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7.xml" ContentType="application/vnd.openxmlformats-officedocument.spreadsheetml.table+xml"/>
  <Override PartName="/xl/tables/table1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6026"/>
  <workbookPr codeName="ThisWorkbook" defaultThemeVersion="124226"/>
  <bookViews>
    <workbookView xWindow="810" yWindow="765" windowWidth="56790" windowHeight="31080"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Group Edges" sheetId="10" r:id="rId10"/>
    <sheet name="Export Options" sheetId="11" r:id="rId11"/>
    <sheet name="Top Items" sheetId="12" r:id="rId12"/>
    <sheet name="Network Top Items" sheetId="13" r:id="rId13"/>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<sst xmlns="http://schemas.openxmlformats.org/spreadsheetml/2006/main" count="15849" uniqueCount="1820">
  <si>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</si>
  <si>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</si>
  <si>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</si>
  <si>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</si>
  <si>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</si>
  <si>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</si>
  <si>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</si>
  <si>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</si>
  <si>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</si>
  <si>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</si>
  <si>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</si>
  <si>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</si>
  <si>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</si>
  <si>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</si>
  <si>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</si>
  <si>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</si>
  <si>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</si>
  <si>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</si>
  <si>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</si>
  <si>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</si>
  <si>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</si>
  <si>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</si>
  <si>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</si>
  <si>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</si>
  <si>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</si>
  <si>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</si>
  <si>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</si>
  <si>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</si>
  <si>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</si>
  <si>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</si>
  <si>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</si>
  <si>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</si>
  <si>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</si>
  <si>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</si>
  <si>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</si>
  <si>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</si>
  <si>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</si>
  <si>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</si>
  <si>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</si>
  <si>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</si>
  <si>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</si>
  <si>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</si>
  <si>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</si>
  <si>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</si>
  <si>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</si>
  <si>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</si>
  <si>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</si>
  <si>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</si>
  <si>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</si>
  <si>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</si>
  <si>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</si>
  <si>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</si>
  <si>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</si>
  <si>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</si>
  <si>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</si>
  <si>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</si>
  <si>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</si>
  <si>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</si>
  <si>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</si>
  <si>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</si>
  <si>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</si>
  <si>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</si>
  <si>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</si>
  <si>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</si>
  <si>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</si>
  <si>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</si>
  <si>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</si>
  <si>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</si>
  <si>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</si>
  <si>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</si>
  <si>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</si>
  <si>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</si>
  <si>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</si>
  <si>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</si>
  <si>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</si>
  <si>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</si>
  <si>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</si>
  <si>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</si>
  <si>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</si>
  <si>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</si>
  <si>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</si>
  <si>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</si>
  <si>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</si>
  <si>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</si>
  <si>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</si>
  <si>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</si>
  <si>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</si>
  <si>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</si>
  <si>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</si>
  <si>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</si>
  <si>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</si>
  <si>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</si>
  <si>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</si>
  <si>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</si>
  <si>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</si>
  <si>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</si>
  <si>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</si>
  <si>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</si>
  <si>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</si>
  <si>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</si>
  <si>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</si>
  <si>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</si>
  <si>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</si>
  <si>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</si>
  <si>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</si>
  <si>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</si>
  <si>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</si>
  <si>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</si>
  <si>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</si>
  <si>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</si>
  <si>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</si>
  <si>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</si>
  <si>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</si>
  <si>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</si>
  <si>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</si>
  <si>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</si>
  <si>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</si>
  <si>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</si>
  <si>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</si>
  <si>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</si>
  <si>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</si>
  <si>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</si>
  <si>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</si>
  <si>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</si>
  <si>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</si>
  <si>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</si>
  <si>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</si>
  <si>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</si>
  <si>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</si>
  <si>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</si>
  <si>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</si>
  <si>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</si>
  <si>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</si>
  <si>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</si>
  <si>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</si>
  <si>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</si>
  <si>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</si>
  <si>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</si>
  <si>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</si>
  <si>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</si>
  <si>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</si>
  <si>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</si>
  <si>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</si>
  <si>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</si>
  <si>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</si>
  <si>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</si>
  <si>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</si>
  <si>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</si>
  <si>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</si>
  <si>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</si>
  <si>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</si>
  <si>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</si>
  <si>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</si>
  <si>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</si>
  <si>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</si>
  <si>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</si>
  <si>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</si>
  <si>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</si>
  <si>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</si>
  <si>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</si>
  <si>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</si>
  <si>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</si>
  <si>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</si>
  <si>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</si>
  <si>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</si>
  <si>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</si>
  <si>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</si>
  <si>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</si>
  <si>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</si>
  <si>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</si>
  <si>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</si>
  <si>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</si>
  <si>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</si>
  <si>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</si>
  <si>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Workbook Settings 2</t>
  </si>
  <si>
    <t>y}
For more information, go to &amp;lt;a href="http://nodexl.com/"&amp;gt;NodeXL on the web&amp;lt;/a&amp;gt;.&lt;/value&gt;
      &lt;/setting&gt;
      &lt;setting name="SmtpHost" serializeAs="String"&gt;
        &lt;value&gt;mail.connectedaction.net&lt;/value&gt;
      &lt;/setting&gt;
      &lt;setting name="FromAddress" serializeAs="String"&gt;
        &lt;value&gt;NodeXL-Reports@connectedaction.net&lt;/value&gt;
      &lt;/setting&gt;
    &lt;/ExportToEmailUserSettings&gt;
    &lt;AutoFillUserSettings3&gt;
      &lt;setting name="VertexColorDetails" serializeAs="String"&gt;
        &lt;value&gt;False False 0 10 241, 137, 4 46, 7, 195 False False True&lt;/value&gt;
      &lt;/setting&gt;
      &lt;setting name="EdgeLabelSourceColumnName" serializeAs="String"&gt;
        &lt;value /&gt;
      &lt;/setting&gt;
      &lt;setting name="VertexXSourceColumnName" serializeAs="String"&gt;
        &lt;value /&gt;
      &lt;/setting&gt;
      &lt;setting name="VertexLayoutOrderSourceColumnName" serializeAs="String"&gt;
        &lt;value&gt;Betweenness Centrality&lt;/value&gt;
      &lt;/setting&gt;
      &lt;setting name="VertexRadiusSourceColumnName" serializeAs="String"&gt;
        &lt;value&gt;Betweenness Centrality&lt;/value&gt;
      &lt;/setting&gt;
      &lt;setting name="EdgeColorDetails" serializeAs="String"&gt;
        &lt;value&gt;False False 0 10 241, 137, 4 46, 7, 195 False False True&lt;/value&gt;
      &lt;/setting&gt;
      &lt;setting name="VertexLabelFillColorDetails" serializeAs="String"&gt;
        &lt;value&gt;False False 0 10 241, 137, 4 46, 7, 195 False False True&lt;/value&gt;
      &lt;/setting&gt;
      &lt;setting name="VertexShapeSourceColumnName" serializeAs="String"&gt;
        &lt;value&gt;In-Degree&lt;/value&gt;
      &lt;/setting&gt;
      &lt;setting name="VertexPolarRSourceColumnName" serializeAs="String"&gt;
        &lt;value /&gt;
      &lt;/setting&gt;
      &lt;setting name="EdgeVisibilityDetails" serializeAs="String"&gt;
        &lt;value&gt;GreaterThan 0 Show Skip&lt;/value&gt;
      &lt;/setting&gt;
      &lt;setting name="VertexAlphaDetails" serializeAs="String"&gt;
        &lt;value&gt;False False 0 100 10 100 False False&lt;/value&gt;
      &lt;/setting&gt;
      &lt;setting name="VertexLabelFillColorSourceColumnName" serializeAs="String"&gt;
        &lt;value /&gt;
      &lt;/setting&gt;
      &lt;setting name="GroupCollapsedSourceColumnName" serializeAs="String"&gt;
        &lt;value /&gt;
      &lt;/setting&gt;
      &lt;setting name="VertexLabelPositionDetails" serializeAs="String"&gt;
        &lt;value&gt;GreaterThan 0 Bottom Center Bottom Center&lt;/value&gt;
      &lt;/setting&gt;
      &lt;setting name="VertexShapeDetails" serializeAs="String"&gt;
        &lt;value&gt;GreaterThan 0 Image Image&lt;/value&gt;
      &lt;/setting&gt;
      &lt;setting name="GroupCollapsedDetails" serializeAs="String"&gt;
        &lt;value&gt;GreaterThan 0 Yes No&lt;/value&gt;
      &lt;/setting&gt;
      &lt;setting name="EdgeWidthDetails" serializeAs="String"&gt;
        &lt;value&gt;False False 1 10 1 10 False False&lt;/value&gt;
      &lt;/setting&gt;
      &lt;setting name="VertexPolarRDetails" serializeAs="String"&gt;
        &lt;value&gt;False False 0 0 0 1 False False&lt;/value&gt;
      &lt;/setting&gt;
      &lt;setting name="VertexAlphaSourceColumnName" serializeAs="String"&gt;
        &lt;value /&gt;
      &lt;/setting&gt;
      &lt;setting name="VertexVisibilitySourceColumnName" serializeAs="String"&gt;
        &lt;value /&gt;
      &lt;/setting&gt;
      &lt;setting name="VertexLabelSourceColumnName" serializeAs="String"&gt;
        &lt;value&gt;Vertex&lt;/value&gt;
      &lt;/setting&gt;
      &lt;setting name="VertexToolTipSourceColumnName" serializeAs="String"&gt;
        &lt;value&gt;Content&lt;/value&gt;
      &lt;/setting&gt;
      &lt;setting name="EdgeWidthSourceColumnName" serializeAs="String"&gt;
        &lt;value&gt;Edge Weight&lt;/value&gt;
      &lt;/setting&gt;
      &lt;setting name="EdgeAlphaSourceColumnName" serializeAs="String"&gt;
        &lt;value /&gt;
      &lt;/setting&gt;
      &lt;setting name="VertexPolarAngleSourceColumnName" serializeAs="String"&gt;
        &lt;value /&gt;
      &lt;/setting&gt;
      &lt;setting name="EdgeStyleSourceColumnName" serializeAs="String"&gt;
        &lt;value&gt;Edge Weight&lt;/value&gt;
      &lt;/setting&gt;
      &lt;setting name="EdgeStyleDetails" serializeAs="String"&gt;
        &lt;value&gt;GreaterThan 0 Solid Dash&lt;/value&gt;
      &lt;/setting&gt;
      &lt;setting name="VertexPolarAngleDetails" serializeAs="String"&gt;
        &lt;value&gt;False False 0 0 0 359 False False&lt;/value&gt;
      &lt;/setting&gt;
      &lt;setting name="VertexYSourceColumnName" serializeAs="String"&gt;
        &lt;value /&gt;
      &lt;/setting&gt;
      &lt;setting name="EdgeVisibilitySourceColumnName" serializeAs="String"&gt;
        &lt;value /&gt;
      &lt;/setting&gt;
      &lt;setting name="VertexRadiusDetails" serializeAs="String"&gt;
        &lt;value&gt;False False 0 0 20 1000 False True&lt;/value&gt;
      &lt;/setting&gt;
      &lt;setting name="EdgeColorSourceColumnName" serializeAs="String"&gt;
        &lt;value /&gt;
      &lt;/setting&gt;
      &lt;setting name="VertexXDetails" serializeAs="String"&gt;
        &lt;value&gt;False False 0 0 0 9999 False False&lt;/value&gt;
      &lt;/setting&gt;
      &lt;setting name="GroupLabelSourceColumnName" serializeAs="String"&gt;
        &lt;value&gt;Top Words in Content&lt;/value&gt;
      &lt;/setting&gt;
      &lt;setting name="VertexColorSourceColumnName" serializeAs="String"&gt;
        &lt;value /&gt;
      &lt;/setting&gt;
      &lt;setting name="EdgeAlphaDetails" serializeAs="String"&gt;
        &lt;value&gt;False False 0 100 10 100 False False&lt;/value&gt;
      &lt;/setting&gt;
      &lt;setting name="VertexLabelPositionSourceColumnName" serializeAs="String"&gt;
        &lt;value&gt;In-Degree&lt;/value&gt;
      &lt;/setting&gt;
      &lt;setting name="VertexLayoutOrderDetails" serializeAs="String"&gt;
        &lt;value&gt;False False 0 0 1 9999 False False&lt;/value&gt;
      &lt;/setting&gt;
      &lt;setting name="VertexVisibilityDetails" serializeAs="String"&gt;
        &lt;value&gt;GreaterThan 0 Show if in an Edge Skip&lt;/value&gt;
      &lt;/setting&gt;
      &lt;setting name="VertexYDetails" serializeAs="String"&gt;
        &lt;value&gt;False False 0 0 0 9999 False False&lt;/value&gt;
      &lt;/setting&gt;
      &lt;setting name="GroupLabelDetails" serializeAs="String"&gt;
        &lt;value&gt;True&lt;/value&gt;
      &lt;/setting&gt;
    &lt;/AutoFillUserSettings3&gt;
    &lt;ColumnGroupUserSettings&gt;
      &lt;setting name="ColumnGroupsToShow" serializeAs="String"&gt;
        &lt;value&gt;EdgeDoNotHide, EdgeVisualAttributes, EdgeGraphMetrics, EdgeOtherColumns, VertexDoNotHide, VertexVi</t>
  </si>
  <si>
    <t>Workbook Settings 3</t>
  </si>
  <si>
    <t>sualAttributes, VertexGraphMetrics, VertexOtherColumns, GroupDoNotHide, GroupVisualAttributes, GroupGraphMetrics, GroupEdgeDoNotHide,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&lt;value&gt;False&lt;/value&gt;
      &lt;/setting&gt;
    &lt;/GroupUserSettings&gt;
    &lt;AutomateTasksUserSettings&gt;
      &lt;setting name="AutomateThisWorkbookOnly" serializeAs="String"&gt;
        &lt;value&gt;True&lt;/value&gt;
      &lt;/setting&gt;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ExportToNodeXLGraphGallery&lt;/value&gt;
      &lt;/setting&gt;
    &lt;/AutomateTasksUserSettings&gt;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NetworkTopItems&lt;/value&gt;
      &lt;/setting&gt;
      &lt;setting name="WordMetricUserSettings" serializeAs="String"&gt;
        &lt;value&gt;CalculateSentiment░True▓TextColumnIsOnEdgeWorksheet░False▓TextColumnName░Content▓CountByGroup░True▓SkipSingleTerms░True▓WordsToSkip░a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your▓SentimentList1Name░Positive▓SentimentList2Name░Negative▓SentimentList3Name░(Add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t>
  </si>
  <si>
    <t>Workbook Settings 4</t>
  </si>
  <si>
    <t>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t>
  </si>
  <si>
    <t>Workbook Settings 5</t>
  </si>
  <si>
    <t>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t>
  </si>
  <si>
    <t>Workbook Settings 6</t>
  </si>
  <si>
    <t>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t>
  </si>
  <si>
    <t>Workbook Settings 7</t>
  </si>
  <si>
    <t>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t>
  </si>
  <si>
    <t>Workbook Settings 8</t>
  </si>
  <si>
    <t>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t>
  </si>
  <si>
    <t>Workbook Settings 9</t>
  </si>
  <si>
    <t>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t>
  </si>
  <si>
    <t>Workbook Settings 10</t>
  </si>
  <si>
    <t>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t>
  </si>
  <si>
    <t>Workbook Settings 11</t>
  </si>
  <si>
    <t>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t>
  </si>
  <si>
    <t>Workbook Settings 12</t>
  </si>
  <si>
    <t xml:space="preserve">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t>
  </si>
  <si>
    <t>Workbook Settings 13</t>
  </si>
  <si>
    <t xml:space="preserve">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t>
  </si>
  <si>
    <t>Workbook Settings 14</t>
  </si>
  <si>
    <t>Workbook Settings 15</t>
  </si>
  <si>
    <t>&lt;value&gt;Red&lt;/value&gt;
      &lt;/setting&gt;
      &lt;setting name="VertexShape" serializeAs="String"&gt;
        &lt;value&gt;Image&lt;/value&gt;
      &lt;/setting&gt;
      &lt;setting name="EdgeCurveStyle" serializeAs="String"&gt;
        &lt;value&gt;Bezier&lt;/value&gt;
      &lt;/setting&gt;
    &lt;/GeneralUserSettings4&gt;
    &lt;PlugInUserSettings&gt;
      &lt;setting name="PlugInFolderPath" serializeAs="String"&gt;
        &lt;value&gt;C:\Program Files (x86)\NodeXL\Addins\Wikipedia&lt;/value&gt;
      &lt;/setting&gt;
    &lt;/PlugInUserSettings&gt;
  &lt;/userSettings&gt;
&lt;/configuration&gt;</t>
  </si>
  <si>
    <t>Autofill Workbook Results</t>
  </si>
  <si>
    <t>Graph History</t>
  </si>
  <si>
    <t>Relationship</t>
  </si>
  <si>
    <t>Edge Weight</t>
  </si>
  <si>
    <t>Edge Type</t>
  </si>
  <si>
    <t>Edit Comment</t>
  </si>
  <si>
    <t>Edit Size</t>
  </si>
  <si>
    <t>Global financial system</t>
  </si>
  <si>
    <t>Decentralized_finance</t>
  </si>
  <si>
    <t>cryptocurrency bubble</t>
  </si>
  <si>
    <t>Litecoin</t>
  </si>
  <si>
    <t>Charlie Lee (computer scientist)</t>
  </si>
  <si>
    <t>front running</t>
  </si>
  <si>
    <t>0x (decentralized exchange infrastructure)</t>
  </si>
  <si>
    <t>decentralization</t>
  </si>
  <si>
    <t>Stockbroker</t>
  </si>
  <si>
    <t>constant function market maker</t>
  </si>
  <si>
    <t>Uniswap</t>
  </si>
  <si>
    <t>blockchain oracle</t>
  </si>
  <si>
    <t>open-source software</t>
  </si>
  <si>
    <t>Open source</t>
  </si>
  <si>
    <t>Bitcoin</t>
  </si>
  <si>
    <t>wash trade</t>
  </si>
  <si>
    <t>Cryptocurrency wallet</t>
  </si>
  <si>
    <t>decentralized application</t>
  </si>
  <si>
    <t>Distributed ledger</t>
  </si>
  <si>
    <t>Big Tech</t>
  </si>
  <si>
    <t>Michael Novogratz</t>
  </si>
  <si>
    <t>Facebook</t>
  </si>
  <si>
    <t>Andreessen Horowitz</t>
  </si>
  <si>
    <t>Bloomberg News</t>
  </si>
  <si>
    <t>cryptocurrency exchange</t>
  </si>
  <si>
    <t>cryptocurrency</t>
  </si>
  <si>
    <t>Cryptocurrency exchange</t>
  </si>
  <si>
    <t>Cryptocurrency</t>
  </si>
  <si>
    <t>initial coin offering</t>
  </si>
  <si>
    <t>Ponzi scheme</t>
  </si>
  <si>
    <t>U.S. Securities and Exchange Commission</t>
  </si>
  <si>
    <t>venture capital</t>
  </si>
  <si>
    <t>MetaMask</t>
  </si>
  <si>
    <t>Decentralization</t>
  </si>
  <si>
    <t>Dai (cryptocurrency)</t>
  </si>
  <si>
    <t>stablecoin</t>
  </si>
  <si>
    <t>USD Coin</t>
  </si>
  <si>
    <t>MakerDAO</t>
  </si>
  <si>
    <t>Ethereum</t>
  </si>
  <si>
    <t>Blockchain</t>
  </si>
  <si>
    <t>blockchain technology</t>
  </si>
  <si>
    <t>Interest rate</t>
  </si>
  <si>
    <t>blockchain</t>
  </si>
  <si>
    <t>distributed ledger</t>
  </si>
  <si>
    <t>Bank</t>
  </si>
  <si>
    <t>peer-to-peer</t>
  </si>
  <si>
    <t>cryptocurrencies</t>
  </si>
  <si>
    <t>United States dollar</t>
  </si>
  <si>
    <t>Smart contract</t>
  </si>
  <si>
    <t>smart contracts</t>
  </si>
  <si>
    <t>bank</t>
  </si>
  <si>
    <t>Exchange_(organized_market)</t>
  </si>
  <si>
    <t>pump-and-dump</t>
  </si>
  <si>
    <t>The Washington Post</t>
  </si>
  <si>
    <t>market liquidity</t>
  </si>
  <si>
    <t>Institution</t>
  </si>
  <si>
    <t>payment gateways</t>
  </si>
  <si>
    <t>Asset</t>
  </si>
  <si>
    <t>Know your customer</t>
  </si>
  <si>
    <t>financial instrument</t>
  </si>
  <si>
    <t>Cryptocurrency and security</t>
  </si>
  <si>
    <t>Yield (finance)</t>
  </si>
  <si>
    <t>Financial Action Task Force</t>
  </si>
  <si>
    <t>know your customer</t>
  </si>
  <si>
    <t>Decentralized exchange</t>
  </si>
  <si>
    <t>interest</t>
  </si>
  <si>
    <t>decentralized exchange</t>
  </si>
  <si>
    <t>Decentralized network protocol</t>
  </si>
  <si>
    <t>FinTech</t>
  </si>
  <si>
    <t>brokerage</t>
  </si>
  <si>
    <t>Intermediary</t>
  </si>
  <si>
    <t>Article-Article</t>
  </si>
  <si>
    <t>Hyperlink</t>
  </si>
  <si>
    <t>Custom Menu Item Text</t>
  </si>
  <si>
    <t>Custom Menu Item Action</t>
  </si>
  <si>
    <t>Vertex Type</t>
  </si>
  <si>
    <t>Content</t>
  </si>
  <si>
    <t>Age</t>
  </si>
  <si>
    <t>Gini Coefficient</t>
  </si>
  <si>
    <t>Nr Revisions</t>
  </si>
  <si>
    <t>URL</t>
  </si>
  <si>
    <t>Open Wiki Page for This Article</t>
  </si>
  <si>
    <t>http://en.wikipedia.org/wiki/market liquidity</t>
  </si>
  <si>
    <t>http://en.wikipedia.org/wiki/cryptocurrency bubble</t>
  </si>
  <si>
    <t>http://en.wikipedia.org/wiki/initial coin offering</t>
  </si>
  <si>
    <t>http://en.wikipedia.org/wiki/Ponzi scheme</t>
  </si>
  <si>
    <t>http://en.wikipedia.org/wiki/U.S. Securities and Exchange Commission</t>
  </si>
  <si>
    <t>http://en.wikipedia.org/wiki/Bloomberg News</t>
  </si>
  <si>
    <t>http://en.wikipedia.org/wiki/The Washington Post</t>
  </si>
  <si>
    <t>http://en.wikipedia.org/wiki/United States dollar</t>
  </si>
  <si>
    <t>http://en.wikipedia.org/wiki/Charlie Lee (computer scientist)</t>
  </si>
  <si>
    <t>http://en.wikipedia.org/wiki/cryptocurrency exchange</t>
  </si>
  <si>
    <t>http://en.wikipedia.org/wiki/front running</t>
  </si>
  <si>
    <t>http://en.wikipedia.org/wiki/0x (decentralized exchange infrastructure)</t>
  </si>
  <si>
    <t>http://en.wikipedia.org/wiki/payment gateways</t>
  </si>
  <si>
    <t>http://en.wikipedia.org/wiki/Know your customer</t>
  </si>
  <si>
    <t>http://en.wikipedia.org/wiki/constant function market maker</t>
  </si>
  <si>
    <t>http://en.wikipedia.org/wiki/blockchain oracle</t>
  </si>
  <si>
    <t>http://en.wikipedia.org/wiki/smart contracts</t>
  </si>
  <si>
    <t>http://en.wikipedia.org/wiki/open-source software</t>
  </si>
  <si>
    <t>http://en.wikipedia.org/wiki/Open source</t>
  </si>
  <si>
    <t>http://en.wikipedia.org/wiki/wash trade</t>
  </si>
  <si>
    <t>http://en.wikipedia.org/wiki/financial instrument</t>
  </si>
  <si>
    <t>http://en.wikipedia.org/wiki/Cryptocurrency wallet</t>
  </si>
  <si>
    <t>http://en.wikipedia.org/wiki/Cryptocurrency and security</t>
  </si>
  <si>
    <t>http://en.wikipedia.org/wiki/decentralized application</t>
  </si>
  <si>
    <t>http://en.wikipedia.org/wiki/Distributed ledger</t>
  </si>
  <si>
    <t>http://en.wikipedia.org/wiki/Big Tech</t>
  </si>
  <si>
    <t>http://en.wikipedia.org/wiki/Michael Novogratz</t>
  </si>
  <si>
    <t>http://en.wikipedia.org/wiki/Andreessen Horowitz</t>
  </si>
  <si>
    <t>http://en.wikipedia.org/wiki/Yield (finance)</t>
  </si>
  <si>
    <t>http://en.wikipedia.org/wiki/Financial Action Task Force</t>
  </si>
  <si>
    <t>http://en.wikipedia.org/wiki/Cryptocurrency exchange</t>
  </si>
  <si>
    <t>http://en.wikipedia.org/wiki/venture capital</t>
  </si>
  <si>
    <t>http://en.wikipedia.org/wiki/know your customer</t>
  </si>
  <si>
    <t>http://en.wikipedia.org/wiki/Decentralized exchange</t>
  </si>
  <si>
    <t>http://en.wikipedia.org/wiki/Dai (cryptocurrency)</t>
  </si>
  <si>
    <t>http://en.wikipedia.org/wiki/USD Coin</t>
  </si>
  <si>
    <t>http://en.wikipedia.org/wiki/decentralized exchange</t>
  </si>
  <si>
    <t>http://en.wikipedia.org/wiki/Decentralized network protocol</t>
  </si>
  <si>
    <t>http://en.wikipedia.org/wiki/distributed ledger</t>
  </si>
  <si>
    <t>http://en.wikipedia.org/wiki/blockchain technology</t>
  </si>
  <si>
    <t>http://en.wikipedia.org/wiki/Interest rate</t>
  </si>
  <si>
    <t>http://en.wikipedia.org/wiki/Smart contract</t>
  </si>
  <si>
    <t>http://en.wikipedia.org/wiki/Global financial system</t>
  </si>
  <si>
    <t>Article</t>
  </si>
  <si>
    <t xml:space="preserve">In business, economics or investment, market liquidity is a market's feature whereby an individual or firm can quickly purchase or sell an asset without causing a drastic change in the asset's price. Liquidity involves the trade-off between the price at which an asset can be sold, and how quickly it can be sold. In a liquid market, the trade-off is mild: one can sell quickly without having to accept a significantly lower price. In a relatively illiquid market, an asset must be discounted in order to sell quickly. Money, or cash, is the most liquid asset because it can be exchanged for goods and services instantly at face value.
</t>
  </si>
  <si>
    <t>A bank is a financial institution that accepts deposits from the public and creates a demand deposit while simultaneously making loans. Lending activities can be directly performed by the bank or indirectly through capital markets.
Because banks play an important role in financial stability and the economy of a country, most jurisdictions exercise a high degree of regulation over banks. Most countries have institutionalized a system known as fractional reserve banking, under which banks hold liquid assets equal to only a portion of their current liabilities. In addition to other regulations intended to ensure liquidity, banks are generally subject to minimum capital requirements based on an international set of capital standards, the Basel Accords.
Banking in its modern sense evolved in the fourteenth century in the prosperous cities of Renaissance Italy but in many ways functioned as a continuation of ideas and concepts of credit and lending that had their roots in the ancient world. In the history of banking, a number of banking dynasties –  notably, the Medicis, the Fuggers, the Welsers, the Berenbergs, and the Rothschilds –  have played a central role over many centuries. The oldest existing retail bank is Banca Monte dei Paschi di Siena (founded in 1472), while the oldest existing merchant bank is Berenberg Bank (founded in 1590).</t>
  </si>
  <si>
    <t xml:space="preserve">Decentralized finance (often stylized as DeFi) offers financial instruments without relying on intermediaries such as brokerages, exchanges, or banks by using smart contracts on a blockchain. DeFi platforms allow people to lend or borrow funds from others, speculate on price movements on assets using derivatives, trade cryptocurrencies, insure against risks, and earn interest in savings-like accounts. DeFi uses a layered architecture and highly composable building blocks. Some applications promote high interest rates but are subject to high risk. Coding errors and hacks have been common in DeFi.
</t>
  </si>
  <si>
    <t>Pump and dump (P&amp;amp;D) is a form of securities fraud that involves artificially inflating the price of an owned stock through false and misleading positive statements, in order to sell the cheaply purchased stock at a higher price. Once the operators of the scheme "dump" (sell) their overvalued shares, the price falls and investors lose their money. This is most common with small-cap cryptocurrencies and very small corporations/companies, i.e. "microcaps".While fraudsters in the past relied on cold calls, the Internet now offers a cheaper and easier way of reaching large numbers of potential investors through spam email, investment research websites, social media, and misinformation.</t>
  </si>
  <si>
    <t>A cryptocurrency bubble is a phenomenon where the market increasingly considers the going price of cryptocurrency assets to be inflated against their hypothetical value. The history of cryptocurrency has been marked by several speculative bubbles.Some economists and prominent investors have expressed the view that the entire cryptocurrency market constitutes a speculative bubble. Adherents of this view include Berkshire Hathaway board member Warren Buffett and several laureates of the Nobel Memorial Prize in Economic Sciences, central bankers, and investors.</t>
  </si>
  <si>
    <t>An initial coin offering (ICO) or initial currency offering is a type of funding using cryptocurrencies. It is often a form of crowdfunding, although a private ICO which does not seek public investment is also possible. In an ICO, a quantity of cryptocurrency is sold in the form of "tokens" ("coins") to speculators or investors, in exchange for legal tender or other (generally established and more stable) cryptocurrencies such as Bitcoin or Ether. The tokens are promoted as future functional units of currency if or when the ICO's funding goal is met and the project successfully launches.
An ICO can be a source of capital for startup companies. ICOs can allow startups to avoid regulations that prevent them from seeking investment directly from the public, and intermediaries such as venture capitalists, banks, and stock exchanges, which may demand greater scrutiny and some percentage of future profits or joint ownership. ICOs may fall outside existing regulations, depending on the nature of the project, or be banned altogether in some jurisdictions, such as China and South Korea.
Due to the lack of regulation and enforcement of securities law, ICOs have been the vehicle for scams and fraud. Fewer than half of all ICOs survive four months after the offering, while almost half of ICOs sold in 2017 failed by February 2018. Despite their record of failure and the falling prices of cryptocurrencies, a record $7 billion was raised via ICO from January–June 2018.</t>
  </si>
  <si>
    <t>A Ponzi scheme (, Italian: [ˈpontsi]) is a form of fraud that lures investors and pays profits to earlier investors with funds from more recent investors. Named after Italian businessman Charles Ponzi, the scheme leads victims to believe that profits are coming from legitimate business activity (e.g., product sales or successful investments), and they remain unaware that other investors are the source of funds. A Ponzi scheme can maintain the illusion of a sustainable business as long as new investors contribute new funds, and as long as most of the investors do not demand full repayment and still believe in the non-existent assets they are purported to own.
Some of the first recorded incidents to meet the modern definition of the Ponzi scheme were carried out from 1869 to 1872 by Adele Spitzeder in Germany and by Sarah Howe in the United States in the 1880s through the "Ladies' Deposit". Howe offered a solely female clientele an 8% monthly interest rate and then stole the money that the women had invested. She was eventually discovered and served three years in prison. The Ponzi scheme was also previously described in novels; Charles Dickens's 1844 novel Martin Chuzzlewit and his 1857 novel Little Dorrit both feature such a scheme.In the 1920s, Charles Ponzi carried out this scheme and became well known throughout the United States because of the huge amount of money that he took in. His original scheme was based on the legitimate arbitrage of international reply coupons for postage stamps, but he soon began diverting new investors' money to make payments to earlier investors and to himself. Unlike earlier similar schemes, Ponzi's gained considerable press coverage both within the United States and internationally both while it was being perpetrated and after it collapsed – this notoriety eventually led to the type of scheme being named after him.</t>
  </si>
  <si>
    <t>The U.S. Securities and Exchange Commission (SEC) is an independent agency of the United States federal government, created in the aftermath of the Wall Street Crash of 1929. The primary purpose of the SEC is to enforce the law against market manipulation.: 2 
In addition to the Securities Exchange Act of 1934, which created it, the SEC enforces the Securities Act of 1933, the Trust Indenture Act of 1939, the Investment Company Act of 1940, the Investment Advisers Act of 1940, the Sarbanes–Oxley Act of 2002, and other statutes.  The SEC was created by Section 4 of the Securities Exchange Act of 1934 (now codified as 15 U.S.C. § 78d and commonly referred to as the Exchange Act or the 1934 Act).</t>
  </si>
  <si>
    <t xml:space="preserve">Bitcoin (abbreviation: BTC or XBT; sign: ₿) is a protocol which implements a highly available, public, permanent, and decentralized ledger. In order to add to the ledger, a user must prove they control an entry in the ledger. The protocol specifies that the entry indicates an amount of a token, bitcoin with a minuscule b. The user can update the ledger, assigning some of their bitcoin to another entry in the ledger. Because the token has characteristics of money, it can be thought of as a digital currency.Bitcoin transactions are verified by network nodes through cryptography and recorded in a public distributed ledger called a blockchain. The cryptocurrency was invented in 2008 by an unknown person or group of people using the name Satoshi Nakamoto. The currency began use in 2009, when its implementation was released as open-source software.: ch. 1 
The word "bitcoin" was defined in a white paper published on October 31, 2008. It is a compound of the words bit and coin.Bitcoin is legal in seven of the top ten world economies by GDP in 2022. The Library of Congress reports that, as of November 2021, nine countries have fully banned bitcoin use, while a further forty-two have implicitly banned it. A few governments have used bitcoin in some capacity. El Salvador has adopted Bitcoin as legal tender, although use by merchants remains low. Ukraine has accepted cryptocurrency donations to fund the resistance to the 2022 Russian invasion. Iran has used bitcoin to bypass sanctions. In the United States, there is "no intention" to ban Bitcoin.Bitcoin has been described as an economic bubble by at least eight recipients of the Nobel Memorial Prize in Economic Sciences.The environmental effects of bitcoin are worth noting. Its proof-of-work algorithm for bitcoin mining is designed to be computationally difficult, which requires the consumption of increasing quantities of electricity, the generation of which has contributed to climate change. According to the University of Cambridge, bitcoin has emitted an estimated 200 million tonnes of carbon dioxide since its launch,  or about 0.04% of all carbon dioxide released since 2009.However, bitcoin miners have an economic incentive to use the cheapest forms of energy. Renewable energy is the cheapest form of energy over time, so it is in a Bitcoin miner's economic interest to use the cheaper renewable energy when possible.The UNESCO World Heritage Site, Virunga National Park, in eastern Congo, Africa pays for its operations, using a profitable Bitcoin mining operation powered by the Park's hydroelectric plant. Oil and gas giant Exxon mines Bitcoin using the natural gas flared by oil mining operations to generate their electricity. Mining Bitcoin this way makes use of an otherwise "monumental waste of a valuable natural resource". Still other miners reduce their overall energy bill by using the heat generated by their computers to heat their homes, or hot tubs.
</t>
  </si>
  <si>
    <t>Facebook is an online social media and social networking service owned by American company Meta Platforms. Founded in 2004 by Mark Zuckerberg with fellow Harvard College students and roommates Eduardo Saverin, Andrew McCollum, Dustin Moskovitz, and Chris Hughes, its name comes from the face book directories often given to American university students. Membership was initially limited to Harvard students, gradually expanding to other North American universities and, since 2006, anyone over 13 years old. As of July 2022, Facebook claimed 2.93 billion monthly active users, and ranked third worldwide among the most visited websites as of July 2022. It was the most downloaded mobile app of the 2010s.Facebook can be accessed from devices with Internet connectivity, such as personal computers, tablets and smartphones. After registering, users can create a profile revealing information about themselves. They can post text, photos and multimedia which are shared with any other users who have agreed to be their "friend" or, with different privacy settings, publicly. Users can also communicate directly with each other with Facebook Messenger, join common-interest groups, and receive notifications on the activities of their Facebook friends and the pages they follow.
The subject of numerous controversies, Facebook has often been criticized over issues such as user privacy (as with the Cambridge Analytica data scandal), political manipulation (as with the 2016 U.S. elections) and mass surveillance. Posts originating from the Facebook page of Breitbart News, a media organization previously affiliated with Cambridge Analytica, are currently among the most widely shared political content on Facebook. Facebook has also been subject to criticism over psychological effects such as addiction and low self-esteem, and various controversies over content such as fake news, conspiracy theories, copyright infringement, and hate speech.  Commentators have accused Facebook of willingly facilitating the spread of such content, as well as exaggerating its number of users to appeal to advertisers.</t>
  </si>
  <si>
    <t xml:space="preserve">A cryptocurrency, crypto-currency, or crypto is a digital currency designed to work as a medium of exchange through a computer network that is not reliant on any central authority, such as a government or bank, to uphold or maintain it. It is a decentralized system for verifying that the parties to a transaction have the money they claim to have, eliminating the need for traditional intermediaries, such as banks, when funds are being transferred between two entities.Individual coin ownership records are stored in a digital ledger, which is a computerized database using strong cryptography to secure transaction records, control the creation of additional coins, and verify the transfer of coin ownership. Despite their name, cryptocurrencies are not considered to be currencies in the traditional sense, and while varying treatments have been applied to them, including classification as commodities, securities, and currencies, cryptocurrencies are generally viewed as a distinct asset class in practice. Some crypto schemes use validators to maintain the cryptocurrency. In a proof-of-stake model, owners put up their tokens as collateral. In return, they get authority over the token in proportion to the amount they stake. Generally, these token stakers get additional ownership in the token over time via network fees, newly minted tokens, or other such reward mechanisms.Cryptocurrency does not exist in physical form (like paper money) and is typically not issued by a central authority. Cryptocurrencies typically use decentralized control as opposed to a central bank digital currency (CBDC). When a cryptocurrency is minted, or created prior to issuance, or issued by a single issuer, it is generally considered centralized. When implemented with decentralized control, each cryptocurrency works through distributed ledger technology, typically a blockchain, that serves as a public financial transaction database. Traditional asset classes like currencies, commodities, and stocks, as well as macroeconomic factors, have modest exposures to cryptocurrency returns.The first decentralized cryptocurrency was Bitcoin, which was first released as open-source software in 2009. As of March 2022, there were more than 9,000 other cryptocurrencies in the marketplace, of which more than 70 had a market capitalization exceeding $1 billion.
</t>
  </si>
  <si>
    <t>Bloomberg News (originally Bloomberg Business News) is an international news agency headquartered in New York City and a division of Bloomberg L.P. Content produced by Bloomberg News is disseminated through Bloomberg Terminals, Bloomberg Television, Bloomberg Radio, Bloomberg Businessweek, Bloomberg Markets, Bloomberg.com, and Bloomberg's mobile platforms. Since 2015, John Micklethwait has served as editor-in-chief.</t>
  </si>
  <si>
    <t>The Washington Post (also known as the Post and, informally, WaPo) is an American daily newspaper published in Washington, D.C. It is the most widely circulated newspaper within the Washington metropolitan area.The Post was founded in 1877. In its early years, it went through several owners and struggled both financially and editorially. Financier Eugene Meyer purchased it out of bankruptcy in 1933 and revived its health and reputation, work continued by his successors Katharine and Phil Graham (Meyer's daughter and son-in-law), who bought out several rival publications. The Post's 1971 printing of the Pentagon Papers helped spur opposition to the Vietnam War. Reporters Bob Woodward and Carl Bernstein broke the story about a break-in at the Democratic National Headquarters at the Watergate in Washington D.C. and the cover up that followed. The Watergate scandal resulted in the 1974 resignation of President Richard Nixon. In October 2013, the Graham family sold the newspaper to Nash Holdings, a holding company owned by Jeff Bezos, for $250 million.As of 2020 the newspaper had won the Pulitzer Prize 65 times for its work, the second-most of any publication (after The New York Times). It is considered a newspaper of record in the U.S. Post journalists have received 18 Nieman Fellowships and 368 White House News Photographers Association awards. The paper is one of the few remaining American newspapers to operate foreign bureaus.</t>
  </si>
  <si>
    <t xml:space="preserve">The United States dollar (symbol: $; code: USD; also abbreviated US$ or U.S. Dollar, to distinguish it from other dollar-denominated currencies; referred to as the dollar, U.S. dollar, American dollar, or colloquially buck) is the official currency of the United States and several other countries. The Coinage Act of 1792 introduced the U.S. dollar at par with the Spanish silver dollar, divided it into 100 cents, and authorized the minting of coins denominated in dollars and cents. U.S. banknotes are issued in the form of Federal Reserve Notes, popularly called greenbacks due to their predominantly green color.
The monetary policy of the United States is conducted by the Federal Reserve System, which acts as the nation's central bank.
The U.S. dollar was originally defined under a bimetallic standard of 371.25 grains (24.057 g) (0.7735 troy ounces) fine silver or, from 1837, 23.22 grains (1.505 g) fine gold, or $20.67 per troy ounce. The Gold Standard Act of 1900 linked the dollar solely to gold. From 1934, its equivalence to gold was revised to $35 per troy ounce. Since 1971, all links to gold have been repealed.The U.S. dollar became an important international reserve currency after the First World War, and displaced the pound sterling as the world's primary reserve currency by the Bretton Woods Agreement towards the end of the Second World War. The dollar is the most widely used currency in international transactions, and a free-floating currency. It is also the official currency in several countries and the de facto currency in many others, with Federal Reserve Notes (and, in a few cases, U.S. coins) used in circulation.
As of February 10, 2021, currency in circulation amounted to US$2.10 trillion, $2.05 trillion of which is in Federal Reserve Notes (the remaining $50 billion is in the form of coins and older-style United States Notes).
</t>
  </si>
  <si>
    <t>A Stablecoin is a type of cryptocurrency where the value of the digital asset is supposed to be pegged to a reference asset, which is either fiat money, exchange-traded commodities (such as precious metals or industrial metals), or another cryptocurrency.In theory, 1:1 backing by a reference asset could make a stablecoin value track the value of the peg and not be subject to the radical changes in value that are common in the market for many digital assets. In practice, however, stablecoin issuers have not been proven to maintain adequate reserves to support a stable value.</t>
  </si>
  <si>
    <t>Litecoin (Abbreviation: LTC; sign: Ł) is a decentralized peer-to-peer cryptocurrency and open-source software project released under the MIT/X11 license. Inspired by Bitcoin, Litecoin was among the earliest altcoins, starting in October 2011.  In technical details, the Litecoin main chain shares a slightly modified Bitcoin codebase. The practical effects of those codebase differences are lower transaction fees, faster transaction confirmations, and faster mining difficulty retargeting. Due to its underlying similarities to Bitcoin, Litecoin has historically been referred to as the "silver to Bitcoin's gold." In 2022, Litecoin added optional privacy features via soft fork through the MWEB (MimbleWimble extension block) upgrade.</t>
  </si>
  <si>
    <t>Charlie Lee is a computer scientist, best known as the creator of Litecoin. He serves as the managing director of the Litecoin Foundation.</t>
  </si>
  <si>
    <t xml:space="preserve">A cryptocurrency exchange, or a digital currency exchange (DCE), is a business that allows customers to trade cryptocurrencies or digital currencies for other assets, such as conventional fiat money or other digital currencies. Exchanges may accept credit card payments, wire transfers or other forms of payment in exchange for digital currencies or cryptocurrencies. A cryptocurrency exchange can be a market maker that typically takes the bid–ask spreads as a transaction commission for its service or, as a matching platform, simply charges fees.
Some brokerages which also focus on other assets such as stocks, like Robinhood and eToro, let users purchase but not withdraw cryptocurrencies to cryptocurrency wallets. Dedicated cryptocurrency exchanges such as Binance and Coinbase do allow cryptocurrency withdrawals, however.
</t>
  </si>
  <si>
    <t xml:space="preserve">A blockchain is a distributed ledger with growing lists of records (blocks) that are securely linked together via cryptographic hashes. Each block contains a cryptographic hash of the previous block, a timestamp, and transaction data (generally represented as a Merkle tree, where data nodes are represented by leaves). The timestamp proves that the transaction data existed when the block was created. Since each block contains information about the previous block, they effectively form a chain (compare linked list data structure), with each additional block linking to the ones before it. Consequently, blockchain transactions are irreversible in that, once they are recorded, the data in any given block cannot be altered retroactively without altering all subsequent blocks.
Blockchains are typically managed by a peer-to-peer (P2P) computer network for use as a public distributed ledger, where nodes collectively adhere to a consensus algorithm protocol to add and validate new transaction blocks. Although blockchain records are not unalterable, since blockchain forks are possible, blockchains may be considered secure by design and exemplify a distributed computing system with high Byzantine fault tolerance.A blockchain was created by a person (or group of people) using the name (or pseudonym) Satoshi Nakamoto in 2008 to serve as the public distributed ledger for bitcoin cryptocurrency transactions, based on previous work by Stuart Haber, W. Scott Stornetta, and Dave Bayer. The implementation of the blockchain within bitcoin made it the first digital currency to solve the double-spending problem without the need of a trusted authority or central server. The bitcoin design has inspired other applications and blockchains that are readable by the public and are widely used by cryptocurrencies. The blockchain may be considered a type of payment rail.Private blockchains have been proposed for business use. Computerworld called the marketing of such privatized blockchains without a proper security model "snake oil"; however, others have argued that permissioned blockchains, if carefully designed, may be more decentralized and therefore more secure in practice than permissionless ones.
</t>
  </si>
  <si>
    <t>Front running, also known as tailgating, is the prohibited practice of entering into an equity (stock) trade, option, futures contract, derivative, or security-based swap to capitalize on advance, nonpublic knowledge of a large ("block") pending transaction that will influence the price of the underlying security. In essence, it means the practice of engaging in a personal or proprietary securities transaction in advance of a transaction in the same security for a client's account.  Front running is considered a form of market manipulation in many markets. Cases typically involve individual brokers or brokerage firms trading stock in and out of undisclosed, unmonitored accounts of relatives or confederates. Institutional and individual investors may also commit a front running violation when they are privy to inside information.  A front running firm either buys for its own account before filling customer buy orders that drive up the price, or sells for its own account before filling customer sell orders that drive down the price. Front running is prohibited since the front-runner profits come from nonpublic information, at the expense of its own customers, the block trade, or the public market.In 2003, several hedge fund and mutual fund companies became embroiled in an illegal late trading scandal made public by a complaint against Bank of America brought by New York Attorney General Eliot Spitzer. A resulting U.S. Securities and Exchange Commission investigation into allegations of front-running activity implicated Edward D. Jones &amp;amp; Co., Inc., Goldman Sachs, Morgan Stanley, Strong Mutual Funds, Putnam Investments, Invesco, and Prudential Securities.Following interviews in 2012 and 2013, the FBI said front running had resulted in profits of $50 million to $100 million for the bank.
Wall Street traders may have manipulated a key derivatives market by front running Fannie Mae and Freddie Mac.The terms originate from the era when stock market trades were executed via paper carried by hand between trading desks. The routine business of hand-carrying client orders between desks would normally proceed at a walking pace, but a broker could literally run in front of the walking traffic to reach the desk and execute his own personal account order immediately before a large client order.  Likewise, a broker could tail behind the person carrying a large client order to be the first to execute immediately after.  Such actions amount to a type of insider trading, since they involve non-public knowledge of upcoming trades, and the broker privately exploits this information by controlling the sequence of those trades to favor a personal position.</t>
  </si>
  <si>
    <t xml:space="preserve">0x is an open-source, decentralized exchange infrastructure that enables the exchange of tokenized assets on multiple blockchains. Developers can use 0x to incorporate exchange functionality into their applications, and market makers can use 0x to create markets for cryptocurrencies and tokens. ZRX, an Ethereum ERC-20 token, is the native governance and staking token of 0x. Individuals who own ZRX can vote on protocol changes and stake their tokens to earn liquidity rewards in Ether (ETH). The project's creator and core developer is 0x Labs.
</t>
  </si>
  <si>
    <t xml:space="preserve">Ethereum is a decentralized, open-source blockchain with smart contract functionality. Ether (Abbreviation: ETH;  sign: Ξ) is the native cryptocurrency of the platform. Among cryptocurrencies, ether is second only to bitcoin in market capitalization.Ethereum was conceived in 2013 by programmer Vitalik Buterin. Additional founders of Ethereum included Gavin Wood, Charles Hoskinson, Anthony Di Iorio and Joseph Lubin. In 2014, development work began and was crowdfunded, and the network went live on 30 July 2015. Ethereum allows anyone to deploy permanent and immutable decentralized applications onto it, with which users can interact. Decentralized finance (DeFi) applications provide a broad array of financial services without the need for typical financial intermediaries like brokerages, exchanges, or banks, such as allowing cryptocurrency users to borrow against their holdings or lend them out for interest. Ethereum also allows users to create and exchange NFTs, which are unique tokens representing ownership of an associated asset or privilege, as recognized by any number of institutions. Additionally, many other cryptocurrencies utilize the ERC-20 token standard on top of the Ethereum blockchain and have utilized the platform for initial coin offerings.
On 15 September 2022, Ethereum transitioned its consensus mechanism from proof-of-work (PoW) to proof-of-stake (PoS) in an upgrade process known as "the Merge". This has cut Ethereum's energy usage by 99%.
</t>
  </si>
  <si>
    <t>Decentralization or decentralisation is the process by which the activities of an organization, particularly those regarding planning and decision making, are distributed or delegated away from a central, authoritative location or group.Concepts of decentralization have been applied to group dynamics and management science in private businesses and organizations, political science, law and public administration, economics, money and technology.</t>
  </si>
  <si>
    <t>Institutions (singular: institution) are humanly devised structures of rules and norms that shape and constrain individual behavior. All definitions of institutions generally entail that there is a level of persistence and continuity. Laws, rules, social conventions and norms are all examples of institutions. Institutions vary in their level of formality and informality.Institutions are a principal object of study in social sciences such as political science, anthropology, economics, and sociology (the latter described by Émile Durkheim as the "science of institutions, their genesis and their functioning"). Primary or meta-institutions are institutions such as the family or money that are broad enough to encompass sets of related institutions. Institutions are also a central concern for law, the formal mechanism for political rule-making and enforcement. Historians study and document the founding, growth, decay and development of institutions as part of political, economic and cultural history.</t>
  </si>
  <si>
    <t xml:space="preserve">A payment gateway is a merchant service provided by an e-commerce application service provider that authorizes credit card or direct payments processing for e-businesses, online retailers, bricks and clicks, or traditional brick and mortar. The payment gateway may be provided by a bank to its customers, but can be provided by a specialised financial service provider as a separate service, such as a payment service provider.
A payment gateway facilitates a payment transaction by the transfer of information between a payment portal (such as a website, mobile phone or interactive voice response service) and the front end processor or acquiring bank.
Payment gateways are a service that helps merchants initiate ecommerce, in-app, and point of sale payments for a broad variety of payment methods. The gateway is not directly involved in the money flow; typically it is a web server to which a merchant's website or POS system is connected. A payment gateway often connects several
acquiring banks and payment methods under one system.
</t>
  </si>
  <si>
    <t xml:space="preserve">A stockbroker is a regulated broker, broker-dealer, or registered investment adviser (in the United States) who may provide financial advisory and investment management services and execute transactions such as the purchase or sale of stocks and other investments to financial market participants in return for a commission, markup, or fee, which could be based on a flat rate, percentage of assets, or hourly rate. The term also refers to financial companies, offering such services.
Examples of professional designations held by individuals in this field, which affects the types of investments they are permitted to sell and the services they provide include chartered financial consultants, certified financial planners or chartered financial analysts (in the United States and UK), chartered strategic wealth professionals (in Canada), chartered financial planners (in the UK). The Financial Industry Regulatory Authority provides an online tool designed to help understand professional designations in the United States.
</t>
  </si>
  <si>
    <t>In financial accounting, an asset is any resource owned or controlled by a business or an economic entity. It is anything (tangible or intangible) that can be used to produce positive economic value. Assets represent value of ownership that can be converted into cash (although cash itself is also considered an asset).
The balance sheet of a firm records the monetary value of the assets owned by that firm. It covers money and other valuables belonging to an individual or to a business.Assets can be grouped into two major classes: tangible assets and intangible assets. Tangible assets contain various subclasses, including current assets and fixed assets. Current assets include cash, inventory, accounts receivable, while fixed assets include land, buildings and equipment.
Intangible assets are non-physical resources and rights that have a value to the firm because they give the firm an advantage in the marketplace. Intangible assets include goodwill, copyrights, trademarks, patents, computer programs, and financial assets, including financial investments, bonds, and stocks.</t>
  </si>
  <si>
    <t xml:space="preserve">Know Your Customer (KYC) are guidelines and regulations in financial services that require professionals to verify the identity, suitability, and risks involved with maintaining a business relationship with a customer. The procedures fit within the broader scope of anti-money laundering (AML) and Counter terrorism financing (CFT) regulations.
KYC processes are also employed by companies of all sizes for the purpose of ensuring their proposed customers, agents, consultants, or distributors are anti-bribery compliant, and are actually who they claim to be. Banks, insurers, export creditors, and other financial institutions are increasingly required to make sure that customers provide detailed due diligence information. Initially, these regulations were imposed only on the financial institutions but now the non-financial industry, fintech, virtual assets dealers, and even non-profit organizations are liable to oblige.
</t>
  </si>
  <si>
    <t xml:space="preserve">A constant-function market maker (CFMM) is a market maker with the property that the amount of any asset held in its inventory is completely described by a well-defined function of the amounts of the other assets in its inventory. As a result, both wealth and liquidity are known and fixed given relative prices. This has made these rules popular in prediction markets (fixed cost of information) and decentralized finance (known price exposure).
</t>
  </si>
  <si>
    <t>Uniswap is a decentralized cryptocurrency exchange that uses a set of smart contracts (liquidity pools) to execute trades on its exchange. It's an open source project and falls into the category of a DeFi product (Decentralized finance) because it uses smart contracts to facilitate trades. The protocol facilitates automated transactions between cryptocurrency tokens on the Ethereum blockchain through the use of smart contracts. As of October 2020, Uniswap was estimated to be the largest decentralized exchange and the fourth-largest cryptocurrency exchange overall by daily trading volume.</t>
  </si>
  <si>
    <t>A blockchain oracle is a third-party service that connects smart contracts with the outside world, primarily to feed information in from the world, but also the reverse.  Information from the world encapsulates multiple sources, so that decentralised knowledge is obtained. Information to the world includes making payments and notifying parties.  The oracle is the layer that queries, verifies, and authenticates external data sources, usually via trusted APIs, proprietary corporate data feeds and internet of things feeds and then relays that information.</t>
  </si>
  <si>
    <t xml:space="preserve">A smart contract is a computer program or a transaction protocol that is intended to automatically execute, control or document events and actions according to the terms of a contract or an agreement. The objectives of smart contracts are the reduction of need for trusted intermediators, arbitration costs, and fraud losses, as well as the reduction of malicious and accidental exceptions. Smart contracts are commonly associated with  cryptocurrencies, and the smart contracts introduced by Ethereum are generally considered a fundamental building block for decentralized finance (DeFi) and NFT applications.Vending machines are mentioned as the oldest piece of technology equivalent to smart contract implementation. The original Ethereum white paper by Vitalik Buterin in 2014 describes the Bitcoin protocol as a weak version of the smart contract concept as originally defined by Nick Szabo, and proposed a stronger version based on the Solidity language, which is Turing complete. Since Bitcoin, various cryptocurrencies have supported programming languages which allow for more advanced smart contracts between untrusted parties.A smart contract should not be confused with a smart legal contract, which refers to a traditional, natural-language, legally-binding agreement that has selected terms expressed and implemented in machine-readable code.
</t>
  </si>
  <si>
    <t>Open-source software (OSS) is computer software that is released under a license in which the copyright holder grants users the rights to use, study, change, and distribute the software and its source code to anyone and for any purpose. Open-source software may be developed in a collaborative public manner. Open-source software is a prominent example of open collaboration, meaning any capable user is able to participate online in development, making the number of possible contributors indefinite. The ability to examine the code facilitates public trust in the software.Open-source software development can bring in diverse perspectives beyond those of a single company. A 2008 report by the Standish Group stated that adoption of open-source software models has resulted in savings of about $60 billion per year for consumers.Open source code can be used for studying and allows capable end users to adapt software to their personal needs in a similar way user scripts and custom style sheets allow for web sites, and eventually publish the modification as a fork for users with similar preferences, and directly submit possible improvements as pull requests.</t>
  </si>
  <si>
    <t xml:space="preserve">Open source is source code that is made freely available for possible modification and redistribution. Products include permission to use the source code, design documents, or content of the product. The open-source model is a decentralized software development model that encourages open collaboration.
A main principle of open-source software development is peer production, with products such as source code, blueprints, and documentation freely available to the public. The open-source movement in software began as a response to the limitations of proprietary code. The model is used for projects such as in open-source appropriate technology, and open-source drug discovery.Open source promotes universal access via an open-source or free license to a product's design or blueprint, and universal redistribution of that design or blueprint. Before the phrase open source became widely adopted, developers and producers have used a variety of other terms. Open source gained hold with the rise of the Internet. The open-source software movement arose to clarify copyright, licensing, domain, and consumer issues.
Generally, open source refers to a computer program in which the source code is available to the general public for use or modification from its original design. Code is released under the terms of a software license. Depending on the license terms, others may then download, modify, and publish their version (fork) back to the community. Many large formal institutions have sprung up to support the development of the open-source movement, including the Apache Software Foundation, which supports community projects such as the open-source framework Apache Hadoop and the open-source HTTP server Apache HTTP.
</t>
  </si>
  <si>
    <t>A wash trade is a form of market manipulation in which an investor simultaneously sells and buys the same financial instruments to create misleading, artificial activity in the marketplace. First, an investor will place a sell order, then place a buy order to buy from themselves, or vice versa. This may be done for a number of reasons:
To artificially increase trading volume, giving the impression that the instrument is more in-demand than it actually is.
To generate commission fees to brokers in order to compensate them for something that cannot be openly paid for. This was done by some of the participants in the Libor scandal.Some exchanges now have protections built in, sometimes mandatory for participants, such as STPF (Self-Trade Prevention Functionality) on the Intercontinental Exchange (ICE).Wash trading has been illegal in the United States since the passage of the Commodity Exchange Act (CEA), of 1936. The practice is common in non-fungible token markets which have avoided government oversight.</t>
  </si>
  <si>
    <t>Financial instruments are monetary contracts between parties. They can be created, traded, modified and settled. They can be cash (currency), evidence of an ownership interest in an entity or a contractual right to receive or deliver in the form of currency (forex); debt (bonds, loans); equity (shares); or  derivatives (options, futures, forwards).
International Accounting Standards IAS 32 and 39 define a financial instrument as "any contract that gives rise to a financial asset of one entity and a financial liability or equity instrument of another entity".Financial instruments may be categorized by "asset class" depending on whether they are equity-based (reflecting ownership of the issuing entity) or debt-based (reflecting a loan the investor has made to the issuing entity). If the instrument is debt it can be further categorized into short-term (less than one year) or long-term. Foreign exchange instruments and transactions are neither debt- nor equity-based and belong in their own category.</t>
  </si>
  <si>
    <t xml:space="preserve">A cryptocurrency wallet is a device, physical medium, program or a service which stores the public and/or private keys for cryptocurrency transactions. In addition to this basic function of storing the keys, a cryptocurrency wallet more often also offers the functionality of encrypting and/or signing information. Signing can for example result in executing a smart contract, a cryptocurrency transaction (see "bitcoin transaction" image), identification or legally signing a 'document' (see "application form" image).
</t>
  </si>
  <si>
    <t xml:space="preserve">Cryptocurrency and crime describes notable examples of cybercrime related to theft (or the otherwise illegal acquisition) of cryptocurrencies and some of the methods or security vulnerabilities commonly exploited. Cryptojacking is a form of cybercrime specific to cryptocurrencies that has been used on websites to hijack a victim's resources and use them for hashing and mining cryptocurrencies.According to blockchain analysis company Chainalysis, 0.15% of known cryptocurrency transactions conducted in 2021 were involved in illicit activities like cybercrime, money laundering and terrorism financing, representing a total of $14 billion.
</t>
  </si>
  <si>
    <t>Peer-to-peer (P2P) computing or networking is a distributed application architecture that partitions tasks or workloads between peers. Peers are equally privileged, equipotent participants in the network. They are said to form a peer-to-peer network of nodes.Peers make a portion of their resources, such as processing power, disk storage or network bandwidth, directly available to other network participants, without the need for central coordination by servers or stable hosts. Peers are both suppliers and consumers of resources, in contrast to the traditional client–server model in which the consumption and supply of resources are divided.While P2P systems had previously been used in many application domains, the architecture was popularized by the file sharing system Napster, originally released in 1999. The concept has inspired new structures and philosophies in many areas of human interaction. In such social contexts, peer-to-peer as a meme refers to the egalitarian social networking that has emerged throughout society, enabled by Internet technologies in general.</t>
  </si>
  <si>
    <t xml:space="preserve">A decentralised application (DApp, dApp, Dapp, or dapp) is an application that can operate autonomously, typically through the use of smart contracts, that run on a decentralized computing, blockchain or other distributed ledger system. Like traditional applications, DApps provide some function or utility to its users. However, unlike traditional applications, DApps operate without human intervention and are not owned by any one entity, rather DApps distribute tokens that represent ownership. These tokens are distributed according to a programmed algorithm to the users of the system, diluting ownership and control of the DApp. Without any one entity controlling the system, the application is therefore decentralised.
Decentralised applications have been popularised by distributed ledger technologies (DLT), such as the Ethereum or Cardano blockchain, on which DApps are built, amongst other public blockchains.The trustless and transparent nature of DApps have led to greater developments in the utilisation of these features within the decentralized finance (DeFi) space.DApps are divided into numerous categories: exchanges, games, finance, gambling, development, storage, high-risk, wallet, governance, property, identity, media, social, security, energy, insurance, health, etc.
</t>
  </si>
  <si>
    <t xml:space="preserve">A distributed ledger (also called a shared ledger or distributed ledger technology or DLT) is the consensus of replicated, shared, and synchronized digital data that is geographically spread (distributed) across many sites, countries, or institutions. In contrast to a centralized database, a distributed ledger does not require a central administrator, and consequently does not have a single (central) point-of-failure.In general, a distributed ledger requires a peer-to-peer (P2P) computer network and consensus algorithms so that the ledger is reliably replicated across distributed computer nodes (servers, clients, etc.). The most common form of distributed ledger technology is the blockchain (commonly associated with the Bitcoin cryptocurrency), which can either be on a public or private network. Infrastructure for data management is a common barrier to implementing DLT. In some cases, where the distributed digital information functions as an accounting journal rather than an accounting ledger, another term is used: RJT for replicated journal technology.
</t>
  </si>
  <si>
    <t xml:space="preserve">Big Tech, also known as the Tech Giants, refers to the most dominant companies in the information technology industry, notably the five largest American tech companies: Alphabet (Google), Amazon, Apple, Meta (Facebook), and Microsoft. These companies are referred to as the Big Five.The Big Five are dominant players in their respective areas of technology: artificial intelligence, cloud computing, consumer electronics, e-commerce, home automation, online advertising, self-driving cars, social networking, software, and streaming media. They are among the most valuable public companies, having had a maximum market capitalization from around 1 to above 3 trillion U.S. dollars. In December 2021 and November 2022 respectively, Meta and Amazon fell below their trillion dollar valuations. The Big Tech companies are considered among the most prestigious employers in the world, especially Google.The Big Five are powerful corporations in structural and relational terms. As such, they have been criticized for creating a new economic order called surveillance capitalism. They serve billions of users, and are able to influence user behavior and control large amounts of user data. Concerns over monopolistic practices have led to antitrust investigations from the Department of Justice and Federal Trade Commission in the United States, and the European Commission. Commentators have questioned the impact of these companies on privacy, market power, freedom of speech, censorship, national security, and law enforcement. In 2019, John Naughton wrote in The Guardian that "it's almost impossible to function without the big five tech giants."The concept of Big Tech is analogous to the consolidation of market dominance by a few companies in other market sectors such as Goldman Sachs, Morgan Stanley, and J.P. Morgan in investment banking, the Big Three consulting firms, Big Oil, and Big Media. Globally, Baidu, Alibaba, Tencent, and Xiaomi ("BATX") are the Chinese equivalent of the Big Four, and are sometimes included in the definition of Big Tech. Big Tech can also refer to smaller tech companies with high valuations, or non-tech companies with high-tech practices such as the automaker Tesla.  Dominant companies like IBM and Microsoft were the 20th century equivalent to Big Tech.
</t>
  </si>
  <si>
    <t>Michael Edward Novogratz (born November 26, 1964) is an American investor, formerly of the investment firm Fortress Investment Group. He is currently CEO of Galaxy Investment Partners which focuses on investments in cryptocurrency.</t>
  </si>
  <si>
    <t>Andreessen Horowitz (also called a16z, legal name AH Capital Management, LLC) is a private American venture capital firm, founded in 2009 by Marc Andreessen and Ben Horowitz. The company is headquartered in Menlo Park, California.
Andreessen Horowitz invests in both early-stage start-ups and established growth companies. Its investments span the mobile, cryptocurrency, gaming, social, e-commerce, education and enterprise IT (including cloud computing, security, and software as a service) industries.</t>
  </si>
  <si>
    <t>In finance, the yield on a security is a measure of the ex-ante return to a holder of the security. It is one component of return on an investment, the other component being the change in the market price of the security. It is a measure applied to fixed income securities, common stocks, preferred stocks, convertible stocks and bonds, annuities and real estate investments.
There are various types of yield, and the method of calculation depends on the particular type of yield and the type of security. Because of these differences, yield comparisons between different types of financial products should be treated with caution.</t>
  </si>
  <si>
    <t xml:space="preserve">The Financial Action Task Force (on Money Laundering) (FATF), also known by its French name, Groupe d'action financière (GAFI), is an intergovernmental organisation founded in 1989 on the initiative of the G7 to develop policies to combat money laundering and to maintain certain interest. In 2001, its mandate was expanded to include terrorism financing.
The objectives of FATF are to set standards and promote effective implementation of legal, regulatory and operational measures for combating money laundering, terrorist financing and other related threats to the integrity of the international financial system. FATF is a "policy-making body" that works to generate the necessary political will to bring about national legislative and regulatory reforms in these areas. FATF monitors progress in implementing its Recommendations through "peer reviews" ("mutual evaluations") of member countries.
Since 2000, FATF has maintained the FATF blacklist (formally called the "Call for action") and the FATF greylist (formally called the "Other monitored jurisdictions"). The blacklist has led financial institutions to shift resources and services away from the listed. This in turn has motivated domestic economic and political actors in the listed countries to pressure their governments to introduce regulations that are compliant with the FATF.
</t>
  </si>
  <si>
    <t>Venture capital (often abbreviated as VC) is a form of private equity financing that is provided by venture capital firms or funds to startups, early-stage, and emerging companies that have been deemed to have high growth potential or which have demonstrated high growth (in terms of number of employees, annual revenue, scale of operations, etc). Venture capital firms or funds invest in these early-stage companies in exchange for equity, or an ownership stake. Venture capitalists take on the risk of financing risky start-ups in the hopes that some of the companies they support will become successful. Because startups face high uncertainty, VC investments have high rates of failure. The start-ups are usually based on an innovative technology or business model and they are usually from high technology industries, such as information technology (IT), clean technology or biotechnology.
The typical venture capital investment occurs after an initial "seed funding" round. The first round of institutional venture capital to fund growth is called the Series A round. Venture capitalists provide this financing in the interest of generating a return through an eventual "exit" event, such as the company selling shares to the public for the first time in an initial public offering (IPO), or disposal of shares happening via a merger, via a sale to another entity such as a financial buyer in the private equity secondary market or via a sale to a trading company such as a competitor.
In addition to angel investing, equity crowdfunding and other seed funding options, venture capital is attractive for new companies with limited operating history that are too small to raise capital in the public markets and have not reached the point where they are able to secure a bank loan or complete a debt offering. In exchange for the high risk that venture capitalists assume by investing in smaller and early-stage companies, venture capitalists usually get significant control over company decisions, in addition to a significant portion of the companies' ownership (and consequently value). Companies such as Stripe, Airtable, and Brex are highly valued startups, commonly known as Unicorns (when a company has reached a market valuation of over $1 billion). Venture capitalists also often provide strategic advice to the company's executives on its business model and marketing strategies.
Venture capital is also a way in which the private and public sectors can construct an institution that systematically creates business networks for the new firms and industries so that they can progress and develop. This institution helps identify promising new firms and provide them with finance, technical expertise, mentoring, talent acquisition, strategic partnership, marketing "know-how", and business models. Once integrated into the business network, these firms are more likely to succeed, as they become "nodes" in the search networks for designing and building products in their domain. However, venture capitalists' decisions are often biased, exhibiting for instance overconfidence and illusion of control, much like entrepreneurial decisions in general.</t>
  </si>
  <si>
    <t>MetaMask is a software cryptocurrency wallet used to interact with the Ethereum blockchain. It allows users to access their Ethereum wallet through a browser extension or mobile app, which can then be used to interact with decentralized applications. MetaMask is developed by ConsenSys Software Inc., a blockchain software company focusing on Ethereum-based tools and infrastructure.</t>
  </si>
  <si>
    <t xml:space="preserve">Dai (or DAI, formerly Sai or SAI) is a stablecoin on the Ethereum blockchain whose value is kept as close to one United States dollar (USD) as possible through a system of smart contracts and the decentralized participants those contracts incentivize to perform maintenance and governance functions. Dai is maintained and regulated by MakerDAO, a decentralized autonomous organization (DAO) composed of the owners of its governance token, MKR, who may propose and vote on changes to certain parameters in its smart contracts in order to ensure the stability of Dai.Together, Dai and MakerDAO are considered the first example of decentralized finance to receive significant adoption.
</t>
  </si>
  <si>
    <t>USD Coin (USDC) is  digital stablecoin pegged to the United States dollar. USD Coin is managed by a consortium called Centre, which was founded by Circle and includes members from the cryptocurrency exchange Coinbase and Bitcoin mining company Bitmain, an investor in Circle. USDC is issued by a private entity and should not be confused with a central bank digital currency (CBDC).</t>
  </si>
  <si>
    <t>In finance and economics, interest is payment from a borrower or deposit-taking financial institution to a lender or depositor of an amount above repayment of the principal sum (that is, the amount borrowed), at a particular rate. It is distinct from a fee which the borrower may pay the lender or some third party. It is also distinct from dividend which is paid by a company to its shareholders (owners) from its profit or reserve, but not at a particular rate decided beforehand, rather on a pro rata basis as a share in the reward gained by risk taking entrepreneurs when the revenue earned exceeds the total costs.For example, a customer would usually pay interest to borrow from a bank, so they pay the bank an amount which is more than the amount they borrowed; or a customer may earn interest on their savings, and so they may withdraw more than they originally deposited. In the case of savings, the customer is the lender, and the bank plays the role of the borrower.
Interest differs from profit, in that interest is received by a lender, whereas profit is received by the owner of an asset, investment or enterprise. (Interest may be part or the whole of the profit on an investment, but the two concepts are distinct from each other from an accounting perspective.)
The rate of interest is equal to the interest amount paid or received over a particular period divided by the principal sum borrowed or lent (usually expressed as a percentage).
Compound interest means that interest is earned on prior interest in addition to the principal. Due to compounding, the total amount of debt grows exponentially, and its mathematical study led to the discovery of the number e. In practice, interest is most often calculated on a daily, monthly, or yearly basis, and its impact is influenced greatly by its compounding rate.</t>
  </si>
  <si>
    <t xml:space="preserve">Decentralized computing is the allocation of resources, both hardware and software, to each individual workstation, or office location. In contrast, centralized computing exists when the majority of functions are carried out, or obtained from a remote centralized location. Decentralized computing is a trend in modern-day business environments. This is the opposite of centralized computing, which was prevalent during the early days of computers. 
A decentralized computer system has many benefits over a conventional centralized network. Desktop computers have advanced so rapidly, that their potential performance far exceeds the requirements of most business applications. This results in most desktop computers remaining idle (in relation to their full potential). A decentralized system can use the potential of these systems to maximize efficiency. However, it is debatable whether these networks increase overall effectiveness.
All computers have to be updated individually with new software, unlike a centralized computer system. Decentralized systems still enable file sharing and all computers can share peripherals such as printers and scanners as well as modems, allowing all the computers in the network to connect to the internet.
A collection of decentralized computers systems are components of a larger computer network, held together by local stations of equal importance and capability. These systems are capable of running independently of each other.
</t>
  </si>
  <si>
    <t>Fintech, a portmanteau of "financial technology", refers to firms using new technology to compete with traditional financial methods in the delivery of financial services. Artificial intelligence, blockchain, cloud computing, and big data are regarded as the "ABCD" (four key areas) of fintech. The use of smartphones for mobile banking, investing, borrowing services, and cryptocurrency are examples of technologies designed to make financial services more accessible to the general public. Fintech companies consist of both startups and established financial institutions and technology companies trying to replace or enhance the usage of financial services provided by existing financial companies. A subset of fintech companies that focus on the insurance industry are collectively known as insurtech or insuretech companies.</t>
  </si>
  <si>
    <t xml:space="preserve">An interest rate is the amount of interest due per period, as a proportion of the amount lent, deposited, or borrowed (called the principal sum). The total interest on an amount lent or borrowed depends on the principal sum, the interest rate, the compounding frequency, and the length of time over which it is lent, deposited, or borrowed.
The annual interest rate is the rate over a period of one year. Other interest rates apply over different periods, such as a month or a day, but they are usually annualized.
The interest rate has been characterized as "an index of the preference . . . for a dollar of present [income] over a dollar of future income." The borrower wants, or needs, to have money sooner rather than later, and is willing to pay a fee—the interest rate—for that privilege.
</t>
  </si>
  <si>
    <t>A broker is a person or firm who arranges transactions between a buyer and a seller for a commission when the deal is executed. A broker who also acts as a seller or as a buyer becomes a principal party to the deal. Neither role should be confused with that of an agent—one who acts on behalf of a principal party in a deal.</t>
  </si>
  <si>
    <t>An exchange, bourse (), trading exchange or trading venue is an organized market where (especially) tradable securities, commodities, foreign exchange, futures, and options contracts are bought and sold.</t>
  </si>
  <si>
    <t>An intermediary (also known as a middleman or go-between) is a third party that offers intermediation services between two parties,  which involves conveying messages between principals in a dispute, preventing direct contact and potential escalation of the issue. In law, intermediaries can facilitate communication between a vulnerable witness, defendant and court personnel to acquire valuable evidence, whilst in barter, the intermediary is a person or group who stores valuables in trade until they are needed, parties to the barter or others have space available to take delivery of them and store them, or until other conditions are met.
In diplomacy and international relations, an intermediary may convey messages between principals in a dispute, allowing the avoidance of direct principal-to-principal contact. Where the two parties are geographically distant, the process may be termed shuttle diplomacy. Where parties do not want formal diplomatic relations, an intermediary state may serve as a protecting power facilitating diplomacy without diplomatic recognition.</t>
  </si>
  <si>
    <t xml:space="preserve">The global financial system is the worldwide framework of legal agreements, institutions, and both formal and informal economic actors that together facilitate international flows of financial capital for purposes of investment and trade financing. Since emerging in the late 19th century during the first modern wave of economic globalization, its evolution is marked by the establishment of central banks, multilateral treaties, and intergovernmental organizations aimed at improving the transparency, regulation, and effectiveness of international markets.: 74 : 1  In the late 1800s, world migration and communication technology facilitated unprecedented growth in international trade and investment. At the onset of World War I, trade contracted as foreign exchange markets became paralyzed by money market illiquidity. Countries sought to defend against external shocks with protectionist policies and trade virtually halted by 1933, worsening the effects of the global Great Depression until a series of reciprocal trade agreements slowly reduced tariffs worldwide. Efforts to revamp the international monetary system after World War II improved exchange rate stability, fostering record growth in global finance.
A series of currency devaluations and oil crises in the 1970s led most countries to float their currencies. The world economy became increasingly financially integrated in the 1980s and 1990s due to capital account liberalization and financial deregulation. A series of financial crises in Europe, Asia, and Latin America followed with contagious effects due to greater exposure to volatile capital flows. The global financial crisis, which originated in the United States in 2007, quickly propagated among other nations and is recognized as the catalyst for the worldwide Great Recession. A market adjustment to Greece's noncompliance with its monetary union in 2009 ignited a sovereign debt crisis among European nations known as the Eurozone crisis. The history of international finance shows a U-shaped pattern in international capital flows: high prior to 1914 and after 1989, but lower in between. The volatility of capital flows has been greater since the 1970s than in previous periods.A country's decision to operate an open economy and globalize its financial capital carries monetary implications captured by the balance of payments. It also renders exposure to risks in international finance, such as political deterioration, regulatory changes, foreign exchange controls, and legal uncertainties for property rights and investments. Both individuals and groups may participate in the global financial system. Consumers and international businesses undertake consumption, production, and investment. Governments and intergovernmental bodies act as purveyors of international trade, economic development, and crisis management. Regulatory bodies establish financial regulations and legal procedures, while independent bodies facilitate industry supervision. Research institutes and other associations analyze data, publish reports and policy briefs, and host public discourse on global financial affairs.
While the global financial system is edging toward greater stability, governments must deal with differing regional or national needs. Some nations are trying to systematically discontinue unconventional monetary policies installed to cultivate recovery, while others are expanding their scope and scale. Emerging market policymakers face a challenge of precision as they must carefully institute sustainable macroeconomic policies during extraordinary market sensitivity without provoking investors to retreat their capital to stronger markets. Nations' inability to align interests and achieve international consensus on matters such as banking regulation has perpetuated the risk of future global financial catastrophes.  Initiatives like the United Nations Sustainable Development Goal 10 are aimed at improving regulation and monitoring of global financial systems.
</t>
  </si>
  <si>
    <t>Directed</t>
  </si>
  <si>
    <t>G1</t>
  </si>
  <si>
    <t>G2</t>
  </si>
  <si>
    <t>G3</t>
  </si>
  <si>
    <t>G4</t>
  </si>
  <si>
    <t>G5</t>
  </si>
  <si>
    <t>0, 12, 96</t>
  </si>
  <si>
    <t>0, 136, 227</t>
  </si>
  <si>
    <t>0, 100, 50</t>
  </si>
  <si>
    <t>0, 176, 22</t>
  </si>
  <si>
    <t>191, 0, 0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</si>
  <si>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</si>
  <si>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</si>
  <si>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</si>
  <si>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</si>
  <si>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</si>
  <si>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</si>
  <si>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</si>
  <si>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</si>
  <si>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</si>
  <si>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</si>
  <si>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</si>
  <si>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</si>
  <si>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financial</t>
  </si>
  <si>
    <t>such</t>
  </si>
  <si>
    <t>decentralized</t>
  </si>
  <si>
    <t>bitcoin</t>
  </si>
  <si>
    <t>ledger</t>
  </si>
  <si>
    <t>exchange</t>
  </si>
  <si>
    <t>distributed</t>
  </si>
  <si>
    <t>public</t>
  </si>
  <si>
    <t>source</t>
  </si>
  <si>
    <t>market</t>
  </si>
  <si>
    <t>smart</t>
  </si>
  <si>
    <t>open</t>
  </si>
  <si>
    <t>assets</t>
  </si>
  <si>
    <t>transaction</t>
  </si>
  <si>
    <t>currency</t>
  </si>
  <si>
    <t>digital</t>
  </si>
  <si>
    <t>companies</t>
  </si>
  <si>
    <t>use</t>
  </si>
  <si>
    <t>money</t>
  </si>
  <si>
    <t>software</t>
  </si>
  <si>
    <t>block</t>
  </si>
  <si>
    <t>central</t>
  </si>
  <si>
    <t>data</t>
  </si>
  <si>
    <t>system</t>
  </si>
  <si>
    <t>over</t>
  </si>
  <si>
    <t>contracts</t>
  </si>
  <si>
    <t>capital</t>
  </si>
  <si>
    <t>technology</t>
  </si>
  <si>
    <t>network</t>
  </si>
  <si>
    <t>through</t>
  </si>
  <si>
    <t>more</t>
  </si>
  <si>
    <t>institutions</t>
  </si>
  <si>
    <t>form</t>
  </si>
  <si>
    <t>without</t>
  </si>
  <si>
    <t>business</t>
  </si>
  <si>
    <t>high</t>
  </si>
  <si>
    <t>between</t>
  </si>
  <si>
    <t>asset</t>
  </si>
  <si>
    <t>banks</t>
  </si>
  <si>
    <t>blockchains</t>
  </si>
  <si>
    <t>information</t>
  </si>
  <si>
    <t>considered</t>
  </si>
  <si>
    <t>peer</t>
  </si>
  <si>
    <t>united</t>
  </si>
  <si>
    <t>trade</t>
  </si>
  <si>
    <t>generally</t>
  </si>
  <si>
    <t>international</t>
  </si>
  <si>
    <t>computer</t>
  </si>
  <si>
    <t>ethereum</t>
  </si>
  <si>
    <t>investment</t>
  </si>
  <si>
    <t>finance</t>
  </si>
  <si>
    <t>states</t>
  </si>
  <si>
    <t>dollar</t>
  </si>
  <si>
    <t>ownership</t>
  </si>
  <si>
    <t>first</t>
  </si>
  <si>
    <t>using</t>
  </si>
  <si>
    <t>defi</t>
  </si>
  <si>
    <t>used</t>
  </si>
  <si>
    <t>currencies</t>
  </si>
  <si>
    <t>users</t>
  </si>
  <si>
    <t>token</t>
  </si>
  <si>
    <t>typically</t>
  </si>
  <si>
    <t>amount</t>
  </si>
  <si>
    <t>traditional</t>
  </si>
  <si>
    <t>each</t>
  </si>
  <si>
    <t>control</t>
  </si>
  <si>
    <t>new</t>
  </si>
  <si>
    <t>contract</t>
  </si>
  <si>
    <t>applications</t>
  </si>
  <si>
    <t>payment</t>
  </si>
  <si>
    <t>known</t>
  </si>
  <si>
    <t>world</t>
  </si>
  <si>
    <t>venture</t>
  </si>
  <si>
    <t>based</t>
  </si>
  <si>
    <t>big</t>
  </si>
  <si>
    <t>price</t>
  </si>
  <si>
    <t>transactions</t>
  </si>
  <si>
    <t>u</t>
  </si>
  <si>
    <t>rate</t>
  </si>
  <si>
    <t>security</t>
  </si>
  <si>
    <t>value</t>
  </si>
  <si>
    <t>tokens</t>
  </si>
  <si>
    <t>called</t>
  </si>
  <si>
    <t>via</t>
  </si>
  <si>
    <t>many</t>
  </si>
  <si>
    <t>private</t>
  </si>
  <si>
    <t>investors</t>
  </si>
  <si>
    <t>securities</t>
  </si>
  <si>
    <t>s</t>
  </si>
  <si>
    <t>economic</t>
  </si>
  <si>
    <t>act</t>
  </si>
  <si>
    <t>records</t>
  </si>
  <si>
    <t>authority</t>
  </si>
  <si>
    <t>created</t>
  </si>
  <si>
    <t>company</t>
  </si>
  <si>
    <t>services</t>
  </si>
  <si>
    <t>service</t>
  </si>
  <si>
    <t>regulations</t>
  </si>
  <si>
    <t>tech</t>
  </si>
  <si>
    <t>order</t>
  </si>
  <si>
    <t>common</t>
  </si>
  <si>
    <t>funds</t>
  </si>
  <si>
    <t>code</t>
  </si>
  <si>
    <t>blocks</t>
  </si>
  <si>
    <t>computing</t>
  </si>
  <si>
    <t>one</t>
  </si>
  <si>
    <t>model</t>
  </si>
  <si>
    <t>facebook</t>
  </si>
  <si>
    <t>parties</t>
  </si>
  <si>
    <t>front</t>
  </si>
  <si>
    <t>protocol</t>
  </si>
  <si>
    <t>countries</t>
  </si>
  <si>
    <t>coin</t>
  </si>
  <si>
    <t>nodes</t>
  </si>
  <si>
    <t>banking</t>
  </si>
  <si>
    <t>group</t>
  </si>
  <si>
    <t>both</t>
  </si>
  <si>
    <t>practice</t>
  </si>
  <si>
    <t>exchanges</t>
  </si>
  <si>
    <t>work</t>
  </si>
  <si>
    <t>markets</t>
  </si>
  <si>
    <t>1</t>
  </si>
  <si>
    <t>development</t>
  </si>
  <si>
    <t>name</t>
  </si>
  <si>
    <t>others</t>
  </si>
  <si>
    <t>principal</t>
  </si>
  <si>
    <t>entity</t>
  </si>
  <si>
    <t>legal</t>
  </si>
  <si>
    <t>secure</t>
  </si>
  <si>
    <t>terms</t>
  </si>
  <si>
    <t>design</t>
  </si>
  <si>
    <t>additional</t>
  </si>
  <si>
    <t>stocks</t>
  </si>
  <si>
    <t>social</t>
  </si>
  <si>
    <t>scheme</t>
  </si>
  <si>
    <t>trading</t>
  </si>
  <si>
    <t>possible</t>
  </si>
  <si>
    <t>bloomberg</t>
  </si>
  <si>
    <t>political</t>
  </si>
  <si>
    <t>need</t>
  </si>
  <si>
    <t>investments</t>
  </si>
  <si>
    <t>2022</t>
  </si>
  <si>
    <t>dai</t>
  </si>
  <si>
    <t>previous</t>
  </si>
  <si>
    <t>centralized</t>
  </si>
  <si>
    <t>financing</t>
  </si>
  <si>
    <t>due</t>
  </si>
  <si>
    <t>designed</t>
  </si>
  <si>
    <t>founded</t>
  </si>
  <si>
    <t>maintain</t>
  </si>
  <si>
    <t>individual</t>
  </si>
  <si>
    <t>running</t>
  </si>
  <si>
    <t>firm</t>
  </si>
  <si>
    <t>provide</t>
  </si>
  <si>
    <t>customer</t>
  </si>
  <si>
    <t>computers</t>
  </si>
  <si>
    <t>equity</t>
  </si>
  <si>
    <t>consensus</t>
  </si>
  <si>
    <t>released</t>
  </si>
  <si>
    <t>allow</t>
  </si>
  <si>
    <t>american</t>
  </si>
  <si>
    <t>well</t>
  </si>
  <si>
    <t>intermediaries</t>
  </si>
  <si>
    <t>type</t>
  </si>
  <si>
    <t>stake</t>
  </si>
  <si>
    <t>billion</t>
  </si>
  <si>
    <t>global</t>
  </si>
  <si>
    <t>commission</t>
  </si>
  <si>
    <t>crypto</t>
  </si>
  <si>
    <t>non</t>
  </si>
  <si>
    <t>reserve</t>
  </si>
  <si>
    <t>customers</t>
  </si>
  <si>
    <t>within</t>
  </si>
  <si>
    <t>making</t>
  </si>
  <si>
    <t>issued</t>
  </si>
  <si>
    <t>against</t>
  </si>
  <si>
    <t>firms</t>
  </si>
  <si>
    <t>several</t>
  </si>
  <si>
    <t>subject</t>
  </si>
  <si>
    <t>database</t>
  </si>
  <si>
    <t>sell</t>
  </si>
  <si>
    <t>paper</t>
  </si>
  <si>
    <t>risk</t>
  </si>
  <si>
    <t>two</t>
  </si>
  <si>
    <t>fatf</t>
  </si>
  <si>
    <t>commodities</t>
  </si>
  <si>
    <t>law</t>
  </si>
  <si>
    <t>number</t>
  </si>
  <si>
    <t>e</t>
  </si>
  <si>
    <t>general</t>
  </si>
  <si>
    <t>owners</t>
  </si>
  <si>
    <t>those</t>
  </si>
  <si>
    <t>instruments</t>
  </si>
  <si>
    <t>made</t>
  </si>
  <si>
    <t>2009</t>
  </si>
  <si>
    <t>out</t>
  </si>
  <si>
    <t>litecoin</t>
  </si>
  <si>
    <t>management</t>
  </si>
  <si>
    <t>broker</t>
  </si>
  <si>
    <t>liquidity</t>
  </si>
  <si>
    <t>debt</t>
  </si>
  <si>
    <t>participants</t>
  </si>
  <si>
    <t>usually</t>
  </si>
  <si>
    <t>energy</t>
  </si>
  <si>
    <t>people</t>
  </si>
  <si>
    <t>refers</t>
  </si>
  <si>
    <t>fees</t>
  </si>
  <si>
    <t>linked</t>
  </si>
  <si>
    <t>including</t>
  </si>
  <si>
    <t>news</t>
  </si>
  <si>
    <t>include</t>
  </si>
  <si>
    <t>directly</t>
  </si>
  <si>
    <t>mining</t>
  </si>
  <si>
    <t>monetary</t>
  </si>
  <si>
    <t>user</t>
  </si>
  <si>
    <t>implementation</t>
  </si>
  <si>
    <t>return</t>
  </si>
  <si>
    <t>p2p</t>
  </si>
  <si>
    <t>accounting</t>
  </si>
  <si>
    <t>proposed</t>
  </si>
  <si>
    <t>application</t>
  </si>
  <si>
    <t>growth</t>
  </si>
  <si>
    <t>oil</t>
  </si>
  <si>
    <t>widely</t>
  </si>
  <si>
    <t>coins</t>
  </si>
  <si>
    <t>before</t>
  </si>
  <si>
    <t>commonly</t>
  </si>
  <si>
    <t>under</t>
  </si>
  <si>
    <t>resources</t>
  </si>
  <si>
    <t>addition</t>
  </si>
  <si>
    <t>person</t>
  </si>
  <si>
    <t>payments</t>
  </si>
  <si>
    <t>together</t>
  </si>
  <si>
    <t>stock</t>
  </si>
  <si>
    <t>2008</t>
  </si>
  <si>
    <t>federal</t>
  </si>
  <si>
    <t>stability</t>
  </si>
  <si>
    <t>server</t>
  </si>
  <si>
    <t>owned</t>
  </si>
  <si>
    <t>institution</t>
  </si>
  <si>
    <t>cryptographic</t>
  </si>
  <si>
    <t>allows</t>
  </si>
  <si>
    <t>make</t>
  </si>
  <si>
    <t>regulation</t>
  </si>
  <si>
    <t>potential</t>
  </si>
  <si>
    <t>ones</t>
  </si>
  <si>
    <t>distinct</t>
  </si>
  <si>
    <t>proof</t>
  </si>
  <si>
    <t>brokerages</t>
  </si>
  <si>
    <t>savings</t>
  </si>
  <si>
    <t>ponzi</t>
  </si>
  <si>
    <t>time</t>
  </si>
  <si>
    <t>trusted</t>
  </si>
  <si>
    <t>consequently</t>
  </si>
  <si>
    <t>shared</t>
  </si>
  <si>
    <t>execute</t>
  </si>
  <si>
    <t>contains</t>
  </si>
  <si>
    <t>industry</t>
  </si>
  <si>
    <t>media</t>
  </si>
  <si>
    <t>science</t>
  </si>
  <si>
    <t>early</t>
  </si>
  <si>
    <t>capitalists</t>
  </si>
  <si>
    <t>building</t>
  </si>
  <si>
    <t>offering</t>
  </si>
  <si>
    <t>led</t>
  </si>
  <si>
    <t>dapps</t>
  </si>
  <si>
    <t>originally</t>
  </si>
  <si>
    <t>minted</t>
  </si>
  <si>
    <t>profit</t>
  </si>
  <si>
    <t>oldest</t>
  </si>
  <si>
    <t>became</t>
  </si>
  <si>
    <t>although</t>
  </si>
  <si>
    <t>fintech</t>
  </si>
  <si>
    <t>mobile</t>
  </si>
  <si>
    <t>timestamp</t>
  </si>
  <si>
    <t>up</t>
  </si>
  <si>
    <t>role</t>
  </si>
  <si>
    <t>existing</t>
  </si>
  <si>
    <t>single</t>
  </si>
  <si>
    <t>offers</t>
  </si>
  <si>
    <t>being</t>
  </si>
  <si>
    <t>gold</t>
  </si>
  <si>
    <t>activities</t>
  </si>
  <si>
    <t>another</t>
  </si>
  <si>
    <t>borrowed</t>
  </si>
  <si>
    <t>replicated</t>
  </si>
  <si>
    <t>systems</t>
  </si>
  <si>
    <t>applied</t>
  </si>
  <si>
    <t>sold</t>
  </si>
  <si>
    <t>represented</t>
  </si>
  <si>
    <t>governance</t>
  </si>
  <si>
    <t>large</t>
  </si>
  <si>
    <t>risks</t>
  </si>
  <si>
    <t>internet</t>
  </si>
  <si>
    <t>history</t>
  </si>
  <si>
    <t>available</t>
  </si>
  <si>
    <t>laundering</t>
  </si>
  <si>
    <t>dapp</t>
  </si>
  <si>
    <t>borrow</t>
  </si>
  <si>
    <t>associated</t>
  </si>
  <si>
    <t>derivatives</t>
  </si>
  <si>
    <t>startups</t>
  </si>
  <si>
    <t>organization</t>
  </si>
  <si>
    <t>changes</t>
  </si>
  <si>
    <t>capitalization</t>
  </si>
  <si>
    <t>highly</t>
  </si>
  <si>
    <t>icos</t>
  </si>
  <si>
    <t>agreement</t>
  </si>
  <si>
    <t>credit</t>
  </si>
  <si>
    <t>effects</t>
  </si>
  <si>
    <t>according</t>
  </si>
  <si>
    <t>example</t>
  </si>
  <si>
    <t>demand</t>
  </si>
  <si>
    <t>usd</t>
  </si>
  <si>
    <t>prior</t>
  </si>
  <si>
    <t>claim</t>
  </si>
  <si>
    <t>initial</t>
  </si>
  <si>
    <t>fixed</t>
  </si>
  <si>
    <t>five</t>
  </si>
  <si>
    <t>account</t>
  </si>
  <si>
    <t>accounts</t>
  </si>
  <si>
    <t>foreign</t>
  </si>
  <si>
    <t>given</t>
  </si>
  <si>
    <t>platforms</t>
  </si>
  <si>
    <t>algorithm</t>
  </si>
  <si>
    <t>quickly</t>
  </si>
  <si>
    <t>physical</t>
  </si>
  <si>
    <t>rates</t>
  </si>
  <si>
    <t>architecture</t>
  </si>
  <si>
    <t>recorded</t>
  </si>
  <si>
    <t>newspaper</t>
  </si>
  <si>
    <t>party</t>
  </si>
  <si>
    <t>cash</t>
  </si>
  <si>
    <t>license</t>
  </si>
  <si>
    <t>content</t>
  </si>
  <si>
    <t>term</t>
  </si>
  <si>
    <t>ico</t>
  </si>
  <si>
    <t>economics</t>
  </si>
  <si>
    <t>post</t>
  </si>
  <si>
    <t>profits</t>
  </si>
  <si>
    <t>uses</t>
  </si>
  <si>
    <t>concepts</t>
  </si>
  <si>
    <t>provided</t>
  </si>
  <si>
    <t>0x</t>
  </si>
  <si>
    <t>shares</t>
  </si>
  <si>
    <t>fraud</t>
  </si>
  <si>
    <t>serve</t>
  </si>
  <si>
    <t>personal</t>
  </si>
  <si>
    <t>verify</t>
  </si>
  <si>
    <t>earn</t>
  </si>
  <si>
    <t>government</t>
  </si>
  <si>
    <t>greater</t>
  </si>
  <si>
    <t>wallet</t>
  </si>
  <si>
    <t>defined</t>
  </si>
  <si>
    <t>marketing</t>
  </si>
  <si>
    <t>readable</t>
  </si>
  <si>
    <t>inspired</t>
  </si>
  <si>
    <t>once</t>
  </si>
  <si>
    <t>gateway</t>
  </si>
  <si>
    <t>online</t>
  </si>
  <si>
    <t>implemented</t>
  </si>
  <si>
    <t>modern</t>
  </si>
  <si>
    <t>trades</t>
  </si>
  <si>
    <t>version</t>
  </si>
  <si>
    <t>function</t>
  </si>
  <si>
    <t>marketplace</t>
  </si>
  <si>
    <t>national</t>
  </si>
  <si>
    <t>now</t>
  </si>
  <si>
    <t>sense</t>
  </si>
  <si>
    <t>war</t>
  </si>
  <si>
    <t>investor</t>
  </si>
  <si>
    <t>dlt</t>
  </si>
  <si>
    <t>various</t>
  </si>
  <si>
    <t>functions</t>
  </si>
  <si>
    <t>regulatory</t>
  </si>
  <si>
    <t>organizations</t>
  </si>
  <si>
    <t>washington</t>
  </si>
  <si>
    <t>strong</t>
  </si>
  <si>
    <t>instrument</t>
  </si>
  <si>
    <t>point</t>
  </si>
  <si>
    <t>expressed</t>
  </si>
  <si>
    <t>cryptography</t>
  </si>
  <si>
    <t>jurisdictions</t>
  </si>
  <si>
    <t>october</t>
  </si>
  <si>
    <t>2</t>
  </si>
  <si>
    <t>d</t>
  </si>
  <si>
    <t>deposit</t>
  </si>
  <si>
    <t>policies</t>
  </si>
  <si>
    <t>client</t>
  </si>
  <si>
    <t>face</t>
  </si>
  <si>
    <t>liquid</t>
  </si>
  <si>
    <t>original</t>
  </si>
  <si>
    <t>despite</t>
  </si>
  <si>
    <t>platform</t>
  </si>
  <si>
    <t>borrower</t>
  </si>
  <si>
    <t>decentralised</t>
  </si>
  <si>
    <t>million</t>
  </si>
  <si>
    <t>process</t>
  </si>
  <si>
    <t>sale</t>
  </si>
  <si>
    <t>reward</t>
  </si>
  <si>
    <t>flows</t>
  </si>
  <si>
    <t>operate</t>
  </si>
  <si>
    <t>sum</t>
  </si>
  <si>
    <t>kyc</t>
  </si>
  <si>
    <t>meta</t>
  </si>
  <si>
    <t>fund</t>
  </si>
  <si>
    <t>2021</t>
  </si>
  <si>
    <t>charles</t>
  </si>
  <si>
    <t>standards</t>
  </si>
  <si>
    <t>portion</t>
  </si>
  <si>
    <t>change</t>
  </si>
  <si>
    <t>journal</t>
  </si>
  <si>
    <t>terrorism</t>
  </si>
  <si>
    <t>collectively</t>
  </si>
  <si>
    <t>chain</t>
  </si>
  <si>
    <t>particular</t>
  </si>
  <si>
    <t>class</t>
  </si>
  <si>
    <t>1934</t>
  </si>
  <si>
    <t>create</t>
  </si>
  <si>
    <t>increasingly</t>
  </si>
  <si>
    <t>equivalent</t>
  </si>
  <si>
    <t>received</t>
  </si>
  <si>
    <t>add</t>
  </si>
  <si>
    <t>maker</t>
  </si>
  <si>
    <t>manipulation</t>
  </si>
  <si>
    <t>carried</t>
  </si>
  <si>
    <t>ensure</t>
  </si>
  <si>
    <t>formal</t>
  </si>
  <si>
    <t>intended</t>
  </si>
  <si>
    <t>total</t>
  </si>
  <si>
    <t>funding</t>
  </si>
  <si>
    <t>lent</t>
  </si>
  <si>
    <t>cbdc</t>
  </si>
  <si>
    <t>peers</t>
  </si>
  <si>
    <t>stage</t>
  </si>
  <si>
    <t>equal</t>
  </si>
  <si>
    <t>yield</t>
  </si>
  <si>
    <t>study</t>
  </si>
  <si>
    <t>anti</t>
  </si>
  <si>
    <t>proportion</t>
  </si>
  <si>
    <t>functionality</t>
  </si>
  <si>
    <t>few</t>
  </si>
  <si>
    <t>satoshi</t>
  </si>
  <si>
    <t>involved</t>
  </si>
  <si>
    <t>ether</t>
  </si>
  <si>
    <t>language</t>
  </si>
  <si>
    <t>areas</t>
  </si>
  <si>
    <t>intermediary</t>
  </si>
  <si>
    <t>per</t>
  </si>
  <si>
    <t>require</t>
  </si>
  <si>
    <t>chartered</t>
  </si>
  <si>
    <t>deal</t>
  </si>
  <si>
    <t>set</t>
  </si>
  <si>
    <t>sec</t>
  </si>
  <si>
    <t>macroeconomic</t>
  </si>
  <si>
    <t>purchase</t>
  </si>
  <si>
    <t>networking</t>
  </si>
  <si>
    <t>began</t>
  </si>
  <si>
    <t>economy</t>
  </si>
  <si>
    <t>concept</t>
  </si>
  <si>
    <t>classes</t>
  </si>
  <si>
    <t>failure</t>
  </si>
  <si>
    <t>trillion</t>
  </si>
  <si>
    <t>crisis</t>
  </si>
  <si>
    <t>series</t>
  </si>
  <si>
    <t>lender</t>
  </si>
  <si>
    <t>location</t>
  </si>
  <si>
    <t>lending</t>
  </si>
  <si>
    <t>cases</t>
  </si>
  <si>
    <t>notes</t>
  </si>
  <si>
    <t>privacy</t>
  </si>
  <si>
    <t>transfer</t>
  </si>
  <si>
    <t>natural</t>
  </si>
  <si>
    <t>facilitate</t>
  </si>
  <si>
    <t>divided</t>
  </si>
  <si>
    <t>purpose</t>
  </si>
  <si>
    <t>schemes</t>
  </si>
  <si>
    <t>businesses</t>
  </si>
  <si>
    <t>intangible</t>
  </si>
  <si>
    <t>scandal</t>
  </si>
  <si>
    <t>therefore</t>
  </si>
  <si>
    <t>lend</t>
  </si>
  <si>
    <t>infrastructure</t>
  </si>
  <si>
    <t>confused</t>
  </si>
  <si>
    <t>works</t>
  </si>
  <si>
    <t>reduction</t>
  </si>
  <si>
    <t>significant</t>
  </si>
  <si>
    <t>methods</t>
  </si>
  <si>
    <t>record</t>
  </si>
  <si>
    <t>promote</t>
  </si>
  <si>
    <t>white</t>
  </si>
  <si>
    <t>etc</t>
  </si>
  <si>
    <t>program</t>
  </si>
  <si>
    <t>makerdao</t>
  </si>
  <si>
    <t>contrast</t>
  </si>
  <si>
    <t>medium</t>
  </si>
  <si>
    <t>governments</t>
  </si>
  <si>
    <t>described</t>
  </si>
  <si>
    <t>nations</t>
  </si>
  <si>
    <t>current</t>
  </si>
  <si>
    <t>products</t>
  </si>
  <si>
    <t>managed</t>
  </si>
  <si>
    <t>referred</t>
  </si>
  <si>
    <t>receive</t>
  </si>
  <si>
    <t>worldwide</t>
  </si>
  <si>
    <t>pay</t>
  </si>
  <si>
    <t>examples</t>
  </si>
  <si>
    <t>carefully</t>
  </si>
  <si>
    <t>way</t>
  </si>
  <si>
    <t>serves</t>
  </si>
  <si>
    <t>nakamoto</t>
  </si>
  <si>
    <t>sai</t>
  </si>
  <si>
    <t>project</t>
  </si>
  <si>
    <t>century</t>
  </si>
  <si>
    <t>future</t>
  </si>
  <si>
    <t>third</t>
  </si>
  <si>
    <t>percentage</t>
  </si>
  <si>
    <t>list</t>
  </si>
  <si>
    <t>signing</t>
  </si>
  <si>
    <t>websites</t>
  </si>
  <si>
    <t>scott</t>
  </si>
  <si>
    <t>costs</t>
  </si>
  <si>
    <t>altered</t>
  </si>
  <si>
    <t>interact</t>
  </si>
  <si>
    <t>0</t>
  </si>
  <si>
    <t>9</t>
  </si>
  <si>
    <t>exemplify</t>
  </si>
  <si>
    <t>g</t>
  </si>
  <si>
    <t>c</t>
  </si>
  <si>
    <t>w</t>
  </si>
  <si>
    <t>p</t>
  </si>
  <si>
    <t>acts</t>
  </si>
  <si>
    <t>knowledge</t>
  </si>
  <si>
    <t>tangible</t>
  </si>
  <si>
    <t>dave</t>
  </si>
  <si>
    <t>initially</t>
  </si>
  <si>
    <t>rail</t>
  </si>
  <si>
    <t>2013</t>
  </si>
  <si>
    <t>transferred</t>
  </si>
  <si>
    <t>late</t>
  </si>
  <si>
    <t>long</t>
  </si>
  <si>
    <t>broad</t>
  </si>
  <si>
    <t>relying</t>
  </si>
  <si>
    <t>unlike</t>
  </si>
  <si>
    <t>unalterable</t>
  </si>
  <si>
    <t>buy</t>
  </si>
  <si>
    <t>consumption</t>
  </si>
  <si>
    <t>income</t>
  </si>
  <si>
    <t>policy</t>
  </si>
  <si>
    <t>objectives</t>
  </si>
  <si>
    <t>15</t>
  </si>
  <si>
    <t>commerce</t>
  </si>
  <si>
    <t>put</t>
  </si>
  <si>
    <t>exceeding</t>
  </si>
  <si>
    <t>double</t>
  </si>
  <si>
    <t>legally</t>
  </si>
  <si>
    <t>treatments</t>
  </si>
  <si>
    <t>di</t>
  </si>
  <si>
    <t>overall</t>
  </si>
  <si>
    <t>card</t>
  </si>
  <si>
    <t>provider</t>
  </si>
  <si>
    <t>byzantine</t>
  </si>
  <si>
    <t>computerized</t>
  </si>
  <si>
    <t>lists</t>
  </si>
  <si>
    <t>app</t>
  </si>
  <si>
    <t>start</t>
  </si>
  <si>
    <t>paid</t>
  </si>
  <si>
    <t>consultants</t>
  </si>
  <si>
    <t>direct</t>
  </si>
  <si>
    <t>daily</t>
  </si>
  <si>
    <t>activity</t>
  </si>
  <si>
    <t>anyone</t>
  </si>
  <si>
    <t>privatized</t>
  </si>
  <si>
    <t>power</t>
  </si>
  <si>
    <t>depending</t>
  </si>
  <si>
    <t>options</t>
  </si>
  <si>
    <t>focus</t>
  </si>
  <si>
    <t>stable</t>
  </si>
  <si>
    <t>regulated</t>
  </si>
  <si>
    <t>1933</t>
  </si>
  <si>
    <t>ups</t>
  </si>
  <si>
    <t>monthly</t>
  </si>
  <si>
    <t>structure</t>
  </si>
  <si>
    <t>validate</t>
  </si>
  <si>
    <t>strategic</t>
  </si>
  <si>
    <t>snake</t>
  </si>
  <si>
    <t>during</t>
  </si>
  <si>
    <t>movements</t>
  </si>
  <si>
    <t>exposures</t>
  </si>
  <si>
    <t>permissioned</t>
  </si>
  <si>
    <t>irreversible</t>
  </si>
  <si>
    <t>publish</t>
  </si>
  <si>
    <t>permissionless</t>
  </si>
  <si>
    <t>solve</t>
  </si>
  <si>
    <t>coding</t>
  </si>
  <si>
    <t>eventually</t>
  </si>
  <si>
    <t>document</t>
  </si>
  <si>
    <t>conventional</t>
  </si>
  <si>
    <t>accept</t>
  </si>
  <si>
    <t>tree</t>
  </si>
  <si>
    <t>creation</t>
  </si>
  <si>
    <t>apache</t>
  </si>
  <si>
    <t>still</t>
  </si>
  <si>
    <t>speculate</t>
  </si>
  <si>
    <t>mechanisms</t>
  </si>
  <si>
    <t>support</t>
  </si>
  <si>
    <t>generate</t>
  </si>
  <si>
    <t>valuable</t>
  </si>
  <si>
    <t>actions</t>
  </si>
  <si>
    <t>sign</t>
  </si>
  <si>
    <t>bonds</t>
  </si>
  <si>
    <t>reliant</t>
  </si>
  <si>
    <t>sustainable</t>
  </si>
  <si>
    <t>spread</t>
  </si>
  <si>
    <t>entry</t>
  </si>
  <si>
    <t>operations</t>
  </si>
  <si>
    <t>deposited</t>
  </si>
  <si>
    <t>cambridge</t>
  </si>
  <si>
    <t>earlier</t>
  </si>
  <si>
    <t>gained</t>
  </si>
  <si>
    <t>securely</t>
  </si>
  <si>
    <t>entities</t>
  </si>
  <si>
    <t>requirements</t>
  </si>
  <si>
    <t>established</t>
  </si>
  <si>
    <t>compounding</t>
  </si>
  <si>
    <t>march</t>
  </si>
  <si>
    <t>scope</t>
  </si>
  <si>
    <t>four</t>
  </si>
  <si>
    <t>silver</t>
  </si>
  <si>
    <t>stored</t>
  </si>
  <si>
    <t>merchant</t>
  </si>
  <si>
    <t>hash</t>
  </si>
  <si>
    <t>horowitz</t>
  </si>
  <si>
    <t>resulted</t>
  </si>
  <si>
    <t>fee</t>
  </si>
  <si>
    <t>pseudonym</t>
  </si>
  <si>
    <t>bodies</t>
  </si>
  <si>
    <t>introduced</t>
  </si>
  <si>
    <t>stuart</t>
  </si>
  <si>
    <t>effectively</t>
  </si>
  <si>
    <t>70</t>
  </si>
  <si>
    <t>10</t>
  </si>
  <si>
    <t>20</t>
  </si>
  <si>
    <t>newly</t>
  </si>
  <si>
    <t>years</t>
  </si>
  <si>
    <t>inventory</t>
  </si>
  <si>
    <t>enforcement</t>
  </si>
  <si>
    <t>remaining</t>
  </si>
  <si>
    <t>varying</t>
  </si>
  <si>
    <t>problem</t>
  </si>
  <si>
    <t>rules</t>
  </si>
  <si>
    <t>related</t>
  </si>
  <si>
    <t>rights</t>
  </si>
  <si>
    <t>cybercrime</t>
  </si>
  <si>
    <t>previously</t>
  </si>
  <si>
    <t>primary</t>
  </si>
  <si>
    <t>hashes</t>
  </si>
  <si>
    <t>loans</t>
  </si>
  <si>
    <t>students</t>
  </si>
  <si>
    <t>compare</t>
  </si>
  <si>
    <t>growing</t>
  </si>
  <si>
    <t>bayer</t>
  </si>
  <si>
    <t>maintained</t>
  </si>
  <si>
    <t>know</t>
  </si>
  <si>
    <t>buterin</t>
  </si>
  <si>
    <t>hacks</t>
  </si>
  <si>
    <t>servers</t>
  </si>
  <si>
    <t>self</t>
  </si>
  <si>
    <t>diplomacy</t>
  </si>
  <si>
    <t>proves</t>
  </si>
  <si>
    <t>spending</t>
  </si>
  <si>
    <t>altering</t>
  </si>
  <si>
    <t>sites</t>
  </si>
  <si>
    <t>round</t>
  </si>
  <si>
    <t>classification</t>
  </si>
  <si>
    <t>prize</t>
  </si>
  <si>
    <t>merkle</t>
  </si>
  <si>
    <t>buyer</t>
  </si>
  <si>
    <t>until</t>
  </si>
  <si>
    <t>layered</t>
  </si>
  <si>
    <t>existed</t>
  </si>
  <si>
    <t>viewed</t>
  </si>
  <si>
    <t>exist</t>
  </si>
  <si>
    <t>withdraw</t>
  </si>
  <si>
    <t>largest</t>
  </si>
  <si>
    <t>sciences</t>
  </si>
  <si>
    <t>computerworld</t>
  </si>
  <si>
    <t>andreessen</t>
  </si>
  <si>
    <t>involves</t>
  </si>
  <si>
    <t>movement</t>
  </si>
  <si>
    <t>composable</t>
  </si>
  <si>
    <t>illegal</t>
  </si>
  <si>
    <t>adhere</t>
  </si>
  <si>
    <t>validators</t>
  </si>
  <si>
    <t>requires</t>
  </si>
  <si>
    <t>individuals</t>
  </si>
  <si>
    <t>small</t>
  </si>
  <si>
    <t>orders</t>
  </si>
  <si>
    <t>november</t>
  </si>
  <si>
    <t>important</t>
  </si>
  <si>
    <t>networks</t>
  </si>
  <si>
    <t>facilitates</t>
  </si>
  <si>
    <t>subsequent</t>
  </si>
  <si>
    <t>leaves</t>
  </si>
  <si>
    <t>different</t>
  </si>
  <si>
    <t>haber</t>
  </si>
  <si>
    <t>held</t>
  </si>
  <si>
    <t>creates</t>
  </si>
  <si>
    <t>argued</t>
  </si>
  <si>
    <t>professionals</t>
  </si>
  <si>
    <t>consumers</t>
  </si>
  <si>
    <t>banned</t>
  </si>
  <si>
    <t>artificial</t>
  </si>
  <si>
    <t>vote</t>
  </si>
  <si>
    <t>linking</t>
  </si>
  <si>
    <t>2014</t>
  </si>
  <si>
    <t>issuance</t>
  </si>
  <si>
    <t>adoption</t>
  </si>
  <si>
    <t>geographically</t>
  </si>
  <si>
    <t>identity</t>
  </si>
  <si>
    <t>end</t>
  </si>
  <si>
    <t>technologies</t>
  </si>
  <si>
    <t>eliminating</t>
  </si>
  <si>
    <t>collateral</t>
  </si>
  <si>
    <t>forks</t>
  </si>
  <si>
    <t>returns</t>
  </si>
  <si>
    <t>opposed</t>
  </si>
  <si>
    <t>vitalik</t>
  </si>
  <si>
    <t>formerly</t>
  </si>
  <si>
    <t>dominant</t>
  </si>
  <si>
    <t>hold</t>
  </si>
  <si>
    <t>forms</t>
  </si>
  <si>
    <t>000</t>
  </si>
  <si>
    <t>insure</t>
  </si>
  <si>
    <t>abbreviation</t>
  </si>
  <si>
    <t>away</t>
  </si>
  <si>
    <t>needs</t>
  </si>
  <si>
    <t>industries</t>
  </si>
  <si>
    <t>advanced</t>
  </si>
  <si>
    <t>bubble</t>
  </si>
  <si>
    <t>capable</t>
  </si>
  <si>
    <t>exposure</t>
  </si>
  <si>
    <t>stornetta</t>
  </si>
  <si>
    <t>intergovernmental</t>
  </si>
  <si>
    <t>simultaneously</t>
  </si>
  <si>
    <t>stylized</t>
  </si>
  <si>
    <t>uphold</t>
  </si>
  <si>
    <t>fork</t>
  </si>
  <si>
    <t>issuer</t>
  </si>
  <si>
    <t>period</t>
  </si>
  <si>
    <t>complete</t>
  </si>
  <si>
    <t>compliant</t>
  </si>
  <si>
    <t>year</t>
  </si>
  <si>
    <t>types</t>
  </si>
  <si>
    <t>retroactively</t>
  </si>
  <si>
    <t>stakers</t>
  </si>
  <si>
    <t>describes</t>
  </si>
  <si>
    <t>mutual</t>
  </si>
  <si>
    <t>tolerance</t>
  </si>
  <si>
    <t>verifying</t>
  </si>
  <si>
    <t>proper</t>
  </si>
  <si>
    <t>allowing</t>
  </si>
  <si>
    <t>similar</t>
  </si>
  <si>
    <t>investing</t>
  </si>
  <si>
    <t>morgan</t>
  </si>
  <si>
    <t>proprietary</t>
  </si>
  <si>
    <t>modification</t>
  </si>
  <si>
    <t>decision</t>
  </si>
  <si>
    <t>modest</t>
  </si>
  <si>
    <t>decisions</t>
  </si>
  <si>
    <t>second</t>
  </si>
  <si>
    <t>troy</t>
  </si>
  <si>
    <t>certain</t>
  </si>
  <si>
    <t>errors</t>
  </si>
  <si>
    <t>york</t>
  </si>
  <si>
    <t>lower</t>
  </si>
  <si>
    <t>futures</t>
  </si>
  <si>
    <t>product</t>
  </si>
  <si>
    <t>implementing</t>
  </si>
  <si>
    <t>factors</t>
  </si>
  <si>
    <t>emerging</t>
  </si>
  <si>
    <t>july</t>
  </si>
  <si>
    <t>cloud</t>
  </si>
  <si>
    <t>standard</t>
  </si>
  <si>
    <t>stronger</t>
  </si>
  <si>
    <t>actually</t>
  </si>
  <si>
    <t>notably</t>
  </si>
  <si>
    <t>procedures</t>
  </si>
  <si>
    <t>fault</t>
  </si>
  <si>
    <t>coinbase</t>
  </si>
  <si>
    <t>property</t>
  </si>
  <si>
    <t>copyright</t>
  </si>
  <si>
    <t>fiat</t>
  </si>
  <si>
    <t>renaissance</t>
  </si>
  <si>
    <t>2018</t>
  </si>
  <si>
    <t>financially</t>
  </si>
  <si>
    <t>outside</t>
  </si>
  <si>
    <t>response</t>
  </si>
  <si>
    <t>misleading</t>
  </si>
  <si>
    <t>sells</t>
  </si>
  <si>
    <t>carbon</t>
  </si>
  <si>
    <t>erc</t>
  </si>
  <si>
    <t>retail</t>
  </si>
  <si>
    <t>external</t>
  </si>
  <si>
    <t>reliably</t>
  </si>
  <si>
    <t>issuing</t>
  </si>
  <si>
    <t>blacklist</t>
  </si>
  <si>
    <t>annual</t>
  </si>
  <si>
    <t>employed</t>
  </si>
  <si>
    <t>acquisition</t>
  </si>
  <si>
    <t>aimed</t>
  </si>
  <si>
    <t>suitability</t>
  </si>
  <si>
    <t>surveillance</t>
  </si>
  <si>
    <t>freely</t>
  </si>
  <si>
    <t>space</t>
  </si>
  <si>
    <t>merchants</t>
  </si>
  <si>
    <t>1970s</t>
  </si>
  <si>
    <t>marked</t>
  </si>
  <si>
    <t>wall</t>
  </si>
  <si>
    <t>executed</t>
  </si>
  <si>
    <t>codebase</t>
  </si>
  <si>
    <t>agents</t>
  </si>
  <si>
    <t>expanding</t>
  </si>
  <si>
    <t>balance</t>
  </si>
  <si>
    <t>amounts</t>
  </si>
  <si>
    <t>university</t>
  </si>
  <si>
    <t>native</t>
  </si>
  <si>
    <t>developers</t>
  </si>
  <si>
    <t>participate</t>
  </si>
  <si>
    <t>effectiveness</t>
  </si>
  <si>
    <t>full</t>
  </si>
  <si>
    <t>liabilities</t>
  </si>
  <si>
    <t>circulation</t>
  </si>
  <si>
    <t>piece</t>
  </si>
  <si>
    <t>america</t>
  </si>
  <si>
    <t>desks</t>
  </si>
  <si>
    <t>relationship</t>
  </si>
  <si>
    <t>taking</t>
  </si>
  <si>
    <t>positive</t>
  </si>
  <si>
    <t>giants</t>
  </si>
  <si>
    <t>edward</t>
  </si>
  <si>
    <t>turing</t>
  </si>
  <si>
    <t>seller</t>
  </si>
  <si>
    <t>take</t>
  </si>
  <si>
    <t>develop</t>
  </si>
  <si>
    <t>ask</t>
  </si>
  <si>
    <t>circle</t>
  </si>
  <si>
    <t>categorized</t>
  </si>
  <si>
    <t>zrx</t>
  </si>
  <si>
    <t>planners</t>
  </si>
  <si>
    <t>intermediators</t>
  </si>
  <si>
    <t>prosperous</t>
  </si>
  <si>
    <t>etoro</t>
  </si>
  <si>
    <t>independent</t>
  </si>
  <si>
    <t>prices</t>
  </si>
  <si>
    <t>propose</t>
  </si>
  <si>
    <t>dedicated</t>
  </si>
  <si>
    <t>arbitration</t>
  </si>
  <si>
    <t>same</t>
  </si>
  <si>
    <t>scale</t>
  </si>
  <si>
    <t>crowdfunding</t>
  </si>
  <si>
    <t>incentivize</t>
  </si>
  <si>
    <t>drive</t>
  </si>
  <si>
    <t>graham</t>
  </si>
  <si>
    <t>2020</t>
  </si>
  <si>
    <t>usdc</t>
  </si>
  <si>
    <t>goal</t>
  </si>
  <si>
    <t>uniswap</t>
  </si>
  <si>
    <t>grains</t>
  </si>
  <si>
    <t>stores</t>
  </si>
  <si>
    <t>run</t>
  </si>
  <si>
    <t>diplomatic</t>
  </si>
  <si>
    <t>fundamental</t>
  </si>
  <si>
    <t>hand</t>
  </si>
  <si>
    <t>administration</t>
  </si>
  <si>
    <t>foundation</t>
  </si>
  <si>
    <t>berenbergs</t>
  </si>
  <si>
    <t>health</t>
  </si>
  <si>
    <t>electricity</t>
  </si>
  <si>
    <t>berenberg</t>
  </si>
  <si>
    <t>distribute</t>
  </si>
  <si>
    <t>abbreviated</t>
  </si>
  <si>
    <t>charges</t>
  </si>
  <si>
    <t>sure</t>
  </si>
  <si>
    <t>corporations</t>
  </si>
  <si>
    <t>valuables</t>
  </si>
  <si>
    <t>representing</t>
  </si>
  <si>
    <t>typical</t>
  </si>
  <si>
    <t>synchronized</t>
  </si>
  <si>
    <t>criticized</t>
  </si>
  <si>
    <t>selected</t>
  </si>
  <si>
    <t>maintaining</t>
  </si>
  <si>
    <t>fine</t>
  </si>
  <si>
    <t>file</t>
  </si>
  <si>
    <t>developed</t>
  </si>
  <si>
    <t>takes</t>
  </si>
  <si>
    <t>italian</t>
  </si>
  <si>
    <t>holder</t>
  </si>
  <si>
    <t>resource</t>
  </si>
  <si>
    <t>microsoft</t>
  </si>
  <si>
    <t>structures</t>
  </si>
  <si>
    <t>legitimate</t>
  </si>
  <si>
    <t>share</t>
  </si>
  <si>
    <t>multiple</t>
  </si>
  <si>
    <t>limited</t>
  </si>
  <si>
    <t>goldman</t>
  </si>
  <si>
    <t>rothschilds</t>
  </si>
  <si>
    <t>rjt</t>
  </si>
  <si>
    <t>aml</t>
  </si>
  <si>
    <t>amp</t>
  </si>
  <si>
    <t>enterprise</t>
  </si>
  <si>
    <t>whether</t>
  </si>
  <si>
    <t>immediately</t>
  </si>
  <si>
    <t>automatically</t>
  </si>
  <si>
    <t>binance</t>
  </si>
  <si>
    <t>commentators</t>
  </si>
  <si>
    <t>walking</t>
  </si>
  <si>
    <t>style</t>
  </si>
  <si>
    <t>category</t>
  </si>
  <si>
    <t>three</t>
  </si>
  <si>
    <t>1590</t>
  </si>
  <si>
    <t>free</t>
  </si>
  <si>
    <t>wire</t>
  </si>
  <si>
    <t>insurance</t>
  </si>
  <si>
    <t>features</t>
  </si>
  <si>
    <t>facilitating</t>
  </si>
  <si>
    <t>domain</t>
  </si>
  <si>
    <t>mkr</t>
  </si>
  <si>
    <t>rise</t>
  </si>
  <si>
    <t>barter</t>
  </si>
  <si>
    <t>perform</t>
  </si>
  <si>
    <t>family</t>
  </si>
  <si>
    <t>smartphones</t>
  </si>
  <si>
    <t>impact</t>
  </si>
  <si>
    <t>minimum</t>
  </si>
  <si>
    <t>includes</t>
  </si>
  <si>
    <t>nonpublic</t>
  </si>
  <si>
    <t>integrated</t>
  </si>
  <si>
    <t>modified</t>
  </si>
  <si>
    <t>exceeds</t>
  </si>
  <si>
    <t>accords</t>
  </si>
  <si>
    <t>creditors</t>
  </si>
  <si>
    <t>required</t>
  </si>
  <si>
    <t>ancient</t>
  </si>
  <si>
    <t>malicious</t>
  </si>
  <si>
    <t>artificially</t>
  </si>
  <si>
    <t>close</t>
  </si>
  <si>
    <t>above</t>
  </si>
  <si>
    <t>groups</t>
  </si>
  <si>
    <t>human</t>
  </si>
  <si>
    <t>official</t>
  </si>
  <si>
    <t>dump</t>
  </si>
  <si>
    <t>image</t>
  </si>
  <si>
    <t>degree</t>
  </si>
  <si>
    <t>watergate</t>
  </si>
  <si>
    <t>acquiring</t>
  </si>
  <si>
    <t>permanent</t>
  </si>
  <si>
    <t>loan</t>
  </si>
  <si>
    <t>mentioned</t>
  </si>
  <si>
    <t>continuation</t>
  </si>
  <si>
    <t>periods</t>
  </si>
  <si>
    <t>depends</t>
  </si>
  <si>
    <t>broader</t>
  </si>
  <si>
    <t>denominated</t>
  </si>
  <si>
    <t>heat</t>
  </si>
  <si>
    <t>delegated</t>
  </si>
  <si>
    <t>john</t>
  </si>
  <si>
    <t>component</t>
  </si>
  <si>
    <t>access</t>
  </si>
  <si>
    <t>solidity</t>
  </si>
  <si>
    <t>traded</t>
  </si>
  <si>
    <t>member</t>
  </si>
  <si>
    <t>withdrawals</t>
  </si>
  <si>
    <t>kept</t>
  </si>
  <si>
    <t>behavior</t>
  </si>
  <si>
    <t>dei</t>
  </si>
  <si>
    <t>times</t>
  </si>
  <si>
    <t>metals</t>
  </si>
  <si>
    <t>sectors</t>
  </si>
  <si>
    <t>successful</t>
  </si>
  <si>
    <t>went</t>
  </si>
  <si>
    <t>processing</t>
  </si>
  <si>
    <t>detailed</t>
  </si>
  <si>
    <t>play</t>
  </si>
  <si>
    <t>liable</t>
  </si>
  <si>
    <t>desktop</t>
  </si>
  <si>
    <t>dce</t>
  </si>
  <si>
    <t>met</t>
  </si>
  <si>
    <t>ensuring</t>
  </si>
  <si>
    <t>prohibited</t>
  </si>
  <si>
    <t>fractional</t>
  </si>
  <si>
    <t>speculative</t>
  </si>
  <si>
    <t>feature</t>
  </si>
  <si>
    <t>obtained</t>
  </si>
  <si>
    <t>paschi</t>
  </si>
  <si>
    <t>50</t>
  </si>
  <si>
    <t>wash</t>
  </si>
  <si>
    <t>volume</t>
  </si>
  <si>
    <t>throughout</t>
  </si>
  <si>
    <t>discovery</t>
  </si>
  <si>
    <t>repayment</t>
  </si>
  <si>
    <t>valuations</t>
  </si>
  <si>
    <t>numerous</t>
  </si>
  <si>
    <t>banca</t>
  </si>
  <si>
    <t>illusion</t>
  </si>
  <si>
    <t>messages</t>
  </si>
  <si>
    <t>sources</t>
  </si>
  <si>
    <t>listed</t>
  </si>
  <si>
    <t>key</t>
  </si>
  <si>
    <t>especially</t>
  </si>
  <si>
    <t>brokers</t>
  </si>
  <si>
    <t>exceptions</t>
  </si>
  <si>
    <t>renewable</t>
  </si>
  <si>
    <t>built</t>
  </si>
  <si>
    <t>wealth</t>
  </si>
  <si>
    <t>web</t>
  </si>
  <si>
    <t>ounce</t>
  </si>
  <si>
    <t>trying</t>
  </si>
  <si>
    <t>keys</t>
  </si>
  <si>
    <t>medicis</t>
  </si>
  <si>
    <t>basel</t>
  </si>
  <si>
    <t>result</t>
  </si>
  <si>
    <t>extension</t>
  </si>
  <si>
    <t>programming</t>
  </si>
  <si>
    <t>redistribution</t>
  </si>
  <si>
    <t>measure</t>
  </si>
  <si>
    <t>see</t>
  </si>
  <si>
    <t>practices</t>
  </si>
  <si>
    <t>privilege</t>
  </si>
  <si>
    <t>production</t>
  </si>
  <si>
    <t>trust</t>
  </si>
  <si>
    <t>basis</t>
  </si>
  <si>
    <t>nobel</t>
  </si>
  <si>
    <t>holdings</t>
  </si>
  <si>
    <t>view</t>
  </si>
  <si>
    <t>controversies</t>
  </si>
  <si>
    <t>consumer</t>
  </si>
  <si>
    <t>helps</t>
  </si>
  <si>
    <t>connects</t>
  </si>
  <si>
    <t>estimated</t>
  </si>
  <si>
    <t>institutional</t>
  </si>
  <si>
    <t>communication</t>
  </si>
  <si>
    <t>barrier</t>
  </si>
  <si>
    <t>guidelines</t>
  </si>
  <si>
    <t>dynamics</t>
  </si>
  <si>
    <t>website</t>
  </si>
  <si>
    <t>evolved</t>
  </si>
  <si>
    <t>included</t>
  </si>
  <si>
    <t>institutionalized</t>
  </si>
  <si>
    <t>crises</t>
  </si>
  <si>
    <t>blueprint</t>
  </si>
  <si>
    <t>designations</t>
  </si>
  <si>
    <t>models</t>
  </si>
  <si>
    <t>contact</t>
  </si>
  <si>
    <t>delivery</t>
  </si>
  <si>
    <t>represent</t>
  </si>
  <si>
    <t>recognized</t>
  </si>
  <si>
    <t>main</t>
  </si>
  <si>
    <t>matching</t>
  </si>
  <si>
    <t>technical</t>
  </si>
  <si>
    <t>purchased</t>
  </si>
  <si>
    <t>fourteenth</t>
  </si>
  <si>
    <t>having</t>
  </si>
  <si>
    <t>played</t>
  </si>
  <si>
    <t>novel</t>
  </si>
  <si>
    <t>variety</t>
  </si>
  <si>
    <t>szabo</t>
  </si>
  <si>
    <t>agency</t>
  </si>
  <si>
    <t>italy</t>
  </si>
  <si>
    <t>means</t>
  </si>
  <si>
    <t>projects</t>
  </si>
  <si>
    <t>systematically</t>
  </si>
  <si>
    <t>sizes</t>
  </si>
  <si>
    <t>storage</t>
  </si>
  <si>
    <t>bring</t>
  </si>
  <si>
    <t>wallets</t>
  </si>
  <si>
    <t>insurers</t>
  </si>
  <si>
    <t>1971</t>
  </si>
  <si>
    <t>tender</t>
  </si>
  <si>
    <t>followed</t>
  </si>
  <si>
    <t>intelligence</t>
  </si>
  <si>
    <t>machine</t>
  </si>
  <si>
    <t>nick</t>
  </si>
  <si>
    <t>definition</t>
  </si>
  <si>
    <t>done</t>
  </si>
  <si>
    <t>increase</t>
  </si>
  <si>
    <t>maintenance</t>
  </si>
  <si>
    <t>events</t>
  </si>
  <si>
    <t>centuries</t>
  </si>
  <si>
    <t>supported</t>
  </si>
  <si>
    <t>bought</t>
  </si>
  <si>
    <t>1472</t>
  </si>
  <si>
    <t>universal</t>
  </si>
  <si>
    <t>reflecting</t>
  </si>
  <si>
    <t>parameters</t>
  </si>
  <si>
    <t>pegged</t>
  </si>
  <si>
    <t>dioxide</t>
  </si>
  <si>
    <t>fit</t>
  </si>
  <si>
    <t>welsers</t>
  </si>
  <si>
    <t>country</t>
  </si>
  <si>
    <t>harvard</t>
  </si>
  <si>
    <t>dynasties</t>
  </si>
  <si>
    <t>believe</t>
  </si>
  <si>
    <t>bid</t>
  </si>
  <si>
    <t>algorithms</t>
  </si>
  <si>
    <t>monte</t>
  </si>
  <si>
    <t>analytica</t>
  </si>
  <si>
    <t>street</t>
  </si>
  <si>
    <t>indirectly</t>
  </si>
  <si>
    <t>counter</t>
  </si>
  <si>
    <t>processes</t>
  </si>
  <si>
    <t>earned</t>
  </si>
  <si>
    <t>howe</t>
  </si>
  <si>
    <t>planning</t>
  </si>
  <si>
    <t>regarding</t>
  </si>
  <si>
    <t>dollars</t>
  </si>
  <si>
    <t>miners</t>
  </si>
  <si>
    <t>cities</t>
  </si>
  <si>
    <t>functioned</t>
  </si>
  <si>
    <t>prominent</t>
  </si>
  <si>
    <t>headquartered</t>
  </si>
  <si>
    <t>vending</t>
  </si>
  <si>
    <t>collaboration</t>
  </si>
  <si>
    <t>google</t>
  </si>
  <si>
    <t>1940</t>
  </si>
  <si>
    <t>fuggers</t>
  </si>
  <si>
    <t>framework</t>
  </si>
  <si>
    <t>creator</t>
  </si>
  <si>
    <t>great</t>
  </si>
  <si>
    <t>siena</t>
  </si>
  <si>
    <t>accidental</t>
  </si>
  <si>
    <t>clients</t>
  </si>
  <si>
    <t>upgrade</t>
  </si>
  <si>
    <t>imposed</t>
  </si>
  <si>
    <t>agreements</t>
  </si>
  <si>
    <t>smaller</t>
  </si>
  <si>
    <t>solely</t>
  </si>
  <si>
    <t>norms</t>
  </si>
  <si>
    <t>uk</t>
  </si>
  <si>
    <t>place</t>
  </si>
  <si>
    <t>diligence</t>
  </si>
  <si>
    <t>seed</t>
  </si>
  <si>
    <t>eth</t>
  </si>
  <si>
    <t>roots</t>
  </si>
  <si>
    <t>deposits</t>
  </si>
  <si>
    <t>dealers</t>
  </si>
  <si>
    <t>half</t>
  </si>
  <si>
    <t>underlying</t>
  </si>
  <si>
    <t>progress</t>
  </si>
  <si>
    <t>pays</t>
  </si>
  <si>
    <t>published</t>
  </si>
  <si>
    <t>autonomous</t>
  </si>
  <si>
    <t>amazon</t>
  </si>
  <si>
    <t>inc</t>
  </si>
  <si>
    <t>simply</t>
  </si>
  <si>
    <t>differences</t>
  </si>
  <si>
    <t>100</t>
  </si>
  <si>
    <t>ways</t>
  </si>
  <si>
    <t>1989</t>
  </si>
  <si>
    <t>filling</t>
  </si>
  <si>
    <t>faster</t>
  </si>
  <si>
    <t>controlling</t>
  </si>
  <si>
    <t>composed</t>
  </si>
  <si>
    <t>untrusted</t>
  </si>
  <si>
    <t>actors</t>
  </si>
  <si>
    <t>reports</t>
  </si>
  <si>
    <t>dao</t>
  </si>
  <si>
    <t>machines</t>
  </si>
  <si>
    <t>day</t>
  </si>
  <si>
    <t>currently</t>
  </si>
  <si>
    <t>cheapest</t>
  </si>
  <si>
    <t>2015</t>
  </si>
  <si>
    <t>community</t>
  </si>
  <si>
    <t>level</t>
  </si>
  <si>
    <t>feeds</t>
  </si>
  <si>
    <t>involve</t>
  </si>
  <si>
    <t>principals</t>
  </si>
  <si>
    <t>export</t>
  </si>
  <si>
    <t>carrying</t>
  </si>
  <si>
    <t>further</t>
  </si>
  <si>
    <t>mechanism</t>
  </si>
  <si>
    <t>performed</t>
  </si>
  <si>
    <t>reference</t>
  </si>
  <si>
    <t>research</t>
  </si>
  <si>
    <t>revenue</t>
  </si>
  <si>
    <t>influence</t>
  </si>
  <si>
    <t>gas</t>
  </si>
  <si>
    <t>served</t>
  </si>
  <si>
    <t>exercise</t>
  </si>
  <si>
    <t>improving</t>
  </si>
  <si>
    <t>transfers</t>
  </si>
  <si>
    <t>speech</t>
  </si>
  <si>
    <t>sachs</t>
  </si>
  <si>
    <t>dispute</t>
  </si>
  <si>
    <t>sometimes</t>
  </si>
  <si>
    <t>cents</t>
  </si>
  <si>
    <t>bribery</t>
  </si>
  <si>
    <t>action</t>
  </si>
  <si>
    <t>distributors</t>
  </si>
  <si>
    <t>part</t>
  </si>
  <si>
    <t>memorial</t>
  </si>
  <si>
    <t>languages</t>
  </si>
  <si>
    <t>particularly</t>
  </si>
  <si>
    <t>low</t>
  </si>
  <si>
    <t>administrator</t>
  </si>
  <si>
    <t>adopted</t>
  </si>
  <si>
    <t>binding</t>
  </si>
  <si>
    <t>professional</t>
  </si>
  <si>
    <t>buys</t>
  </si>
  <si>
    <t>robinhood</t>
  </si>
  <si>
    <t>advance</t>
  </si>
  <si>
    <t>evidence</t>
  </si>
  <si>
    <t>weak</t>
  </si>
  <si>
    <t>reached</t>
  </si>
  <si>
    <t>oracle</t>
  </si>
  <si>
    <t>top</t>
  </si>
  <si>
    <t>whose</t>
  </si>
  <si>
    <t>formally</t>
  </si>
  <si>
    <t>losses</t>
  </si>
  <si>
    <t>sharing</t>
  </si>
  <si>
    <t>become</t>
  </si>
  <si>
    <t>pos</t>
  </si>
  <si>
    <t>cheaper</t>
  </si>
  <si>
    <t>ideas</t>
  </si>
  <si>
    <t>european</t>
  </si>
  <si>
    <t>oblige</t>
  </si>
  <si>
    <t>stanley</t>
  </si>
  <si>
    <t>issues</t>
  </si>
  <si>
    <t>relations</t>
  </si>
  <si>
    <t>february</t>
  </si>
  <si>
    <t>metamask</t>
  </si>
  <si>
    <t>named</t>
  </si>
  <si>
    <t>authoritative</t>
  </si>
  <si>
    <t>even</t>
  </si>
  <si>
    <t>vc</t>
  </si>
  <si>
    <t>falls</t>
  </si>
  <si>
    <t>decentralisation</t>
  </si>
  <si>
    <t>themselves</t>
  </si>
  <si>
    <t>usage</t>
  </si>
  <si>
    <t>otherwise</t>
  </si>
  <si>
    <t>virtual</t>
  </si>
  <si>
    <t>cft</t>
  </si>
  <si>
    <t>conducted</t>
  </si>
  <si>
    <t>park</t>
  </si>
  <si>
    <t>spreads</t>
  </si>
  <si>
    <t>http</t>
  </si>
  <si>
    <t>nature</t>
  </si>
  <si>
    <t>nft</t>
  </si>
  <si>
    <t>accepts</t>
  </si>
  <si>
    <t>compound</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</si>
  <si>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</si>
  <si>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</si>
  <si>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</si>
  <si>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</si>
  <si>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</si>
  <si>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</si>
  <si>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</si>
  <si>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</si>
  <si>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</si>
  <si>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</si>
  <si>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</si>
  <si>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</si>
  <si>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</si>
  <si>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</si>
  <si>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</si>
  <si>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</si>
  <si>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</si>
  <si>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</si>
  <si>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</si>
  <si>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</si>
  <si>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</si>
  <si>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</si>
  <si>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</si>
  <si>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</si>
  <si>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</si>
  <si>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</si>
  <si>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</si>
  <si>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</si>
  <si>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</si>
  <si>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Group 1</t>
  </si>
  <si>
    <t>Group 2</t>
  </si>
  <si>
    <t>Edges</t>
  </si>
  <si>
    <t>Graph Type</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</si>
  <si>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</si>
  <si>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</si>
  <si>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</si>
  <si>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</si>
  <si>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</si>
  <si>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</si>
  <si>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</si>
  <si>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</si>
  <si>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</si>
  <si>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</si>
  <si>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</si>
  <si>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</si>
  <si>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</si>
  <si>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</si>
  <si>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</si>
  <si>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</si>
  <si>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1.0.1.510</t>
  </si>
  <si>
    <t>Key</t>
  </si>
  <si>
    <t>Action Label</t>
  </si>
  <si>
    <t>Action URL</t>
  </si>
  <si>
    <t>Brand Logo</t>
  </si>
  <si>
    <t>Brand URL</t>
  </si>
  <si>
    <t>Hashtag</t>
  </si>
  <si>
    <t>Top 10 Vertices, Ranked by Betweenness Centrality</t>
  </si>
  <si>
    <t>Top Words in Content in Entire Graph</t>
  </si>
  <si>
    <t>Entire Graph Count</t>
  </si>
  <si>
    <t>Top Words in Content in G1</t>
  </si>
  <si>
    <t>Top Words in Content in G2</t>
  </si>
  <si>
    <t>G1 Count</t>
  </si>
  <si>
    <t>Top Words in Content in G3</t>
  </si>
  <si>
    <t>G2 Count</t>
  </si>
  <si>
    <t>Top Words in Content in G4</t>
  </si>
  <si>
    <t>G3 Count</t>
  </si>
  <si>
    <t>Top Words in Content in G5</t>
  </si>
  <si>
    <t>G4 Count</t>
  </si>
  <si>
    <t>G5 Count</t>
  </si>
  <si>
    <t>Top Words in Content</t>
  </si>
  <si>
    <t>financial interest capital market bank assets such exchange institutions companies</t>
  </si>
  <si>
    <t>bitcoin source ledger open distributed smart software public contract cryptocurrency</t>
  </si>
  <si>
    <t>cryptocurrency dollar big such currency tech facebook companies states united</t>
  </si>
  <si>
    <t>blockchain block blockchains ethereum decentralized distributed without data applications public</t>
  </si>
  <si>
    <t>cryptocurrency decentralized such cryptocurrencies exchange digital currencies network money financial</t>
  </si>
  <si>
    <t>Top Word Pairs in Content in Entire Graph</t>
  </si>
  <si>
    <t>open,source</t>
  </si>
  <si>
    <t>distributed,ledger</t>
  </si>
  <si>
    <t>smart,contracts</t>
  </si>
  <si>
    <t>united,states</t>
  </si>
  <si>
    <t>digital,currency</t>
  </si>
  <si>
    <t>u,s</t>
  </si>
  <si>
    <t>source,software</t>
  </si>
  <si>
    <t>decentralized,finance</t>
  </si>
  <si>
    <t>smart,contract</t>
  </si>
  <si>
    <t>peer,peer</t>
  </si>
  <si>
    <t>Top Word Pairs in Content in G1</t>
  </si>
  <si>
    <t>front,running</t>
  </si>
  <si>
    <t>global,financial</t>
  </si>
  <si>
    <t>venture,capital</t>
  </si>
  <si>
    <t>interest,rate</t>
  </si>
  <si>
    <t>venture,capitalists</t>
  </si>
  <si>
    <t>foreign,exchange</t>
  </si>
  <si>
    <t>exchange,act</t>
  </si>
  <si>
    <t>financial,services</t>
  </si>
  <si>
    <t>financial,instruments</t>
  </si>
  <si>
    <t>Top Word Pairs in Content in G2</t>
  </si>
  <si>
    <t>source,code</t>
  </si>
  <si>
    <t>ledger,technology</t>
  </si>
  <si>
    <t>commonly,associated</t>
  </si>
  <si>
    <t>public,private</t>
  </si>
  <si>
    <t>Top Word Pairs in Content in G3</t>
  </si>
  <si>
    <t>big,tech</t>
  </si>
  <si>
    <t>ponzi,scheme</t>
  </si>
  <si>
    <t>s,dollar</t>
  </si>
  <si>
    <t>federal,reserve</t>
  </si>
  <si>
    <t>tech,companies</t>
  </si>
  <si>
    <t>big,five</t>
  </si>
  <si>
    <t>central,bank</t>
  </si>
  <si>
    <t>reserve,notes</t>
  </si>
  <si>
    <t>Top Word Pairs in Content in G4</t>
  </si>
  <si>
    <t>public,distributed</t>
  </si>
  <si>
    <t>block,contains</t>
  </si>
  <si>
    <t>transaction,data</t>
  </si>
  <si>
    <t>each,block</t>
  </si>
  <si>
    <t>previous,block</t>
  </si>
  <si>
    <t>ethereum,blockchain</t>
  </si>
  <si>
    <t>blockchain,distributed</t>
  </si>
  <si>
    <t>Top Word Pairs in Content in G5</t>
  </si>
  <si>
    <t>cryptocurrency,exchange</t>
  </si>
  <si>
    <t>digital,currencies</t>
  </si>
  <si>
    <t>decentralized,control</t>
  </si>
  <si>
    <t>cryptocurrencies,cryptocurrency</t>
  </si>
  <si>
    <t>market,maker</t>
  </si>
  <si>
    <t>coin,ownership</t>
  </si>
  <si>
    <t>currencies,cryptocurrencies</t>
  </si>
  <si>
    <t>assets,such</t>
  </si>
  <si>
    <t>money,laundering</t>
  </si>
  <si>
    <t>Top Word Pairs in Content</t>
  </si>
  <si>
    <t>front,running  global,financial  venture,capital  united,states  interest,rate  venture,capitalists  foreign,exchange  exchange,act  financial,services  financial,instruments</t>
  </si>
  <si>
    <t>open,source  distributed,ledger  smart,contract  smart,contracts  source,software  source,code  ledger,technology  peer,peer  commonly,associated  public,private</t>
  </si>
  <si>
    <t>united,states  u,s  big,tech  ponzi,scheme  s,dollar  federal,reserve  tech,companies  big,five  central,bank  reserve,notes</t>
  </si>
  <si>
    <t>distributed,ledger  public,distributed  block,contains  transaction,data  each,block  decentralized,finance  smart,contracts  previous,block  ethereum,blockchain  blockchain,distributed</t>
  </si>
  <si>
    <t>cryptocurrency,exchange  digital,currency  digital,currencies  decentralized,control  cryptocurrencies,cryptocurrency  market,maker  coin,ownership  currencies,cryptocurrencies  assets,such  money,laundering</t>
  </si>
  <si>
    <t>Top Words in Content by Count</t>
  </si>
  <si>
    <t/>
  </si>
  <si>
    <t>Top Words in Content by Salience</t>
  </si>
  <si>
    <t>Top Word Pairs in Content by Count</t>
  </si>
  <si>
    <t>Top Word Pairs in Content by Salience</t>
  </si>
  <si>
    <t>G1: financial interest capital market bank assets such exchange institutions companies</t>
  </si>
  <si>
    <t>G2: bitcoin source ledger open distributed smart software public contract cryptocurrency</t>
  </si>
  <si>
    <t>G3: cryptocurrency dollar big such currency tech facebook companies states united</t>
  </si>
  <si>
    <t>G4: blockchain block blockchains ethereum decentralized distributed without data applications public</t>
  </si>
  <si>
    <t>G5: cryptocurrency decentralized such cryptocurrencies exchange digital currencies network money financial</t>
  </si>
  <si>
    <t>▓0▓0▓0▓True▓Black▓Black▓▓Edge Weight▓1▓1▓0▓1▓10▓False▓▓0▓0▓0▓0▓0▓False▓▓0▓0▓0▓True▓Black▓Black▓▓Betweenness Centrality▓0.086957▓3230.728623▓3▓20▓1000▓True▓▓0▓0▓0▓0▓0▓False▓▓0▓0▓0▓0▓0▓False▓▓0▓0▓0▓0▓0▓False</t>
  </si>
  <si>
    <t>Subgraph</t>
  </si>
  <si>
    <t>GraphSource░MediaWiki▓GraphTerm░Decentralized_finance▓ImportDescription░The graph represents the Article-Article Hyperlinks network of the "Decentralized_finance" seed article in en.wikipedia.org MediaWiki domain.  The network was obtained from MediaWiki on Monday, 27 February 2023 at 16:41 UTC.
The 50 most recent revisions are being analyzed.▓ImportSuggestedTitle░MediaWiki Map for "Decentralized_finance" article▓ImportSuggestedFileNameNoExtension░2023-02-27 16-39-55 NodeXL MediaWiki Decentralized_finance▓GroupingDescription░The graph's vertices were grouped by cluster using the Clauset-Newman-Moore cluster algorithm.▓LayoutAlgorithm░The graph was laid out using the Harel-Koren Fast Multiscale layout algorithm.▓GraphDirectedness░The graph is directed.</t>
  </si>
  <si>
    <t>MediaWiki</t>
  </si>
  <si>
    <t>The graph represents the Article-Article Hyperlinks network of the "Decentralized_finance" seed article in en.wikipedia.org MediaWiki domain.  The network was obtained from MediaWiki on Monday, 27 February 2023 at 16:41 UTC.
The 50 most recent revisions are being analyzed.</t>
  </si>
  <si>
    <t>The graph was laid out using the Harel-Koren Fast Multiscale layout algorithm.</t>
  </si>
  <si>
    <t>The graph's vertices were grouped by cluster using the Clauset-Newman-Moore cluster algorithm.</t>
  </si>
  <si>
    <t>https://nodexlgraphgallery.org/Pages/Graph.aspx?graphID=290007</t>
  </si>
  <si>
    <t>https://nodexlgraphgallery.org/Images/Image.ashx?graphID=290007&amp;type=f</t>
  </si>
  <si>
    <t>&lt;?xml version="1.0" encoding="utf-8"?&gt;
&lt;configuration&gt;
  &lt;configSections&gt;
    &lt;sectionGroup name="userSettings" type="System.Configuration.UserSettingsGroup, System, Version=2.0.0.0, Culture=neutral, PublicKeyToken=b77a5c561934e089"&gt;
      &lt;section name="ImportDataUserSettings"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&lt;/sectionGroup&gt;
  &lt;/configSections&gt;
  &lt;userSettings&gt;
    &lt;ImportDataUserSettings&gt;
      &lt;setting name="SaveImportDescription" serializeAs="String"&gt;
        &lt;value&gt;True&lt;/value&gt;
      &lt;/setting&gt;
      &lt;setting name="AutomateAfterImport" serializeAs="String"&gt;
        &lt;value&gt;True&lt;/value&gt;
      &lt;/setting&gt;
      &lt;setting name="ClearTablesBeforeImport" serializeAs="String"&gt;
        &lt;value&gt;True&lt;/value&gt;
      &lt;/setting&gt;
    &lt;/ImportDataUserSettings&gt;
    &lt;AutoScaleUserSettings&gt;
      &lt;setting name="AutoScale" serializeAs="String"&gt;
        &lt;value&gt;False&lt;/value&gt;
      &lt;/setting&gt;
    &lt;/AutoScaleUserSettings&gt;
    &lt;ExportToNodeXLGraphGalleryUserSettings&gt;
      &lt;setting name="Author" serializeAs="String"&gt;
        &lt;value&gt;marc_smith&lt;/value&gt;
      &lt;/setting&gt;
      &lt;setting name="ExportGraphML" serializeAs="String"&gt;
        &lt;value&gt;True&lt;/value&gt;
      &lt;/setting&gt;
      &lt;setting name="SpaceDelimitedTags" serializeAs="String"&gt;
        &lt;value /&gt;
      &lt;/setting&gt;
      &lt;setting name="UseCredentials" serializeAs="String"&gt;
        &lt;value&gt;True&lt;/value&gt;
      &lt;/setting&gt;
      &lt;setting name="ExportWorkbookAndSettings" serializeAs="String"&gt;
        &lt;value&gt;True&lt;/value&gt;
      &lt;/setting&gt;
      &lt;setting name="UseFixedAspectRatio" serializeAs="String"&gt;
        &lt;value&gt;True&lt;/value&gt;
      &lt;/setting&gt;
    &lt;/ExportToNodeXLGraphGalleryUserSettings&gt;
    &lt;GraphZoomAndScaleUserSettings&gt;
      &lt;setting name="GraphScale" serializeAs="String"&gt;
        &lt;value&gt;0.85&lt;/value&gt;
      &lt;/setting&gt;
    &lt;/GraphZoomAndScaleUserSettings&gt;
    &lt;ExportToEmailUserSettings&gt;
      &lt;setting name="SmtpUserName" serializeAs="String"&gt;
        &lt;value&gt;NodeXL-Reports@connectedaction.net&lt;/value&gt;
      &lt;/setting&gt;
      &lt;setting name="SpaceDelimitedToAddresses" serializeAs="String"&gt;
        &lt;value&gt;marc@smrfoundation.org&lt;/value&gt;
      &lt;/setting&gt;
      &lt;setting name="ExportWorkbookAndSettings" serializeAs="String"&gt;
        &lt;value&gt;True&lt;/value&gt;
      &lt;/setting&gt;
      &lt;setting name="ExportGraphML" serializeAs="String"&gt;
        &lt;value&gt;True&lt;/value&gt;
      &lt;/setting&gt;
      &lt;setting name="SmtpPort" serializeAs="String"&gt;
        &lt;value&gt;26&lt;/value&gt;
      &lt;/setting&gt;
      &lt;setting name="UseSslForSmtp" serializeAs="String"&gt;
        &lt;value&gt;False&lt;/value&gt;
      &lt;/setting&gt;
      &lt;setting name="UseFixedAspectRatio" serializeAs="String"&gt;
        &lt;value&gt;False&lt;/value&gt;
      &lt;/setting&gt;
      &lt;setting name="MessageBody" serializeAs="String"&gt;
        &lt;value&gt;&amp;lt;img src="https://nodexl.com/wp-content/uploads/2017/04/nodexl-logo-long.png" /&amp;gt;
This graph was brought to you by NodeXL.
{Graph Image}
{Graph Summar</t>
  </si>
  <si>
    <t xml:space="preserve">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zombie&lt;/value&gt;
      &lt;/setting&gt;
      &lt;setting name="NetworkTopItemsListUserSettings" serializeAs="Xml"&gt;
        &lt;value&gt;
          &lt;NetworkTopItemsListUserSettings xmlns:xsd="http://www.w3.org/2001/XMLSchema"
            xmlns:xsi="http://www.w3.org/2001/XMLSchema-instance"&gt;
            &lt;IsEdgeColumn&gt;false&lt;/IsEdgeColumn&gt;
            &lt;StatusColumnName&gt;Content&lt;/StatusColumnName&gt;
            &lt;TopTweetersMentionedRepliedTo&gt;false&lt;/TopTweetersMentionedRepliedTo&gt;
            &lt;NetworkTopItemsUserSettingsToCalculate /&gt;
          &lt;/NetworkTopItemsListUserSettings&gt;
        &lt;/value&gt;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&lt;/GraphMetricUserSettings&gt;
    &lt;LayoutUserSettings&gt;
      &lt;setting name="Layout" serializeAs="String"&gt;
        &lt;value&gt;HarelKorenFastMultiscale&lt;/value&gt;
      &lt;/setting&gt;
      &lt;setting name="FruchtermanReingoldIterations" serializeAs="String"&gt;
        &lt;value&gt;10&lt;/value&gt;
      &lt;/setting&gt;
      &lt;setting name="IntergroupEdgeStyle" serializeAs="String"&gt;
        &lt;value&gt;Show&lt;/value&gt;
      &lt;/setting&gt;
      &lt;setting name="FruchtermanReingoldC" serializeAs="String"&gt;
        &lt;value&gt;3&lt;/value&gt;
      &lt;/setting&gt;
      &lt;setting name="BoxLayoutAlgorithm" serializeAs="String"&gt;
        &lt;value&gt;Treemap&lt;/value&gt;
      &lt;/setting&gt;
      &lt;setting name="ImproveLayoutOfGroups" serializeAs="String"&gt;
        &lt;value&gt;True&lt;/value&gt;
      &lt;/setting&gt;
      &lt;setting name="LayoutStyle" serializeAs="String"&gt;
        &lt;value&gt;UseGroups&lt;/value&gt;
      &lt;/setting&gt;
      &lt;setting name="GroupRectanglePenWidth" serializeAs="String"&gt;
        &lt;value&gt;1&lt;/value&gt;
      &lt;/setting&gt;
      &lt;setting name="Margin" serializeAs="String"&gt;
        &lt;value&gt;6&lt;/value&gt;
      &lt;/setting&gt;
    &lt;/LayoutUserSettings&gt;
    &lt;GeneralUserSettings4&gt;
      &lt;setting name="NewWorkbookGraphDirectedness" serializeAs="String"&gt;
        &lt;value&gt;Directed&lt;/value&gt;
      &lt;/setting&gt;
      &lt;setting name="ReadGroupLabels" serializeAs="String"&gt;
        &lt;value&gt;True&lt;/value&gt;
      &lt;/setting&gt;
      &lt;setting name="ReadVertexLabels" serializeAs="String"&gt;
        &lt;value&gt;True&lt;/value&gt;
      &lt;/setting&gt;
      &lt;setting name="ReadEdgeLabels" serializeAs="String"&gt;
        &lt;value&gt;True&lt;/value&gt;
      &lt;/setting&gt;
      &lt;setting name="ShowGraphLegend" serializeAs="String"&gt;
        &lt;value&gt;False&lt;/value&gt;
      &lt;/setting&gt;
      &lt;setting name="ShowGraphAxes" serializeAs="String"&gt;
        &lt;value&gt;False&lt;/value&gt;
      &lt;/setting&gt;
      &lt;setting name="EdgeColor" serializeAs="String"&gt;
        &lt;value&gt;Gray&lt;/value&gt;
      &lt;/setting&gt;
      &lt;setting name="AxisFont" serializeAs="String"&gt;
        &lt;value&gt;Microsoft Sans Serif, 8.25pt&lt;/value&gt;
      &lt;/setting&gt;
      &lt;setting name="EdgeBezierDisplacementFactor" serializeAs="String"&gt;
        &lt;value&gt;0.6&lt;/value&gt;
      &lt;/setting&gt;
      &lt;setting name="BackgroundImageUri" serializeAs="String"&gt;
        &lt;value /&gt;
      &lt;/setting&gt;
      &lt;setting name="VertexRadius" serializeAs="String"&gt;
        &lt;value&gt;1.5&lt;/value&gt;
      &lt;/setting&gt;
      &lt;setting name="EdgeWidth" serializeAs="String"&gt;
        &lt;value&gt;2&lt;/value&gt;
      &lt;/setting&gt;
      &lt;setting name="RelativeArrowSize" serializeAs="String"&gt;
        &lt;value&gt;3&lt;/value&gt;
      &lt;/setting&gt;
      &lt;setting name="VertexEffect" serializeAs="String"&gt;
        &lt;value&gt;DropShadow&lt;/value&gt;
      &lt;/setting&gt;
      &lt;setting name="VertexRelativeOuterGlowSize" serializeAs="String"&gt;
        &lt;value&gt;3&lt;/value&gt;
      &lt;/setting&gt;
      &lt;setting name="VertexColor" serializeAs="String"&gt;
        &lt;value&gt;Black&lt;/value&gt;
      &lt;/setting&gt;
      &lt;setting name="VertexAlpha" serializeAs="String"&gt;
        &lt;value&gt;100&lt;/value&gt;
      &lt;/setting&gt;
      &lt;setting name="LabelUserSettings" serializeAs="String"&gt;
        &lt;value&gt;Microsoft Sans Serif, 24pt White MiddleCenter 2147483647 2147483647 Black True 200 Black 86 TopLeft Microsoft Sans Serif, 8.25pt Microsoft Sans Serif, 21.75pt&lt;/value&gt;
      &lt;/setting&gt;
      &lt;setting name="SelectedVertexColor" serializeAs="String"&gt;
        &lt;value&gt;Red&lt;/value&gt;
      &lt;/setting&gt;
      &lt;setting name="BackColor" serializeAs="String"&gt;
        &lt;value&gt;White&lt;/value&gt;
      &lt;/setting&gt;
      &lt;setting name="AutoSelect" serializeAs="String"&gt;
        &lt;value&gt;True&lt;/value&gt;
      &lt;/setting&gt;
      &lt;setting name="EdgeAlpha" serializeAs="String"&gt;
        &lt;value&gt;100&lt;/value&gt;
      &lt;/setting&gt;
      &lt;setting name="AutoReadWorkbook" serializeAs="String"&gt;
        &lt;value&gt;True&lt;/value&gt;
      &lt;/setting&gt;
      &lt;setting name="EdgeBundlerStraightening" serializeAs="String"&gt;
        &lt;value&gt;0.15&lt;/value&gt;
      &lt;/setting&gt;
      &lt;setting name="VertexImageSize" serializeAs="String"&gt;
        &lt;value&gt;100&lt;/value&gt;
      &lt;/setting&gt;
      &lt;setting name="SelectedEdgeColor" serializeAs="String"&gt;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</si>
</sst>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
    <numFmt numFmtId="179" formatCode="General"/>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0">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49" fontId="6" fillId="5" borderId="1" xfId="25" applyNumberFormat="1" applyAlignment="1">
      <alignment wrapText="1"/>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10" fillId="0" borderId="0" xfId="28"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0" borderId="0" xfId="0" applyAlignment="1" quotePrefix="1">
      <alignment/>
    </xf>
    <xf numFmtId="49" fontId="0" fillId="0" borderId="0" xfId="0" applyNumberFormat="1" applyFill="1" applyAlignment="1">
      <alignment/>
    </xf>
    <xf numFmtId="0" fontId="0" fillId="0" borderId="0" xfId="0" applyFill="1" applyAlignment="1" quotePrefix="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49" fontId="6" fillId="5" borderId="11" xfId="25" applyNumberFormat="1" applyBorder="1" applyAlignment="1">
      <alignment wrapText="1"/>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212">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8" formatCode="@"/>
    </dxf>
    <dxf>
      <numFmt numFmtId="178" formatCode="@"/>
    </dxf>
    <dxf>
      <font>
        <b val="0"/>
        <i val="0"/>
        <u val="none"/>
        <strike val="0"/>
        <sz val="11"/>
        <name val="Calibri"/>
        <color theme="1"/>
        <condense val="0"/>
        <extend val="0"/>
      </font>
      <numFmt numFmtId="179" formatCode="General"/>
    </dxf>
    <dxf>
      <numFmt numFmtId="178" formatCode="@"/>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211"/>
      <tableStyleElement type="headerRow" dxfId="210"/>
    </tableStyle>
    <tableStyle name="NodeXL Table" pivot="0" count="1">
      <tableStyleElement type="headerRow" dxfId="20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customXml" Target="../customXml/item1.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3093343"/>
        <c:axId val="29404632"/>
      </c:barChart>
      <c:catAx>
        <c:axId val="3309334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9404632"/>
        <c:crosses val="autoZero"/>
        <c:auto val="1"/>
        <c:lblOffset val="100"/>
        <c:noMultiLvlLbl val="0"/>
      </c:catAx>
      <c:valAx>
        <c:axId val="294046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0933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3315097"/>
        <c:axId val="32964962"/>
      </c:barChart>
      <c:catAx>
        <c:axId val="6331509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2964962"/>
        <c:crosses val="autoZero"/>
        <c:auto val="1"/>
        <c:lblOffset val="100"/>
        <c:noMultiLvlLbl val="0"/>
      </c:catAx>
      <c:valAx>
        <c:axId val="329649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3150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8249203"/>
        <c:axId val="52916236"/>
      </c:barChart>
      <c:catAx>
        <c:axId val="2824920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2916236"/>
        <c:crosses val="autoZero"/>
        <c:auto val="1"/>
        <c:lblOffset val="100"/>
        <c:noMultiLvlLbl val="0"/>
      </c:catAx>
      <c:valAx>
        <c:axId val="529162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2492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65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484077"/>
        <c:axId val="58356694"/>
      </c:barChart>
      <c:catAx>
        <c:axId val="648407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8356694"/>
        <c:crosses val="autoZero"/>
        <c:auto val="1"/>
        <c:lblOffset val="100"/>
        <c:noMultiLvlLbl val="0"/>
      </c:catAx>
      <c:valAx>
        <c:axId val="583566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840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5448199"/>
        <c:axId val="29271744"/>
      </c:barChart>
      <c:catAx>
        <c:axId val="5544819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9271744"/>
        <c:crosses val="autoZero"/>
        <c:auto val="1"/>
        <c:lblOffset val="100"/>
        <c:noMultiLvlLbl val="0"/>
      </c:catAx>
      <c:valAx>
        <c:axId val="292717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4481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2119105"/>
        <c:axId val="22201034"/>
      </c:barChart>
      <c:catAx>
        <c:axId val="6211910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2201034"/>
        <c:crosses val="autoZero"/>
        <c:auto val="1"/>
        <c:lblOffset val="100"/>
        <c:noMultiLvlLbl val="0"/>
      </c:catAx>
      <c:valAx>
        <c:axId val="222010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1191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5591579"/>
        <c:axId val="53453300"/>
      </c:barChart>
      <c:catAx>
        <c:axId val="6559157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3453300"/>
        <c:crosses val="autoZero"/>
        <c:auto val="1"/>
        <c:lblOffset val="100"/>
        <c:noMultiLvlLbl val="0"/>
      </c:catAx>
      <c:valAx>
        <c:axId val="534533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5915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1317653"/>
        <c:axId val="34750014"/>
      </c:barChart>
      <c:catAx>
        <c:axId val="1131765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4750014"/>
        <c:crosses val="autoZero"/>
        <c:auto val="1"/>
        <c:lblOffset val="100"/>
        <c:noMultiLvlLbl val="0"/>
      </c:catAx>
      <c:valAx>
        <c:axId val="347500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3176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4314671"/>
        <c:axId val="63287720"/>
      </c:barChart>
      <c:catAx>
        <c:axId val="44314671"/>
        <c:scaling>
          <c:orientation val="minMax"/>
        </c:scaling>
        <c:axPos val="b"/>
        <c:delete val="1"/>
        <c:majorTickMark val="out"/>
        <c:minorTickMark val="none"/>
        <c:tickLblPos val="none"/>
        <c:crossAx val="63287720"/>
        <c:crosses val="autoZero"/>
        <c:auto val="1"/>
        <c:lblOffset val="100"/>
        <c:noMultiLvlLbl val="0"/>
      </c:catAx>
      <c:valAx>
        <c:axId val="63287720"/>
        <c:scaling>
          <c:orientation val="minMax"/>
        </c:scaling>
        <c:axPos val="l"/>
        <c:delete val="1"/>
        <c:majorTickMark val="out"/>
        <c:minorTickMark val="none"/>
        <c:tickLblPos val="none"/>
        <c:crossAx val="4431467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41</xdr:row>
      <xdr:rowOff>28575</xdr:rowOff>
    </xdr:from>
    <xdr:to>
      <xdr:col>1</xdr:col>
      <xdr:colOff>752475</xdr:colOff>
      <xdr:row>41</xdr:row>
      <xdr:rowOff>504825</xdr:rowOff>
    </xdr:to>
    <xdr:pic>
      <xdr:nvPicPr>
        <xdr:cNvPr id="3" name="Subgraph-Global financial system"/>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2657475" y="21031200"/>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5" name="Subgraph-market liquidity"/>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2657475" y="26269950"/>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7" name="Subgraph-bank"/>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2657475" y="8458200"/>
          <a:ext cx="723900" cy="476250"/>
        </a:xfrm>
        <a:prstGeom prst="rect">
          <a:avLst/>
        </a:prstGeom>
        <a:ln>
          <a:noFill/>
        </a:ln>
      </xdr:spPr>
    </xdr:pic>
    <xdr:clientData/>
  </xdr:twoCellAnchor>
  <xdr:twoCellAnchor editAs="oneCell">
    <xdr:from>
      <xdr:col>1</xdr:col>
      <xdr:colOff>28575</xdr:colOff>
      <xdr:row>2</xdr:row>
      <xdr:rowOff>28575</xdr:rowOff>
    </xdr:from>
    <xdr:to>
      <xdr:col>1</xdr:col>
      <xdr:colOff>752475</xdr:colOff>
      <xdr:row>2</xdr:row>
      <xdr:rowOff>504825</xdr:rowOff>
    </xdr:to>
    <xdr:pic>
      <xdr:nvPicPr>
        <xdr:cNvPr id="9" name="Subgraph-Decentralized_finance"/>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2657475" y="600075"/>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11" name="Subgraph-pump-and-dump"/>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2657475" y="26793825"/>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13" name="Subgraph-cryptocurrency bubble"/>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2657475" y="1107757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15" name="Subgraph-initial coin offering"/>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2657475" y="6362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17" name="Subgraph-Ponzi scheme"/>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2657475" y="23650575"/>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9" name="Subgraph-U.S. Securities and Exchange Commission"/>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2657475" y="4791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21" name="Subgraph-Bitcoin"/>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2657475" y="11239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23" name="Subgraph-Facebook"/>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2657475" y="121253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25" name="Subgraph-cryptocurrency"/>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2657475" y="2171700"/>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27" name="Subgraph-Bloomberg News"/>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2657475" y="74104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29" name="Subgraph-The Washington Post"/>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2657475" y="1841182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31" name="Subgraph-Cryptocurrency"/>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2657475" y="32194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33" name="Subgraph-United States dollar"/>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2657475" y="10029825"/>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35" name="Subgraph-stablecoin"/>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2657475" y="898207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37" name="Subgraph-Litecoin"/>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2657475" y="1264920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39" name="Subgraph-Charlie Lee (computer scientist)"/>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2657475" y="22602825"/>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41" name="Subgraph-cryptocurrency exchange"/>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2657475" y="6886575"/>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43" name="Subgraph-blockchain"/>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2657475" y="2695575"/>
          <a:ext cx="723900" cy="476250"/>
        </a:xfrm>
        <a:prstGeom prst="rect">
          <a:avLst/>
        </a:prstGeom>
        <a:ln>
          <a:noFill/>
        </a:ln>
      </xdr:spPr>
    </xdr:pic>
    <xdr:clientData/>
  </xdr:twoCellAnchor>
  <xdr:twoCellAnchor editAs="oneCell">
    <xdr:from>
      <xdr:col>1</xdr:col>
      <xdr:colOff>28575</xdr:colOff>
      <xdr:row>53</xdr:row>
      <xdr:rowOff>28575</xdr:rowOff>
    </xdr:from>
    <xdr:to>
      <xdr:col>1</xdr:col>
      <xdr:colOff>752475</xdr:colOff>
      <xdr:row>53</xdr:row>
      <xdr:rowOff>504825</xdr:rowOff>
    </xdr:to>
    <xdr:pic>
      <xdr:nvPicPr>
        <xdr:cNvPr id="45" name="Subgraph-front running"/>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2657475" y="27317700"/>
          <a:ext cx="723900" cy="476250"/>
        </a:xfrm>
        <a:prstGeom prst="rect">
          <a:avLst/>
        </a:prstGeom>
        <a:ln>
          <a:noFill/>
        </a:ln>
      </xdr:spPr>
    </xdr:pic>
    <xdr:clientData/>
  </xdr:twoCellAnchor>
  <xdr:twoCellAnchor editAs="oneCell">
    <xdr:from>
      <xdr:col>1</xdr:col>
      <xdr:colOff>28575</xdr:colOff>
      <xdr:row>54</xdr:row>
      <xdr:rowOff>28575</xdr:rowOff>
    </xdr:from>
    <xdr:to>
      <xdr:col>1</xdr:col>
      <xdr:colOff>752475</xdr:colOff>
      <xdr:row>54</xdr:row>
      <xdr:rowOff>504825</xdr:rowOff>
    </xdr:to>
    <xdr:pic>
      <xdr:nvPicPr>
        <xdr:cNvPr id="47" name="Subgraph-0x (decentralized exchange infrastructure)"/>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2657475" y="27841575"/>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49" name="Subgraph-Ethereum"/>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2657475" y="1647825"/>
          <a:ext cx="723900" cy="476250"/>
        </a:xfrm>
        <a:prstGeom prst="rect">
          <a:avLst/>
        </a:prstGeom>
        <a:ln>
          <a:noFill/>
        </a:ln>
      </xdr:spPr>
    </xdr:pic>
    <xdr:clientData/>
  </xdr:twoCellAnchor>
  <xdr:twoCellAnchor editAs="oneCell">
    <xdr:from>
      <xdr:col>1</xdr:col>
      <xdr:colOff>28575</xdr:colOff>
      <xdr:row>55</xdr:row>
      <xdr:rowOff>28575</xdr:rowOff>
    </xdr:from>
    <xdr:to>
      <xdr:col>1</xdr:col>
      <xdr:colOff>752475</xdr:colOff>
      <xdr:row>55</xdr:row>
      <xdr:rowOff>504825</xdr:rowOff>
    </xdr:to>
    <xdr:pic>
      <xdr:nvPicPr>
        <xdr:cNvPr id="51" name="Subgraph-decentralization"/>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2657475" y="28365450"/>
          <a:ext cx="723900" cy="476250"/>
        </a:xfrm>
        <a:prstGeom prst="rect">
          <a:avLst/>
        </a:prstGeom>
        <a:ln>
          <a:noFill/>
        </a:ln>
      </xdr:spPr>
    </xdr:pic>
    <xdr:clientData/>
  </xdr:twoCellAnchor>
  <xdr:twoCellAnchor editAs="oneCell">
    <xdr:from>
      <xdr:col>1</xdr:col>
      <xdr:colOff>28575</xdr:colOff>
      <xdr:row>56</xdr:row>
      <xdr:rowOff>28575</xdr:rowOff>
    </xdr:from>
    <xdr:to>
      <xdr:col>1</xdr:col>
      <xdr:colOff>752475</xdr:colOff>
      <xdr:row>56</xdr:row>
      <xdr:rowOff>504825</xdr:rowOff>
    </xdr:to>
    <xdr:pic>
      <xdr:nvPicPr>
        <xdr:cNvPr id="53" name="Subgraph-Institution"/>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2657475" y="28889325"/>
          <a:ext cx="723900" cy="476250"/>
        </a:xfrm>
        <a:prstGeom prst="rect">
          <a:avLst/>
        </a:prstGeom>
        <a:ln>
          <a:noFill/>
        </a:ln>
      </xdr:spPr>
    </xdr:pic>
    <xdr:clientData/>
  </xdr:twoCellAnchor>
  <xdr:twoCellAnchor editAs="oneCell">
    <xdr:from>
      <xdr:col>1</xdr:col>
      <xdr:colOff>28575</xdr:colOff>
      <xdr:row>57</xdr:row>
      <xdr:rowOff>28575</xdr:rowOff>
    </xdr:from>
    <xdr:to>
      <xdr:col>1</xdr:col>
      <xdr:colOff>752475</xdr:colOff>
      <xdr:row>57</xdr:row>
      <xdr:rowOff>504825</xdr:rowOff>
    </xdr:to>
    <xdr:pic>
      <xdr:nvPicPr>
        <xdr:cNvPr id="55" name="Subgraph-payment gateways"/>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2657475" y="29413200"/>
          <a:ext cx="723900" cy="476250"/>
        </a:xfrm>
        <a:prstGeom prst="rect">
          <a:avLst/>
        </a:prstGeom>
        <a:ln>
          <a:noFill/>
        </a:ln>
      </xdr:spPr>
    </xdr:pic>
    <xdr:clientData/>
  </xdr:twoCellAnchor>
  <xdr:twoCellAnchor editAs="oneCell">
    <xdr:from>
      <xdr:col>1</xdr:col>
      <xdr:colOff>28575</xdr:colOff>
      <xdr:row>58</xdr:row>
      <xdr:rowOff>28575</xdr:rowOff>
    </xdr:from>
    <xdr:to>
      <xdr:col>1</xdr:col>
      <xdr:colOff>752475</xdr:colOff>
      <xdr:row>58</xdr:row>
      <xdr:rowOff>504825</xdr:rowOff>
    </xdr:to>
    <xdr:pic>
      <xdr:nvPicPr>
        <xdr:cNvPr id="57" name="Subgraph-Stockbroker"/>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2657475" y="29937075"/>
          <a:ext cx="723900" cy="476250"/>
        </a:xfrm>
        <a:prstGeom prst="rect">
          <a:avLst/>
        </a:prstGeom>
        <a:ln>
          <a:noFill/>
        </a:ln>
      </xdr:spPr>
    </xdr:pic>
    <xdr:clientData/>
  </xdr:twoCellAnchor>
  <xdr:twoCellAnchor editAs="oneCell">
    <xdr:from>
      <xdr:col>1</xdr:col>
      <xdr:colOff>28575</xdr:colOff>
      <xdr:row>59</xdr:row>
      <xdr:rowOff>28575</xdr:rowOff>
    </xdr:from>
    <xdr:to>
      <xdr:col>1</xdr:col>
      <xdr:colOff>752475</xdr:colOff>
      <xdr:row>59</xdr:row>
      <xdr:rowOff>504825</xdr:rowOff>
    </xdr:to>
    <xdr:pic>
      <xdr:nvPicPr>
        <xdr:cNvPr id="59" name="Subgraph-Asset"/>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2657475" y="30460950"/>
          <a:ext cx="723900" cy="476250"/>
        </a:xfrm>
        <a:prstGeom prst="rect">
          <a:avLst/>
        </a:prstGeom>
        <a:ln>
          <a:noFill/>
        </a:ln>
      </xdr:spPr>
    </xdr:pic>
    <xdr:clientData/>
  </xdr:twoCellAnchor>
  <xdr:twoCellAnchor editAs="oneCell">
    <xdr:from>
      <xdr:col>1</xdr:col>
      <xdr:colOff>28575</xdr:colOff>
      <xdr:row>60</xdr:row>
      <xdr:rowOff>28575</xdr:rowOff>
    </xdr:from>
    <xdr:to>
      <xdr:col>1</xdr:col>
      <xdr:colOff>752475</xdr:colOff>
      <xdr:row>60</xdr:row>
      <xdr:rowOff>504825</xdr:rowOff>
    </xdr:to>
    <xdr:pic>
      <xdr:nvPicPr>
        <xdr:cNvPr id="61" name="Subgraph-Know your customer"/>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2657475" y="30984825"/>
          <a:ext cx="723900" cy="476250"/>
        </a:xfrm>
        <a:prstGeom prst="rect">
          <a:avLst/>
        </a:prstGeom>
        <a:ln>
          <a:noFill/>
        </a:ln>
      </xdr:spPr>
    </xdr:pic>
    <xdr:clientData/>
  </xdr:twoCellAnchor>
  <xdr:twoCellAnchor editAs="oneCell">
    <xdr:from>
      <xdr:col>1</xdr:col>
      <xdr:colOff>28575</xdr:colOff>
      <xdr:row>61</xdr:row>
      <xdr:rowOff>28575</xdr:rowOff>
    </xdr:from>
    <xdr:to>
      <xdr:col>1</xdr:col>
      <xdr:colOff>752475</xdr:colOff>
      <xdr:row>61</xdr:row>
      <xdr:rowOff>504825</xdr:rowOff>
    </xdr:to>
    <xdr:pic>
      <xdr:nvPicPr>
        <xdr:cNvPr id="63" name="Subgraph-constant function market maker"/>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2657475" y="3150870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65" name="Subgraph-Uniswap"/>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2657475" y="37433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67" name="Subgraph-blockchain oracle"/>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2657475" y="18935700"/>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69" name="Subgraph-smart contracts"/>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2657475" y="15792450"/>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71" name="Subgraph-Decentralization"/>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2657475" y="13696950"/>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73" name="Subgraph-open-source software"/>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26574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75" name="Subgraph-Open source"/>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2657475" y="17364075"/>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77" name="Subgraph-wash trade"/>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2657475" y="21555075"/>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79" name="Subgraph-financial instrument"/>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2657475" y="1631632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81" name="Subgraph-Cryptocurrency wallet"/>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2657475" y="5314950"/>
          <a:ext cx="723900" cy="476250"/>
        </a:xfrm>
        <a:prstGeom prst="rect">
          <a:avLst/>
        </a:prstGeom>
        <a:ln>
          <a:noFill/>
        </a:ln>
      </xdr:spPr>
    </xdr:pic>
    <xdr:clientData/>
  </xdr:twoCellAnchor>
  <xdr:twoCellAnchor editAs="oneCell">
    <xdr:from>
      <xdr:col>1</xdr:col>
      <xdr:colOff>28575</xdr:colOff>
      <xdr:row>62</xdr:row>
      <xdr:rowOff>28575</xdr:rowOff>
    </xdr:from>
    <xdr:to>
      <xdr:col>1</xdr:col>
      <xdr:colOff>752475</xdr:colOff>
      <xdr:row>62</xdr:row>
      <xdr:rowOff>504825</xdr:rowOff>
    </xdr:to>
    <xdr:pic>
      <xdr:nvPicPr>
        <xdr:cNvPr id="83" name="Subgraph-Cryptocurrency and security"/>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2657475" y="320325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85" name="Subgraph-peer-to-peer"/>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2657475" y="9505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87" name="Subgraph-decentralized application"/>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2657475" y="583882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89" name="Subgraph-Distributed ledger"/>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2657475" y="24174450"/>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91" name="Subgraph-Big Tech"/>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2657475" y="23126700"/>
          <a:ext cx="723900" cy="476250"/>
        </a:xfrm>
        <a:prstGeom prst="rect">
          <a:avLst/>
        </a:prstGeom>
        <a:ln>
          <a:noFill/>
        </a:ln>
      </xdr:spPr>
    </xdr:pic>
    <xdr:clientData/>
  </xdr:twoCellAnchor>
  <xdr:twoCellAnchor editAs="oneCell">
    <xdr:from>
      <xdr:col>1</xdr:col>
      <xdr:colOff>28575</xdr:colOff>
      <xdr:row>63</xdr:row>
      <xdr:rowOff>28575</xdr:rowOff>
    </xdr:from>
    <xdr:to>
      <xdr:col>1</xdr:col>
      <xdr:colOff>752475</xdr:colOff>
      <xdr:row>63</xdr:row>
      <xdr:rowOff>504825</xdr:rowOff>
    </xdr:to>
    <xdr:pic>
      <xdr:nvPicPr>
        <xdr:cNvPr id="93" name="Subgraph-Michael Novogratz"/>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2657475" y="32556450"/>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95" name="Subgraph-Andreessen Horowitz"/>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2657475" y="10553700"/>
          <a:ext cx="723900" cy="476250"/>
        </a:xfrm>
        <a:prstGeom prst="rect">
          <a:avLst/>
        </a:prstGeom>
        <a:ln>
          <a:noFill/>
        </a:ln>
      </xdr:spPr>
    </xdr:pic>
    <xdr:clientData/>
  </xdr:twoCellAnchor>
  <xdr:twoCellAnchor editAs="oneCell">
    <xdr:from>
      <xdr:col>1</xdr:col>
      <xdr:colOff>28575</xdr:colOff>
      <xdr:row>64</xdr:row>
      <xdr:rowOff>28575</xdr:rowOff>
    </xdr:from>
    <xdr:to>
      <xdr:col>1</xdr:col>
      <xdr:colOff>752475</xdr:colOff>
      <xdr:row>64</xdr:row>
      <xdr:rowOff>504825</xdr:rowOff>
    </xdr:to>
    <xdr:pic>
      <xdr:nvPicPr>
        <xdr:cNvPr id="97" name="Subgraph-Yield (finance)"/>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2657475" y="33080325"/>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99" name="Subgraph-Financial Action Task Force"/>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2657475" y="2469832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101" name="Subgraph-Cryptocurrency exchange"/>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2657475" y="1160145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103" name="Subgraph-venture capital"/>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2657475" y="15268575"/>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105" name="Subgraph-know your customer"/>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2657475" y="25746075"/>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107" name="Subgraph-Decentralized exchange"/>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2657475" y="1945957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109" name="Subgraph-cryptocurrencies"/>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2657475" y="147447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111" name="Subgraph-MetaMask"/>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2657475" y="13173075"/>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113" name="Subgraph-Dai (cryptocurrency)"/>
        <xdr:cNvPicPr preferRelativeResize="1">
          <a:picLocks noChangeAspect="0"/>
        </xdr:cNvPicPr>
      </xdr:nvPicPr>
      <xdr:blipFill>
        <a:blip r:embed="rId49">
          <a:extLst>
            <a:ext uri="{28A0092B-C50C-407E-A947-70E740481C1C}">
              <a14:useLocalDpi xmlns:a14="http://schemas.microsoft.com/office/drawing/2010/main" val="0"/>
            </a:ext>
          </a:extLst>
        </a:blip>
        <a:stretch>
          <a:fillRect/>
        </a:stretch>
      </xdr:blipFill>
      <xdr:spPr>
        <a:xfrm>
          <a:off x="2657475" y="793432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115" name="Subgraph-USD Coin"/>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2657475" y="22078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117" name="Subgraph-interest"/>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2657475" y="14220825"/>
          <a:ext cx="723900" cy="476250"/>
        </a:xfrm>
        <a:prstGeom prst="rect">
          <a:avLst/>
        </a:prstGeom>
        <a:ln>
          <a:noFill/>
        </a:ln>
      </xdr:spPr>
    </xdr:pic>
    <xdr:clientData/>
  </xdr:twoCellAnchor>
  <xdr:twoCellAnchor editAs="oneCell">
    <xdr:from>
      <xdr:col>1</xdr:col>
      <xdr:colOff>28575</xdr:colOff>
      <xdr:row>65</xdr:row>
      <xdr:rowOff>28575</xdr:rowOff>
    </xdr:from>
    <xdr:to>
      <xdr:col>1</xdr:col>
      <xdr:colOff>752475</xdr:colOff>
      <xdr:row>65</xdr:row>
      <xdr:rowOff>504825</xdr:rowOff>
    </xdr:to>
    <xdr:pic>
      <xdr:nvPicPr>
        <xdr:cNvPr id="119" name="Subgraph-MakerDAO"/>
        <xdr:cNvPicPr preferRelativeResize="1">
          <a:picLocks noChangeAspect="0"/>
        </xdr:cNvPicPr>
      </xdr:nvPicPr>
      <xdr:blipFill>
        <a:blip r:embed="rId52">
          <a:extLst>
            <a:ext uri="{28A0092B-C50C-407E-A947-70E740481C1C}">
              <a14:useLocalDpi xmlns:a14="http://schemas.microsoft.com/office/drawing/2010/main" val="0"/>
            </a:ext>
          </a:extLst>
        </a:blip>
        <a:stretch>
          <a:fillRect/>
        </a:stretch>
      </xdr:blipFill>
      <xdr:spPr>
        <a:xfrm>
          <a:off x="2657475" y="33604200"/>
          <a:ext cx="723900" cy="476250"/>
        </a:xfrm>
        <a:prstGeom prst="rect">
          <a:avLst/>
        </a:prstGeom>
        <a:ln>
          <a:noFill/>
        </a:ln>
      </xdr:spPr>
    </xdr:pic>
    <xdr:clientData/>
  </xdr:twoCellAnchor>
  <xdr:twoCellAnchor editAs="oneCell">
    <xdr:from>
      <xdr:col>1</xdr:col>
      <xdr:colOff>28575</xdr:colOff>
      <xdr:row>66</xdr:row>
      <xdr:rowOff>28575</xdr:rowOff>
    </xdr:from>
    <xdr:to>
      <xdr:col>1</xdr:col>
      <xdr:colOff>752475</xdr:colOff>
      <xdr:row>66</xdr:row>
      <xdr:rowOff>504825</xdr:rowOff>
    </xdr:to>
    <xdr:pic>
      <xdr:nvPicPr>
        <xdr:cNvPr id="121" name="Subgraph-decentralized exchange"/>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2657475" y="34128075"/>
          <a:ext cx="723900" cy="476250"/>
        </a:xfrm>
        <a:prstGeom prst="rect">
          <a:avLst/>
        </a:prstGeom>
        <a:ln>
          <a:noFill/>
        </a:ln>
      </xdr:spPr>
    </xdr:pic>
    <xdr:clientData/>
  </xdr:twoCellAnchor>
  <xdr:twoCellAnchor editAs="oneCell">
    <xdr:from>
      <xdr:col>1</xdr:col>
      <xdr:colOff>28575</xdr:colOff>
      <xdr:row>67</xdr:row>
      <xdr:rowOff>28575</xdr:rowOff>
    </xdr:from>
    <xdr:to>
      <xdr:col>1</xdr:col>
      <xdr:colOff>752475</xdr:colOff>
      <xdr:row>67</xdr:row>
      <xdr:rowOff>504825</xdr:rowOff>
    </xdr:to>
    <xdr:pic>
      <xdr:nvPicPr>
        <xdr:cNvPr id="123" name="Subgraph-Decentralized network protocol"/>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2657475" y="34651950"/>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125" name="Subgraph-Blockchain"/>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2657475" y="4267200"/>
          <a:ext cx="723900" cy="476250"/>
        </a:xfrm>
        <a:prstGeom prst="rect">
          <a:avLst/>
        </a:prstGeom>
        <a:ln>
          <a:noFill/>
        </a:ln>
      </xdr:spPr>
    </xdr:pic>
    <xdr:clientData/>
  </xdr:twoCellAnchor>
  <xdr:twoCellAnchor editAs="oneCell">
    <xdr:from>
      <xdr:col>1</xdr:col>
      <xdr:colOff>28575</xdr:colOff>
      <xdr:row>68</xdr:row>
      <xdr:rowOff>28575</xdr:rowOff>
    </xdr:from>
    <xdr:to>
      <xdr:col>1</xdr:col>
      <xdr:colOff>752475</xdr:colOff>
      <xdr:row>68</xdr:row>
      <xdr:rowOff>504825</xdr:rowOff>
    </xdr:to>
    <xdr:pic>
      <xdr:nvPicPr>
        <xdr:cNvPr id="127" name="Subgraph-FinTech"/>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2657475" y="3517582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129" name="Subgraph-distributed ledger"/>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2657475"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131" name="Subgraph-Bank"/>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2657475" y="20507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133" name="Subgraph-blockchain technology"/>
        <xdr:cNvPicPr preferRelativeResize="1">
          <a:picLocks noChangeAspect="0"/>
        </xdr:cNvPicPr>
      </xdr:nvPicPr>
      <xdr:blipFill>
        <a:blip r:embed="rId54">
          <a:extLst>
            <a:ext uri="{28A0092B-C50C-407E-A947-70E740481C1C}">
              <a14:useLocalDpi xmlns:a14="http://schemas.microsoft.com/office/drawing/2010/main" val="0"/>
            </a:ext>
          </a:extLst>
        </a:blip>
        <a:stretch>
          <a:fillRect/>
        </a:stretch>
      </xdr:blipFill>
      <xdr:spPr>
        <a:xfrm>
          <a:off x="2657475" y="25222200"/>
          <a:ext cx="723900" cy="476250"/>
        </a:xfrm>
        <a:prstGeom prst="rect">
          <a:avLst/>
        </a:prstGeom>
        <a:ln>
          <a:noFill/>
        </a:ln>
      </xdr:spPr>
    </xdr:pic>
    <xdr:clientData/>
  </xdr:twoCellAnchor>
  <xdr:twoCellAnchor editAs="oneCell">
    <xdr:from>
      <xdr:col>1</xdr:col>
      <xdr:colOff>28575</xdr:colOff>
      <xdr:row>69</xdr:row>
      <xdr:rowOff>28575</xdr:rowOff>
    </xdr:from>
    <xdr:to>
      <xdr:col>1</xdr:col>
      <xdr:colOff>752475</xdr:colOff>
      <xdr:row>69</xdr:row>
      <xdr:rowOff>504825</xdr:rowOff>
    </xdr:to>
    <xdr:pic>
      <xdr:nvPicPr>
        <xdr:cNvPr id="135" name="Subgraph-Interest rate"/>
        <xdr:cNvPicPr preferRelativeResize="1">
          <a:picLocks noChangeAspect="0"/>
        </xdr:cNvPicPr>
      </xdr:nvPicPr>
      <xdr:blipFill>
        <a:blip r:embed="rId55">
          <a:extLst>
            <a:ext uri="{28A0092B-C50C-407E-A947-70E740481C1C}">
              <a14:useLocalDpi xmlns:a14="http://schemas.microsoft.com/office/drawing/2010/main" val="0"/>
            </a:ext>
          </a:extLst>
        </a:blip>
        <a:stretch>
          <a:fillRect/>
        </a:stretch>
      </xdr:blipFill>
      <xdr:spPr>
        <a:xfrm>
          <a:off x="2657475" y="35699700"/>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137" name="Subgraph-Smart contract"/>
        <xdr:cNvPicPr preferRelativeResize="1">
          <a:picLocks noChangeAspect="0"/>
        </xdr:cNvPicPr>
      </xdr:nvPicPr>
      <xdr:blipFill>
        <a:blip r:embed="rId56">
          <a:extLst>
            <a:ext uri="{28A0092B-C50C-407E-A947-70E740481C1C}">
              <a14:useLocalDpi xmlns:a14="http://schemas.microsoft.com/office/drawing/2010/main" val="0"/>
            </a:ext>
          </a:extLst>
        </a:blip>
        <a:stretch>
          <a:fillRect/>
        </a:stretch>
      </xdr:blipFill>
      <xdr:spPr>
        <a:xfrm>
          <a:off x="2657475" y="17887950"/>
          <a:ext cx="723900" cy="476250"/>
        </a:xfrm>
        <a:prstGeom prst="rect">
          <a:avLst/>
        </a:prstGeom>
        <a:ln>
          <a:noFill/>
        </a:ln>
      </xdr:spPr>
    </xdr:pic>
    <xdr:clientData/>
  </xdr:twoCellAnchor>
  <xdr:twoCellAnchor editAs="oneCell">
    <xdr:from>
      <xdr:col>1</xdr:col>
      <xdr:colOff>28575</xdr:colOff>
      <xdr:row>70</xdr:row>
      <xdr:rowOff>28575</xdr:rowOff>
    </xdr:from>
    <xdr:to>
      <xdr:col>1</xdr:col>
      <xdr:colOff>752475</xdr:colOff>
      <xdr:row>70</xdr:row>
      <xdr:rowOff>504825</xdr:rowOff>
    </xdr:to>
    <xdr:pic>
      <xdr:nvPicPr>
        <xdr:cNvPr id="139" name="Subgraph-brokerage"/>
        <xdr:cNvPicPr preferRelativeResize="1">
          <a:picLocks noChangeAspect="0"/>
        </xdr:cNvPicPr>
      </xdr:nvPicPr>
      <xdr:blipFill>
        <a:blip r:embed="rId57">
          <a:extLst>
            <a:ext uri="{28A0092B-C50C-407E-A947-70E740481C1C}">
              <a14:useLocalDpi xmlns:a14="http://schemas.microsoft.com/office/drawing/2010/main" val="0"/>
            </a:ext>
          </a:extLst>
        </a:blip>
        <a:stretch>
          <a:fillRect/>
        </a:stretch>
      </xdr:blipFill>
      <xdr:spPr>
        <a:xfrm>
          <a:off x="2657475" y="36223575"/>
          <a:ext cx="723900" cy="476250"/>
        </a:xfrm>
        <a:prstGeom prst="rect">
          <a:avLst/>
        </a:prstGeom>
        <a:ln>
          <a:noFill/>
        </a:ln>
      </xdr:spPr>
    </xdr:pic>
    <xdr:clientData/>
  </xdr:twoCellAnchor>
  <xdr:twoCellAnchor editAs="oneCell">
    <xdr:from>
      <xdr:col>1</xdr:col>
      <xdr:colOff>28575</xdr:colOff>
      <xdr:row>71</xdr:row>
      <xdr:rowOff>28575</xdr:rowOff>
    </xdr:from>
    <xdr:to>
      <xdr:col>1</xdr:col>
      <xdr:colOff>752475</xdr:colOff>
      <xdr:row>71</xdr:row>
      <xdr:rowOff>504825</xdr:rowOff>
    </xdr:to>
    <xdr:pic>
      <xdr:nvPicPr>
        <xdr:cNvPr id="141" name="Subgraph-Exchange_(organized_market)"/>
        <xdr:cNvPicPr preferRelativeResize="1">
          <a:picLocks noChangeAspect="0"/>
        </xdr:cNvPicPr>
      </xdr:nvPicPr>
      <xdr:blipFill>
        <a:blip r:embed="rId58">
          <a:extLst>
            <a:ext uri="{28A0092B-C50C-407E-A947-70E740481C1C}">
              <a14:useLocalDpi xmlns:a14="http://schemas.microsoft.com/office/drawing/2010/main" val="0"/>
            </a:ext>
          </a:extLst>
        </a:blip>
        <a:stretch>
          <a:fillRect/>
        </a:stretch>
      </xdr:blipFill>
      <xdr:spPr>
        <a:xfrm>
          <a:off x="2657475" y="36747450"/>
          <a:ext cx="723900" cy="476250"/>
        </a:xfrm>
        <a:prstGeom prst="rect">
          <a:avLst/>
        </a:prstGeom>
        <a:ln>
          <a:noFill/>
        </a:ln>
      </xdr:spPr>
    </xdr:pic>
    <xdr:clientData/>
  </xdr:twoCellAnchor>
  <xdr:twoCellAnchor editAs="oneCell">
    <xdr:from>
      <xdr:col>1</xdr:col>
      <xdr:colOff>28575</xdr:colOff>
      <xdr:row>72</xdr:row>
      <xdr:rowOff>28575</xdr:rowOff>
    </xdr:from>
    <xdr:to>
      <xdr:col>1</xdr:col>
      <xdr:colOff>752475</xdr:colOff>
      <xdr:row>72</xdr:row>
      <xdr:rowOff>504825</xdr:rowOff>
    </xdr:to>
    <xdr:pic>
      <xdr:nvPicPr>
        <xdr:cNvPr id="143" name="Subgraph-Intermediary"/>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2657475" y="37271325"/>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192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19859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517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165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7841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508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5833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156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AD342" totalsRowShown="0" headerRowDxfId="208" dataDxfId="172">
  <autoFilter ref="A2:AD342"/>
  <tableColumns count="30">
    <tableColumn id="1" name="Vertex 1" dataDxfId="157"/>
    <tableColumn id="2" name="Vertex 2" dataDxfId="155"/>
    <tableColumn id="3" name="Color" dataDxfId="156"/>
    <tableColumn id="4" name="Width" dataDxfId="181"/>
    <tableColumn id="11" name="Style" dataDxfId="180"/>
    <tableColumn id="5" name="Opacity" dataDxfId="179"/>
    <tableColumn id="6" name="Visibility" dataDxfId="178"/>
    <tableColumn id="10" name="Label" dataDxfId="177"/>
    <tableColumn id="12" name="Label Text Color" dataDxfId="176"/>
    <tableColumn id="13" name="Label Font Size" dataDxfId="175"/>
    <tableColumn id="14" name="Reciprocated?" dataDxfId="111"/>
    <tableColumn id="7" name="ID" dataDxfId="174"/>
    <tableColumn id="9" name="Dynamic Filter" dataDxfId="173"/>
    <tableColumn id="8" name="Add Your Own Columns Here" dataDxfId="154"/>
    <tableColumn id="15" name="Relationship" dataDxfId="153"/>
    <tableColumn id="16" name="Edge Weight" dataDxfId="152"/>
    <tableColumn id="17" name="Edge Type" dataDxfId="151"/>
    <tableColumn id="18" name="Edit Comment" dataDxfId="150"/>
    <tableColumn id="19" name="Edit Size" dataDxfId="127"/>
    <tableColumn id="20" name="Vertex 1 Group" dataDxfId="126">
      <calculatedColumnFormula>REPLACE(INDEX(GroupVertices[Group], MATCH(Edges[[#This Row],[Vertex 1]],GroupVertices[Vertex],0)),1,1,"")</calculatedColumnFormula>
    </tableColumn>
    <tableColumn id="21" name="Vertex 2 Group" dataDxfId="87">
      <calculatedColumnFormula>REPLACE(INDEX(GroupVertices[Group], MATCH(Edges[[#This Row],[Vertex 2]],GroupVertices[Vertex],0)),1,1,"")</calculatedColumnFormula>
    </tableColumn>
    <tableColumn id="22" name="Sentiment List #1: List1 Word Count" dataDxfId="86"/>
    <tableColumn id="23" name="Sentiment List #1: List1 Word Percentage (%)" dataDxfId="85"/>
    <tableColumn id="24" name="Sentiment List #2: List2 Word Count" dataDxfId="84"/>
    <tableColumn id="25" name="Sentiment List #2: List2 Word Percentage (%)" dataDxfId="83"/>
    <tableColumn id="26" name="Sentiment List #3: List3 Word Count" dataDxfId="82"/>
    <tableColumn id="27" name="Sentiment List #3: List3 Word Percentage (%)" dataDxfId="81"/>
    <tableColumn id="28" name="Non-categorized Word Count" dataDxfId="80"/>
    <tableColumn id="29" name="Non-categorized Word Percentage (%)" dataDxfId="79"/>
    <tableColumn id="30" name="Edge Content Word Count" dataDxfId="7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18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791" totalsRowShown="0" headerRowDxfId="110" dataDxfId="109">
  <autoFilter ref="A1:G2791"/>
  <tableColumns count="7">
    <tableColumn id="1" name="Word" dataDxfId="108"/>
    <tableColumn id="2" name="Count" dataDxfId="107"/>
    <tableColumn id="3" name="Salience" dataDxfId="106"/>
    <tableColumn id="4" name="Group" dataDxfId="105"/>
    <tableColumn id="5" name="Word on Sentiment List #1: List1" dataDxfId="104"/>
    <tableColumn id="6" name="Word on Sentiment List #2: List2" dataDxfId="103"/>
    <tableColumn id="7" name="Word on Sentiment List #3: List3" dataDxfId="10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222" totalsRowShown="0" headerRowDxfId="101" dataDxfId="100">
  <autoFilter ref="A1:L2222"/>
  <tableColumns count="12">
    <tableColumn id="1" name="Word 1" dataDxfId="99"/>
    <tableColumn id="2" name="Word 2" dataDxfId="98"/>
    <tableColumn id="3" name="Count" dataDxfId="97"/>
    <tableColumn id="4" name="Salience" dataDxfId="96"/>
    <tableColumn id="5" name="Mutual Information" dataDxfId="95"/>
    <tableColumn id="6" name="Group" dataDxfId="94"/>
    <tableColumn id="7" name="Word1 on Sentiment List #1: List1" dataDxfId="93"/>
    <tableColumn id="8" name="Word1 on Sentiment List #2: List2" dataDxfId="92"/>
    <tableColumn id="9" name="Word1 on Sentiment List #3: List3" dataDxfId="91"/>
    <tableColumn id="10" name="Word2 on Sentiment List #1: List1" dataDxfId="90"/>
    <tableColumn id="11" name="Word2 on Sentiment List #2: List2" dataDxfId="89"/>
    <tableColumn id="12" name="Word2 on Sentiment List #3: List3" dataDxfId="88"/>
  </tableColumns>
  <tableStyleInfo name="NodeXL Table" showFirstColumn="0" showLastColumn="0" showRowStripes="1" showColumnStripes="0"/>
</table>
</file>

<file path=xl/tables/table13.xml><?xml version="1.0" encoding="utf-8"?>
<table xmlns="http://schemas.openxmlformats.org/spreadsheetml/2006/main" id="12" name="GroupEdges" displayName="GroupEdges" ref="A2:C27" totalsRowShown="0" headerRowDxfId="59" dataDxfId="58">
  <autoFilter ref="A2:C27"/>
  <tableColumns count="3">
    <tableColumn id="1" name="Group 1" dataDxfId="57"/>
    <tableColumn id="2" name="Group 2" dataDxfId="56"/>
    <tableColumn id="3" name="Edges" dataDxfId="55"/>
  </tableColumns>
  <tableStyleInfo name="NodeXL Table" showFirstColumn="0" showLastColumn="0" showRowStripes="1" showColumnStripes="0"/>
</table>
</file>

<file path=xl/tables/table14.xml><?xml version="1.0" encoding="utf-8"?>
<table xmlns="http://schemas.openxmlformats.org/spreadsheetml/2006/main" id="13" name="ExportOptions" displayName="ExportOptions" ref="A1:B7" totalsRowShown="0" headerRowDxfId="52" dataDxfId="51">
  <autoFilter ref="A1:B7"/>
  <tableColumns count="2">
    <tableColumn id="1" name="Key" dataDxfId="37"/>
    <tableColumn id="2" name="Value" dataDxfId="36"/>
  </tableColumns>
  <tableStyleInfo name="NodeXL Table" showFirstColumn="0" showLastColumn="0" showRowStripes="1" showColumnStripes="0"/>
</table>
</file>

<file path=xl/tables/table15.xml><?xml version="1.0" encoding="utf-8"?>
<table xmlns="http://schemas.openxmlformats.org/spreadsheetml/2006/main" id="14" name="TopItems_1" displayName="TopItems_1" ref="A1:B11" totalsRowShown="0" headerRowDxfId="41" dataDxfId="40">
  <autoFilter ref="A1:B11"/>
  <tableColumns count="2">
    <tableColumn id="1" name="Top 10 Vertices, Ranked by Betweenness Centrality" dataDxfId="39"/>
    <tableColumn id="2" name="Betweenness Centrality" dataDxfId="38"/>
  </tableColumns>
  <tableStyleInfo name="NodeXL Table" showFirstColumn="0" showLastColumn="0" showRowStripes="1" showColumnStripes="0"/>
</table>
</file>

<file path=xl/tables/table16.xml><?xml version="1.0" encoding="utf-8"?>
<table xmlns="http://schemas.openxmlformats.org/spreadsheetml/2006/main" id="16" name="NetworkTopItems_1" displayName="NetworkTopItems_1" ref="A1:L11" totalsRowShown="0" headerRowDxfId="35" dataDxfId="34">
  <autoFilter ref="A1:L11"/>
  <tableColumns count="12">
    <tableColumn id="1" name="Top Words in Content in Entire Graph" dataDxfId="33"/>
    <tableColumn id="2" name="Entire Graph Count" dataDxfId="32"/>
    <tableColumn id="3" name="Top Words in Content in G1" dataDxfId="31"/>
    <tableColumn id="4" name="G1 Count" dataDxfId="30"/>
    <tableColumn id="5" name="Top Words in Content in G2" dataDxfId="29"/>
    <tableColumn id="6" name="G2 Count" dataDxfId="28"/>
    <tableColumn id="7" name="Top Words in Content in G3" dataDxfId="27"/>
    <tableColumn id="8" name="G3 Count" dataDxfId="26"/>
    <tableColumn id="9" name="Top Words in Content in G4" dataDxfId="25"/>
    <tableColumn id="10" name="G4 Count" dataDxfId="24"/>
    <tableColumn id="11" name="Top Words in Content in G5" dataDxfId="23"/>
    <tableColumn id="12" name="G5 Count" dataDxfId="22"/>
  </tableColumns>
  <tableStyleInfo name="NodeXL Table" showFirstColumn="0" showLastColumn="0" showRowStripes="1" showColumnStripes="0"/>
</table>
</file>

<file path=xl/tables/table17.xml><?xml version="1.0" encoding="utf-8"?>
<table xmlns="http://schemas.openxmlformats.org/spreadsheetml/2006/main" id="17" name="NetworkTopItems_2" displayName="NetworkTopItems_2" ref="A14:L24" totalsRowShown="0" headerRowDxfId="20" dataDxfId="19">
  <autoFilter ref="A14:L24"/>
  <tableColumns count="12">
    <tableColumn id="1" name="Top Word Pairs in Content in Entire Graph" dataDxfId="18"/>
    <tableColumn id="2" name="Entire Graph Count" dataDxfId="17"/>
    <tableColumn id="3" name="Top Word Pairs in Content in G1" dataDxfId="16"/>
    <tableColumn id="4" name="G1 Count" dataDxfId="15"/>
    <tableColumn id="5" name="Top Word Pairs in Content in G2" dataDxfId="14"/>
    <tableColumn id="6" name="G2 Count" dataDxfId="13"/>
    <tableColumn id="7" name="Top Word Pairs in Content in G3" dataDxfId="12"/>
    <tableColumn id="8" name="G3 Count" dataDxfId="11"/>
    <tableColumn id="9" name="Top Word Pairs in Content in G4" dataDxfId="10"/>
    <tableColumn id="10" name="G4 Count" dataDxfId="9"/>
    <tableColumn id="11" name="Top Word Pairs in Content in G5" dataDxfId="8"/>
    <tableColumn id="12" name="G5 Count" dataDxfId="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AZ73" totalsRowShown="0" headerRowDxfId="207" dataDxfId="158">
  <autoFilter ref="A2:AZ73"/>
  <sortState ref="A3:AZ73">
    <sortCondition descending="1" sortBy="value" ref="V3:V73"/>
  </sortState>
  <tableColumns count="52">
    <tableColumn id="1" name="Vertex" dataDxfId="171"/>
    <tableColumn id="52" name="Subgraph"/>
    <tableColumn id="2" name="Color" dataDxfId="170"/>
    <tableColumn id="5" name="Shape" dataDxfId="169"/>
    <tableColumn id="6" name="Size" dataDxfId="168"/>
    <tableColumn id="4" name="Opacity" dataDxfId="149"/>
    <tableColumn id="7" name="Image File" dataDxfId="147"/>
    <tableColumn id="3" name="Visibility" dataDxfId="148"/>
    <tableColumn id="10" name="Label" dataDxfId="167"/>
    <tableColumn id="16" name="Label Fill Color" dataDxfId="166"/>
    <tableColumn id="9" name="Label Position" dataDxfId="144"/>
    <tableColumn id="8" name="Tooltip" dataDxfId="142"/>
    <tableColumn id="18" name="Layout Order" dataDxfId="143"/>
    <tableColumn id="13" name="X" dataDxfId="165"/>
    <tableColumn id="14" name="Y" dataDxfId="164"/>
    <tableColumn id="12" name="Locked?" dataDxfId="163"/>
    <tableColumn id="19" name="Polar R" dataDxfId="162"/>
    <tableColumn id="20" name="Polar Angle" dataDxfId="161"/>
    <tableColumn id="21" name="Degree" dataDxfId="48"/>
    <tableColumn id="22" name="In-Degree" dataDxfId="47"/>
    <tableColumn id="23" name="Out-Degree" dataDxfId="45"/>
    <tableColumn id="24" name="Betweenness Centrality" dataDxfId="46"/>
    <tableColumn id="25" name="Closeness Centrality" dataDxfId="50"/>
    <tableColumn id="26" name="Eigenvector Centrality" dataDxfId="49"/>
    <tableColumn id="15" name="PageRank" dataDxfId="44"/>
    <tableColumn id="27" name="Clustering Coefficient" dataDxfId="42"/>
    <tableColumn id="29" name="Reciprocated Vertex Pair Ratio" dataDxfId="43"/>
    <tableColumn id="11" name="ID" dataDxfId="160"/>
    <tableColumn id="28" name="Dynamic Filter" dataDxfId="159"/>
    <tableColumn id="17" name="Add Your Own Columns Here" dataDxfId="146"/>
    <tableColumn id="30" name="Custom Menu Item Text" dataDxfId="145"/>
    <tableColumn id="31" name="Custom Menu Item Action" dataDxfId="141"/>
    <tableColumn id="32" name="Vertex Type" dataDxfId="138"/>
    <tableColumn id="33" name="Content" dataDxfId="136"/>
    <tableColumn id="34" name="Age" dataDxfId="137"/>
    <tableColumn id="35" name="Gini Coefficient" dataDxfId="140"/>
    <tableColumn id="36" name="Nr Revisions" dataDxfId="139"/>
    <tableColumn id="37" name="URL" dataDxfId="128"/>
    <tableColumn id="38" name="Vertex Group" dataDxfId="77">
      <calculatedColumnFormula>REPLACE(INDEX(GroupVertices[Group], MATCH(Vertices[[#This Row],[Vertex]],GroupVertices[Vertex],0)),1,1,"")</calculatedColumnFormula>
    </tableColumn>
    <tableColumn id="39" name="Sentiment List #1: List1 Word Count" dataDxfId="76"/>
    <tableColumn id="40" name="Sentiment List #1: List1 Word Percentage (%)" dataDxfId="75"/>
    <tableColumn id="41" name="Sentiment List #2: List2 Word Count" dataDxfId="74"/>
    <tableColumn id="42" name="Sentiment List #2: List2 Word Percentage (%)" dataDxfId="73"/>
    <tableColumn id="43" name="Sentiment List #3: List3 Word Count" dataDxfId="72"/>
    <tableColumn id="44" name="Sentiment List #3: List3 Word Percentage (%)" dataDxfId="71"/>
    <tableColumn id="45" name="Non-categorized Word Count" dataDxfId="70"/>
    <tableColumn id="46" name="Non-categorized Word Percentage (%)" dataDxfId="69"/>
    <tableColumn id="47" name="Vertex Content Word Count" dataDxfId="4"/>
    <tableColumn id="48" name="Top Words in Content by Count" dataDxfId="3"/>
    <tableColumn id="49" name="Top Words in Content by Salience" dataDxfId="2"/>
    <tableColumn id="50" name="Top Word Pairs in Content by Count" dataDxfId="1"/>
    <tableColumn id="51" name="Top Word Pairs in Content by Salience"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I7" totalsRowShown="0" headerRowDxfId="206">
  <autoFilter ref="A2:AI7"/>
  <tableColumns count="35">
    <tableColumn id="1" name="Group" dataDxfId="135"/>
    <tableColumn id="2" name="Vertex Color" dataDxfId="134"/>
    <tableColumn id="3" name="Vertex Shape" dataDxfId="132"/>
    <tableColumn id="22" name="Visibility" dataDxfId="133"/>
    <tableColumn id="4" name="Collapsed?"/>
    <tableColumn id="18" name="Label" dataDxfId="205"/>
    <tableColumn id="20" name="Collapsed X"/>
    <tableColumn id="21" name="Collapsed Y"/>
    <tableColumn id="6" name="ID" dataDxfId="204"/>
    <tableColumn id="19" name="Collapsed Properties" dataDxfId="125"/>
    <tableColumn id="5" name="Vertices" dataDxfId="124"/>
    <tableColumn id="7" name="Unique Edges" dataDxfId="123"/>
    <tableColumn id="8" name="Edges With Duplicates" dataDxfId="122"/>
    <tableColumn id="9" name="Total Edges" dataDxfId="121"/>
    <tableColumn id="10" name="Self-Loops" dataDxfId="120"/>
    <tableColumn id="24" name="Reciprocated Vertex Pair Ratio" dataDxfId="119"/>
    <tableColumn id="25" name="Reciprocated Edge Ratio" dataDxfId="118"/>
    <tableColumn id="11" name="Connected Components" dataDxfId="117"/>
    <tableColumn id="12" name="Single-Vertex Connected Components" dataDxfId="116"/>
    <tableColumn id="13" name="Maximum Vertices in a Connected Component" dataDxfId="115"/>
    <tableColumn id="14" name="Maximum Edges in a Connected Component" dataDxfId="114"/>
    <tableColumn id="15" name="Maximum Geodesic Distance (Diameter)" dataDxfId="113"/>
    <tableColumn id="16" name="Average Geodesic Distance" dataDxfId="112"/>
    <tableColumn id="17" name="Graph Density" dataDxfId="68"/>
    <tableColumn id="23" name="Sentiment List #1: List1 Word Count" dataDxfId="67"/>
    <tableColumn id="26" name="Sentiment List #1: List1 Word Percentage (%)" dataDxfId="66"/>
    <tableColumn id="27" name="Sentiment List #2: List2 Word Count" dataDxfId="65"/>
    <tableColumn id="28" name="Sentiment List #2: List2 Word Percentage (%)" dataDxfId="64"/>
    <tableColumn id="29" name="Sentiment List #3: List3 Word Count" dataDxfId="63"/>
    <tableColumn id="30" name="Sentiment List #3: List3 Word Percentage (%)" dataDxfId="62"/>
    <tableColumn id="31" name="Non-categorized Word Count" dataDxfId="61"/>
    <tableColumn id="32" name="Non-categorized Word Percentage (%)" dataDxfId="60"/>
    <tableColumn id="33" name="Group Content Word Count" dataDxfId="21"/>
    <tableColumn id="34" name="Top Words in Content" dataDxfId="6"/>
    <tableColumn id="35" name="Top Word Pairs in Content" dataDxfId="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72" totalsRowShown="0" headerRowDxfId="203" dataDxfId="202">
  <autoFilter ref="A1:C72"/>
  <tableColumns count="3">
    <tableColumn id="1" name="Group" dataDxfId="131"/>
    <tableColumn id="2" name="Vertex" dataDxfId="130"/>
    <tableColumn id="3" name="Vertex ID" dataDxfId="12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3" totalsRowShown="0">
  <autoFilter ref="A1:B43"/>
  <tableColumns count="2">
    <tableColumn id="1" name="Graph Metric" dataDxfId="54"/>
    <tableColumn id="2" name="Value" dataDxfId="5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01"/>
    <tableColumn id="2" name="Degree Frequency" dataDxfId="200">
      <calculatedColumnFormula>COUNTIF(Vertices[Degree], "&gt;= " &amp; D2) - COUNTIF(Vertices[Degree], "&gt;=" &amp; D3)</calculatedColumnFormula>
    </tableColumn>
    <tableColumn id="3" name="In-Degree Bin" dataDxfId="199"/>
    <tableColumn id="4" name="In-Degree Frequency" dataDxfId="198">
      <calculatedColumnFormula>COUNTIF(Vertices[In-Degree], "&gt;= " &amp; F2) - COUNTIF(Vertices[In-Degree], "&gt;=" &amp; F3)</calculatedColumnFormula>
    </tableColumn>
    <tableColumn id="5" name="Out-Degree Bin" dataDxfId="197"/>
    <tableColumn id="6" name="Out-Degree Frequency" dataDxfId="196">
      <calculatedColumnFormula>COUNTIF(Vertices[Out-Degree], "&gt;= " &amp; H2) - COUNTIF(Vertices[Out-Degree], "&gt;=" &amp; H3)</calculatedColumnFormula>
    </tableColumn>
    <tableColumn id="7" name="Betweenness Centrality Bin" dataDxfId="195"/>
    <tableColumn id="8" name="Betweenness Centrality Frequency" dataDxfId="194">
      <calculatedColumnFormula>COUNTIF(Vertices[Betweenness Centrality], "&gt;= " &amp; J2) - COUNTIF(Vertices[Betweenness Centrality], "&gt;=" &amp; J3)</calculatedColumnFormula>
    </tableColumn>
    <tableColumn id="9" name="Closeness Centrality Bin" dataDxfId="193"/>
    <tableColumn id="10" name="Closeness Centrality Frequency" dataDxfId="192">
      <calculatedColumnFormula>COUNTIF(Vertices[Closeness Centrality], "&gt;= " &amp; L2) - COUNTIF(Vertices[Closeness Centrality], "&gt;=" &amp; L3)</calculatedColumnFormula>
    </tableColumn>
    <tableColumn id="11" name="Eigenvector Centrality Bin" dataDxfId="191"/>
    <tableColumn id="12" name="Eigenvector Centrality Frequency" dataDxfId="190">
      <calculatedColumnFormula>COUNTIF(Vertices[Eigenvector Centrality], "&gt;= " &amp; N2) - COUNTIF(Vertices[Eigenvector Centrality], "&gt;=" &amp; N3)</calculatedColumnFormula>
    </tableColumn>
    <tableColumn id="18" name="PageRank Bin" dataDxfId="189"/>
    <tableColumn id="17" name="PageRank Frequency" dataDxfId="188">
      <calculatedColumnFormula>COUNTIF(Vertices[Eigenvector Centrality], "&gt;= " &amp; P2) - COUNTIF(Vertices[Eigenvector Centrality], "&gt;=" &amp; P3)</calculatedColumnFormula>
    </tableColumn>
    <tableColumn id="13" name="Clustering Coefficient Bin" dataDxfId="187"/>
    <tableColumn id="14" name="Clustering Coefficient Frequency" dataDxfId="186">
      <calculatedColumnFormula>COUNTIF(Vertices[Clustering Coefficient], "&gt;= " &amp; R2) - COUNTIF(Vertices[Clustering Coefficient], "&gt;=" &amp; R3)</calculatedColumnFormula>
    </tableColumn>
    <tableColumn id="15" name="Dynamic Filter Bin" dataDxfId="185"/>
    <tableColumn id="16" name="Dynamic Filter Frequency" dataDxfId="18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2" totalsRowShown="0" headerRowDxfId="183">
  <autoFilter ref="J1:K22"/>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 Id="rId2" Type="http://schemas.openxmlformats.org/officeDocument/2006/relationships/table" Target="../tables/table17.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34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bestFit="1" customWidth="1"/>
    <col min="4" max="4" width="8.7109375" style="2" bestFit="1" customWidth="1"/>
    <col min="5" max="5" width="7.7109375" style="2" bestFit="1" customWidth="1"/>
    <col min="6" max="6" width="9.8515625" style="2" bestFit="1" customWidth="1"/>
    <col min="7" max="7" width="11.00390625" style="0" bestFit="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9.7109375" style="0" bestFit="1" customWidth="1"/>
    <col min="17" max="17" width="7.57421875" style="0" bestFit="1" customWidth="1"/>
    <col min="18" max="18" width="12.00390625" style="0" bestFit="1" customWidth="1"/>
    <col min="19" max="21" width="10.7109375" style="0" bestFit="1" customWidth="1"/>
    <col min="22" max="22" width="19.140625" style="0" bestFit="1" customWidth="1"/>
    <col min="23" max="23" width="23.8515625" style="0" bestFit="1" customWidth="1"/>
    <col min="24" max="24" width="19.140625" style="0" bestFit="1" customWidth="1"/>
    <col min="25" max="25" width="23.8515625" style="0" bestFit="1" customWidth="1"/>
    <col min="26" max="26" width="19.140625" style="0" bestFit="1" customWidth="1"/>
    <col min="27" max="27" width="23.8515625" style="0" bestFit="1" customWidth="1"/>
    <col min="28" max="28" width="18.140625" style="0" bestFit="1" customWidth="1"/>
    <col min="29" max="29" width="22.28125" style="0" bestFit="1" customWidth="1"/>
    <col min="30" max="30" width="15.140625" style="0" bestFit="1" customWidth="1"/>
  </cols>
  <sheetData>
    <row r="1" spans="3:14" ht="15">
      <c r="C1" s="14" t="s">
        <v>39</v>
      </c>
      <c r="D1" s="15"/>
      <c r="E1" s="15"/>
      <c r="F1" s="15"/>
      <c r="G1" s="14"/>
      <c r="H1" s="12" t="s">
        <v>43</v>
      </c>
      <c r="I1" s="49"/>
      <c r="J1" s="49"/>
      <c r="K1" s="30" t="s">
        <v>42</v>
      </c>
      <c r="L1" s="16" t="s">
        <v>40</v>
      </c>
      <c r="M1" s="16"/>
      <c r="N1" s="13" t="s">
        <v>41</v>
      </c>
    </row>
    <row r="2" spans="1:30"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203</v>
      </c>
      <c r="P2" s="7" t="s">
        <v>204</v>
      </c>
      <c r="Q2" s="7" t="s">
        <v>205</v>
      </c>
      <c r="R2" s="7" t="s">
        <v>206</v>
      </c>
      <c r="S2" s="7" t="s">
        <v>207</v>
      </c>
      <c r="T2" s="7" t="s">
        <v>404</v>
      </c>
      <c r="U2" s="7" t="s">
        <v>405</v>
      </c>
      <c r="V2" s="51" t="s">
        <v>1683</v>
      </c>
      <c r="W2" s="51" t="s">
        <v>1684</v>
      </c>
      <c r="X2" s="51" t="s">
        <v>1685</v>
      </c>
      <c r="Y2" s="51" t="s">
        <v>1686</v>
      </c>
      <c r="Z2" s="51" t="s">
        <v>1687</v>
      </c>
      <c r="AA2" s="51" t="s">
        <v>1688</v>
      </c>
      <c r="AB2" s="51" t="s">
        <v>1689</v>
      </c>
      <c r="AC2" s="51" t="s">
        <v>1690</v>
      </c>
      <c r="AD2" s="51" t="s">
        <v>1691</v>
      </c>
    </row>
    <row r="3" spans="1:30" ht="15" customHeight="1">
      <c r="A3" s="62" t="s">
        <v>208</v>
      </c>
      <c r="B3" s="62" t="s">
        <v>262</v>
      </c>
      <c r="C3" s="63"/>
      <c r="D3" s="64">
        <v>1</v>
      </c>
      <c r="E3" s="65" t="s">
        <v>132</v>
      </c>
      <c r="F3" s="66"/>
      <c r="G3" s="63"/>
      <c r="H3" s="67"/>
      <c r="I3" s="68"/>
      <c r="J3" s="68"/>
      <c r="K3" s="31" t="s">
        <v>65</v>
      </c>
      <c r="L3" s="69">
        <v>3</v>
      </c>
      <c r="M3" s="69"/>
      <c r="N3" s="70"/>
      <c r="O3" s="77" t="s">
        <v>279</v>
      </c>
      <c r="P3" s="77">
        <v>1</v>
      </c>
      <c r="Q3" s="77" t="s">
        <v>280</v>
      </c>
      <c r="R3" s="77"/>
      <c r="S3" s="77"/>
      <c r="T3" s="77" t="str">
        <f>REPLACE(INDEX(GroupVertices[Group],MATCH(Edges[[#This Row],[Vertex 1]],GroupVertices[Vertex],0)),1,1,"")</f>
        <v>1</v>
      </c>
      <c r="U3" s="77" t="str">
        <f>REPLACE(INDEX(GroupVertices[Group],MATCH(Edges[[#This Row],[Vertex 2]],GroupVertices[Vertex],0)),1,1,"")</f>
        <v>1</v>
      </c>
      <c r="V3" s="31"/>
      <c r="W3" s="31"/>
      <c r="X3" s="31"/>
      <c r="Y3" s="31"/>
      <c r="Z3" s="31"/>
      <c r="AA3" s="31"/>
      <c r="AB3" s="31"/>
      <c r="AC3" s="31"/>
      <c r="AD3" s="31"/>
    </row>
    <row r="4" spans="1:30" ht="15" customHeight="1">
      <c r="A4" s="62" t="s">
        <v>208</v>
      </c>
      <c r="B4" s="62" t="s">
        <v>258</v>
      </c>
      <c r="C4" s="63"/>
      <c r="D4" s="64">
        <v>1</v>
      </c>
      <c r="E4" s="65" t="s">
        <v>132</v>
      </c>
      <c r="F4" s="66"/>
      <c r="G4" s="63"/>
      <c r="H4" s="67"/>
      <c r="I4" s="68"/>
      <c r="J4" s="68"/>
      <c r="K4" s="31" t="s">
        <v>65</v>
      </c>
      <c r="L4" s="76">
        <v>4</v>
      </c>
      <c r="M4" s="76"/>
      <c r="N4" s="70"/>
      <c r="O4" s="78" t="s">
        <v>279</v>
      </c>
      <c r="P4" s="78">
        <v>1</v>
      </c>
      <c r="Q4" s="78" t="s">
        <v>280</v>
      </c>
      <c r="R4" s="78"/>
      <c r="S4" s="78"/>
      <c r="T4" s="77" t="str">
        <f>REPLACE(INDEX(GroupVertices[Group],MATCH(Edges[[#This Row],[Vertex 1]],GroupVertices[Vertex],0)),1,1,"")</f>
        <v>1</v>
      </c>
      <c r="U4" s="77" t="str">
        <f>REPLACE(INDEX(GroupVertices[Group],MATCH(Edges[[#This Row],[Vertex 2]],GroupVertices[Vertex],0)),1,1,"")</f>
        <v>1</v>
      </c>
      <c r="V4" s="31"/>
      <c r="W4" s="31"/>
      <c r="X4" s="31"/>
      <c r="Y4" s="31"/>
      <c r="Z4" s="31"/>
      <c r="AA4" s="31"/>
      <c r="AB4" s="31"/>
      <c r="AC4" s="31"/>
      <c r="AD4" s="31"/>
    </row>
    <row r="5" spans="1:30" ht="15">
      <c r="A5" s="62" t="s">
        <v>209</v>
      </c>
      <c r="B5" s="62" t="s">
        <v>208</v>
      </c>
      <c r="C5" s="63"/>
      <c r="D5" s="64">
        <v>1</v>
      </c>
      <c r="E5" s="65" t="s">
        <v>132</v>
      </c>
      <c r="F5" s="66"/>
      <c r="G5" s="63"/>
      <c r="H5" s="67"/>
      <c r="I5" s="68"/>
      <c r="J5" s="68"/>
      <c r="K5" s="31" t="s">
        <v>65</v>
      </c>
      <c r="L5" s="76">
        <v>5</v>
      </c>
      <c r="M5" s="76"/>
      <c r="N5" s="70"/>
      <c r="O5" s="78" t="s">
        <v>279</v>
      </c>
      <c r="P5" s="78">
        <v>1</v>
      </c>
      <c r="Q5" s="78" t="s">
        <v>280</v>
      </c>
      <c r="R5" s="78"/>
      <c r="S5" s="78"/>
      <c r="T5" s="77" t="str">
        <f>REPLACE(INDEX(GroupVertices[Group],MATCH(Edges[[#This Row],[Vertex 1]],GroupVertices[Vertex],0)),1,1,"")</f>
        <v>1</v>
      </c>
      <c r="U5" s="77" t="str">
        <f>REPLACE(INDEX(GroupVertices[Group],MATCH(Edges[[#This Row],[Vertex 2]],GroupVertices[Vertex],0)),1,1,"")</f>
        <v>1</v>
      </c>
      <c r="V5" s="31"/>
      <c r="W5" s="31"/>
      <c r="X5" s="31"/>
      <c r="Y5" s="31"/>
      <c r="Z5" s="31"/>
      <c r="AA5" s="31"/>
      <c r="AB5" s="31"/>
      <c r="AC5" s="31"/>
      <c r="AD5" s="31"/>
    </row>
    <row r="6" spans="1:30" ht="15">
      <c r="A6" s="62" t="s">
        <v>209</v>
      </c>
      <c r="B6" s="62" t="s">
        <v>260</v>
      </c>
      <c r="C6" s="63"/>
      <c r="D6" s="64">
        <v>1</v>
      </c>
      <c r="E6" s="65" t="s">
        <v>132</v>
      </c>
      <c r="F6" s="66"/>
      <c r="G6" s="63"/>
      <c r="H6" s="67"/>
      <c r="I6" s="68"/>
      <c r="J6" s="68"/>
      <c r="K6" s="31" t="s">
        <v>65</v>
      </c>
      <c r="L6" s="76">
        <v>6</v>
      </c>
      <c r="M6" s="76"/>
      <c r="N6" s="70"/>
      <c r="O6" s="78" t="s">
        <v>279</v>
      </c>
      <c r="P6" s="78">
        <v>1</v>
      </c>
      <c r="Q6" s="78" t="s">
        <v>280</v>
      </c>
      <c r="R6" s="78"/>
      <c r="S6" s="78"/>
      <c r="T6" s="77" t="str">
        <f>REPLACE(INDEX(GroupVertices[Group],MATCH(Edges[[#This Row],[Vertex 1]],GroupVertices[Vertex],0)),1,1,"")</f>
        <v>1</v>
      </c>
      <c r="U6" s="77" t="str">
        <f>REPLACE(INDEX(GroupVertices[Group],MATCH(Edges[[#This Row],[Vertex 2]],GroupVertices[Vertex],0)),1,1,"")</f>
        <v>1</v>
      </c>
      <c r="V6" s="31"/>
      <c r="W6" s="31"/>
      <c r="X6" s="31"/>
      <c r="Y6" s="31"/>
      <c r="Z6" s="31"/>
      <c r="AA6" s="31"/>
      <c r="AB6" s="31"/>
      <c r="AC6" s="31"/>
      <c r="AD6" s="31"/>
    </row>
    <row r="7" spans="1:30" ht="15">
      <c r="A7" s="62" t="s">
        <v>210</v>
      </c>
      <c r="B7" s="62" t="s">
        <v>236</v>
      </c>
      <c r="C7" s="63"/>
      <c r="D7" s="64">
        <v>1</v>
      </c>
      <c r="E7" s="65" t="s">
        <v>132</v>
      </c>
      <c r="F7" s="66"/>
      <c r="G7" s="63"/>
      <c r="H7" s="67"/>
      <c r="I7" s="68"/>
      <c r="J7" s="68"/>
      <c r="K7" s="31" t="s">
        <v>65</v>
      </c>
      <c r="L7" s="76">
        <v>7</v>
      </c>
      <c r="M7" s="76"/>
      <c r="N7" s="70"/>
      <c r="O7" s="78" t="s">
        <v>279</v>
      </c>
      <c r="P7" s="78">
        <v>1</v>
      </c>
      <c r="Q7" s="78" t="s">
        <v>280</v>
      </c>
      <c r="R7" s="78"/>
      <c r="S7" s="78"/>
      <c r="T7" s="77" t="str">
        <f>REPLACE(INDEX(GroupVertices[Group],MATCH(Edges[[#This Row],[Vertex 1]],GroupVertices[Vertex],0)),1,1,"")</f>
        <v>3</v>
      </c>
      <c r="U7" s="77" t="str">
        <f>REPLACE(INDEX(GroupVertices[Group],MATCH(Edges[[#This Row],[Vertex 2]],GroupVertices[Vertex],0)),1,1,"")</f>
        <v>4</v>
      </c>
      <c r="V7" s="31"/>
      <c r="W7" s="31"/>
      <c r="X7" s="31"/>
      <c r="Y7" s="31"/>
      <c r="Z7" s="31"/>
      <c r="AA7" s="31"/>
      <c r="AB7" s="31"/>
      <c r="AC7" s="31"/>
      <c r="AD7" s="31"/>
    </row>
    <row r="8" spans="1:30" ht="15">
      <c r="A8" s="62" t="s">
        <v>210</v>
      </c>
      <c r="B8" s="62" t="s">
        <v>237</v>
      </c>
      <c r="C8" s="63"/>
      <c r="D8" s="64">
        <v>1</v>
      </c>
      <c r="E8" s="65" t="s">
        <v>132</v>
      </c>
      <c r="F8" s="66"/>
      <c r="G8" s="63"/>
      <c r="H8" s="67"/>
      <c r="I8" s="68"/>
      <c r="J8" s="68"/>
      <c r="K8" s="31" t="s">
        <v>65</v>
      </c>
      <c r="L8" s="76">
        <v>8</v>
      </c>
      <c r="M8" s="76"/>
      <c r="N8" s="70"/>
      <c r="O8" s="78" t="s">
        <v>279</v>
      </c>
      <c r="P8" s="78">
        <v>1</v>
      </c>
      <c r="Q8" s="78" t="s">
        <v>280</v>
      </c>
      <c r="R8" s="78"/>
      <c r="S8" s="78"/>
      <c r="T8" s="77" t="str">
        <f>REPLACE(INDEX(GroupVertices[Group],MATCH(Edges[[#This Row],[Vertex 1]],GroupVertices[Vertex],0)),1,1,"")</f>
        <v>3</v>
      </c>
      <c r="U8" s="77" t="str">
        <f>REPLACE(INDEX(GroupVertices[Group],MATCH(Edges[[#This Row],[Vertex 2]],GroupVertices[Vertex],0)),1,1,"")</f>
        <v>3</v>
      </c>
      <c r="V8" s="31"/>
      <c r="W8" s="31"/>
      <c r="X8" s="31"/>
      <c r="Y8" s="31"/>
      <c r="Z8" s="31"/>
      <c r="AA8" s="31"/>
      <c r="AB8" s="31"/>
      <c r="AC8" s="31"/>
      <c r="AD8" s="31"/>
    </row>
    <row r="9" spans="1:30" ht="15">
      <c r="A9" s="62" t="s">
        <v>210</v>
      </c>
      <c r="B9" s="62" t="s">
        <v>238</v>
      </c>
      <c r="C9" s="63"/>
      <c r="D9" s="64">
        <v>1</v>
      </c>
      <c r="E9" s="65" t="s">
        <v>132</v>
      </c>
      <c r="F9" s="66"/>
      <c r="G9" s="63"/>
      <c r="H9" s="67"/>
      <c r="I9" s="68"/>
      <c r="J9" s="68"/>
      <c r="K9" s="31" t="s">
        <v>65</v>
      </c>
      <c r="L9" s="76">
        <v>9</v>
      </c>
      <c r="M9" s="76"/>
      <c r="N9" s="70"/>
      <c r="O9" s="78" t="s">
        <v>279</v>
      </c>
      <c r="P9" s="78">
        <v>1</v>
      </c>
      <c r="Q9" s="78" t="s">
        <v>280</v>
      </c>
      <c r="R9" s="78"/>
      <c r="S9" s="78"/>
      <c r="T9" s="77" t="str">
        <f>REPLACE(INDEX(GroupVertices[Group],MATCH(Edges[[#This Row],[Vertex 1]],GroupVertices[Vertex],0)),1,1,"")</f>
        <v>3</v>
      </c>
      <c r="U9" s="77" t="str">
        <f>REPLACE(INDEX(GroupVertices[Group],MATCH(Edges[[#This Row],[Vertex 2]],GroupVertices[Vertex],0)),1,1,"")</f>
        <v>1</v>
      </c>
      <c r="V9" s="31"/>
      <c r="W9" s="31"/>
      <c r="X9" s="31"/>
      <c r="Y9" s="31"/>
      <c r="Z9" s="31"/>
      <c r="AA9" s="31"/>
      <c r="AB9" s="31"/>
      <c r="AC9" s="31"/>
      <c r="AD9" s="31"/>
    </row>
    <row r="10" spans="1:30" ht="15">
      <c r="A10" s="62" t="s">
        <v>210</v>
      </c>
      <c r="B10" s="62" t="s">
        <v>222</v>
      </c>
      <c r="C10" s="63"/>
      <c r="D10" s="64">
        <v>1</v>
      </c>
      <c r="E10" s="65" t="s">
        <v>132</v>
      </c>
      <c r="F10" s="66"/>
      <c r="G10" s="63"/>
      <c r="H10" s="67"/>
      <c r="I10" s="68"/>
      <c r="J10" s="68"/>
      <c r="K10" s="31" t="s">
        <v>65</v>
      </c>
      <c r="L10" s="76">
        <v>10</v>
      </c>
      <c r="M10" s="76"/>
      <c r="N10" s="70"/>
      <c r="O10" s="78" t="s">
        <v>279</v>
      </c>
      <c r="P10" s="78">
        <v>1</v>
      </c>
      <c r="Q10" s="78" t="s">
        <v>280</v>
      </c>
      <c r="R10" s="78"/>
      <c r="S10" s="78"/>
      <c r="T10" s="77" t="str">
        <f>REPLACE(INDEX(GroupVertices[Group],MATCH(Edges[[#This Row],[Vertex 1]],GroupVertices[Vertex],0)),1,1,"")</f>
        <v>3</v>
      </c>
      <c r="U10" s="77" t="str">
        <f>REPLACE(INDEX(GroupVertices[Group],MATCH(Edges[[#This Row],[Vertex 2]],GroupVertices[Vertex],0)),1,1,"")</f>
        <v>2</v>
      </c>
      <c r="V10" s="31"/>
      <c r="W10" s="31"/>
      <c r="X10" s="31"/>
      <c r="Y10" s="31"/>
      <c r="Z10" s="31"/>
      <c r="AA10" s="31"/>
      <c r="AB10" s="31"/>
      <c r="AC10" s="31"/>
      <c r="AD10" s="31"/>
    </row>
    <row r="11" spans="1:30" ht="15">
      <c r="A11" s="62" t="s">
        <v>210</v>
      </c>
      <c r="B11" s="62" t="s">
        <v>229</v>
      </c>
      <c r="C11" s="63"/>
      <c r="D11" s="64">
        <v>1</v>
      </c>
      <c r="E11" s="65" t="s">
        <v>132</v>
      </c>
      <c r="F11" s="66"/>
      <c r="G11" s="63"/>
      <c r="H11" s="67"/>
      <c r="I11" s="68"/>
      <c r="J11" s="68"/>
      <c r="K11" s="31" t="s">
        <v>65</v>
      </c>
      <c r="L11" s="76">
        <v>11</v>
      </c>
      <c r="M11" s="76"/>
      <c r="N11" s="70"/>
      <c r="O11" s="78" t="s">
        <v>279</v>
      </c>
      <c r="P11" s="78">
        <v>1</v>
      </c>
      <c r="Q11" s="78" t="s">
        <v>280</v>
      </c>
      <c r="R11" s="78"/>
      <c r="S11" s="78"/>
      <c r="T11" s="77" t="str">
        <f>REPLACE(INDEX(GroupVertices[Group],MATCH(Edges[[#This Row],[Vertex 1]],GroupVertices[Vertex],0)),1,1,"")</f>
        <v>3</v>
      </c>
      <c r="U11" s="77" t="str">
        <f>REPLACE(INDEX(GroupVertices[Group],MATCH(Edges[[#This Row],[Vertex 2]],GroupVertices[Vertex],0)),1,1,"")</f>
        <v>3</v>
      </c>
      <c r="V11" s="31"/>
      <c r="W11" s="31"/>
      <c r="X11" s="31"/>
      <c r="Y11" s="31"/>
      <c r="Z11" s="31"/>
      <c r="AA11" s="31"/>
      <c r="AB11" s="31"/>
      <c r="AC11" s="31"/>
      <c r="AD11" s="31"/>
    </row>
    <row r="12" spans="1:30" ht="15">
      <c r="A12" s="62" t="s">
        <v>210</v>
      </c>
      <c r="B12" s="62" t="s">
        <v>233</v>
      </c>
      <c r="C12" s="63"/>
      <c r="D12" s="64">
        <v>1</v>
      </c>
      <c r="E12" s="65" t="s">
        <v>132</v>
      </c>
      <c r="F12" s="66"/>
      <c r="G12" s="63"/>
      <c r="H12" s="67"/>
      <c r="I12" s="68"/>
      <c r="J12" s="68"/>
      <c r="K12" s="31" t="s">
        <v>65</v>
      </c>
      <c r="L12" s="76">
        <v>12</v>
      </c>
      <c r="M12" s="76"/>
      <c r="N12" s="70"/>
      <c r="O12" s="78" t="s">
        <v>279</v>
      </c>
      <c r="P12" s="78">
        <v>1</v>
      </c>
      <c r="Q12" s="78" t="s">
        <v>280</v>
      </c>
      <c r="R12" s="78"/>
      <c r="S12" s="78"/>
      <c r="T12" s="77" t="str">
        <f>REPLACE(INDEX(GroupVertices[Group],MATCH(Edges[[#This Row],[Vertex 1]],GroupVertices[Vertex],0)),1,1,"")</f>
        <v>3</v>
      </c>
      <c r="U12" s="77" t="str">
        <f>REPLACE(INDEX(GroupVertices[Group],MATCH(Edges[[#This Row],[Vertex 2]],GroupVertices[Vertex],0)),1,1,"")</f>
        <v>3</v>
      </c>
      <c r="V12" s="31"/>
      <c r="W12" s="31"/>
      <c r="X12" s="31"/>
      <c r="Y12" s="31"/>
      <c r="Z12" s="31"/>
      <c r="AA12" s="31"/>
      <c r="AB12" s="31"/>
      <c r="AC12" s="31"/>
      <c r="AD12" s="31"/>
    </row>
    <row r="13" spans="1:30" ht="15">
      <c r="A13" s="62" t="s">
        <v>210</v>
      </c>
      <c r="B13" s="62" t="s">
        <v>231</v>
      </c>
      <c r="C13" s="63"/>
      <c r="D13" s="64">
        <v>1</v>
      </c>
      <c r="E13" s="65" t="s">
        <v>132</v>
      </c>
      <c r="F13" s="66"/>
      <c r="G13" s="63"/>
      <c r="H13" s="67"/>
      <c r="I13" s="68"/>
      <c r="J13" s="68"/>
      <c r="K13" s="31" t="s">
        <v>65</v>
      </c>
      <c r="L13" s="76">
        <v>13</v>
      </c>
      <c r="M13" s="76"/>
      <c r="N13" s="70"/>
      <c r="O13" s="78" t="s">
        <v>279</v>
      </c>
      <c r="P13" s="78">
        <v>1</v>
      </c>
      <c r="Q13" s="78" t="s">
        <v>280</v>
      </c>
      <c r="R13" s="78"/>
      <c r="S13" s="78"/>
      <c r="T13" s="77" t="str">
        <f>REPLACE(INDEX(GroupVertices[Group],MATCH(Edges[[#This Row],[Vertex 1]],GroupVertices[Vertex],0)),1,1,"")</f>
        <v>3</v>
      </c>
      <c r="U13" s="77" t="str">
        <f>REPLACE(INDEX(GroupVertices[Group],MATCH(Edges[[#This Row],[Vertex 2]],GroupVertices[Vertex],0)),1,1,"")</f>
        <v>3</v>
      </c>
      <c r="V13" s="31"/>
      <c r="W13" s="31"/>
      <c r="X13" s="31"/>
      <c r="Y13" s="31"/>
      <c r="Z13" s="31"/>
      <c r="AA13" s="31"/>
      <c r="AB13" s="31"/>
      <c r="AC13" s="31"/>
      <c r="AD13" s="31"/>
    </row>
    <row r="14" spans="1:30" ht="15">
      <c r="A14" s="62" t="s">
        <v>210</v>
      </c>
      <c r="B14" s="62" t="s">
        <v>261</v>
      </c>
      <c r="C14" s="63"/>
      <c r="D14" s="64">
        <v>1</v>
      </c>
      <c r="E14" s="65" t="s">
        <v>132</v>
      </c>
      <c r="F14" s="66"/>
      <c r="G14" s="63"/>
      <c r="H14" s="67"/>
      <c r="I14" s="68"/>
      <c r="J14" s="68"/>
      <c r="K14" s="31" t="s">
        <v>65</v>
      </c>
      <c r="L14" s="76">
        <v>14</v>
      </c>
      <c r="M14" s="76"/>
      <c r="N14" s="70"/>
      <c r="O14" s="78" t="s">
        <v>279</v>
      </c>
      <c r="P14" s="78">
        <v>1</v>
      </c>
      <c r="Q14" s="78" t="s">
        <v>280</v>
      </c>
      <c r="R14" s="78"/>
      <c r="S14" s="78"/>
      <c r="T14" s="77" t="str">
        <f>REPLACE(INDEX(GroupVertices[Group],MATCH(Edges[[#This Row],[Vertex 1]],GroupVertices[Vertex],0)),1,1,"")</f>
        <v>3</v>
      </c>
      <c r="U14" s="77" t="str">
        <f>REPLACE(INDEX(GroupVertices[Group],MATCH(Edges[[#This Row],[Vertex 2]],GroupVertices[Vertex],0)),1,1,"")</f>
        <v>3</v>
      </c>
      <c r="V14" s="31"/>
      <c r="W14" s="31"/>
      <c r="X14" s="31"/>
      <c r="Y14" s="31"/>
      <c r="Z14" s="31"/>
      <c r="AA14" s="31"/>
      <c r="AB14" s="31"/>
      <c r="AC14" s="31"/>
      <c r="AD14" s="31"/>
    </row>
    <row r="15" spans="1:30" ht="15">
      <c r="A15" s="62" t="s">
        <v>210</v>
      </c>
      <c r="B15" s="62" t="s">
        <v>235</v>
      </c>
      <c r="C15" s="63"/>
      <c r="D15" s="64">
        <v>1</v>
      </c>
      <c r="E15" s="65" t="s">
        <v>132</v>
      </c>
      <c r="F15" s="66"/>
      <c r="G15" s="63"/>
      <c r="H15" s="67"/>
      <c r="I15" s="68"/>
      <c r="J15" s="68"/>
      <c r="K15" s="31" t="s">
        <v>65</v>
      </c>
      <c r="L15" s="76">
        <v>15</v>
      </c>
      <c r="M15" s="76"/>
      <c r="N15" s="70"/>
      <c r="O15" s="78" t="s">
        <v>279</v>
      </c>
      <c r="P15" s="78">
        <v>1</v>
      </c>
      <c r="Q15" s="78" t="s">
        <v>280</v>
      </c>
      <c r="R15" s="78"/>
      <c r="S15" s="78"/>
      <c r="T15" s="77" t="str">
        <f>REPLACE(INDEX(GroupVertices[Group],MATCH(Edges[[#This Row],[Vertex 1]],GroupVertices[Vertex],0)),1,1,"")</f>
        <v>3</v>
      </c>
      <c r="U15" s="77" t="str">
        <f>REPLACE(INDEX(GroupVertices[Group],MATCH(Edges[[#This Row],[Vertex 2]],GroupVertices[Vertex],0)),1,1,"")</f>
        <v>3</v>
      </c>
      <c r="V15" s="31"/>
      <c r="W15" s="31"/>
      <c r="X15" s="31"/>
      <c r="Y15" s="31"/>
      <c r="Z15" s="31"/>
      <c r="AA15" s="31"/>
      <c r="AB15" s="31"/>
      <c r="AC15" s="31"/>
      <c r="AD15" s="31"/>
    </row>
    <row r="16" spans="1:30" ht="15">
      <c r="A16" s="62" t="s">
        <v>210</v>
      </c>
      <c r="B16" s="62" t="s">
        <v>255</v>
      </c>
      <c r="C16" s="63"/>
      <c r="D16" s="64">
        <v>1</v>
      </c>
      <c r="E16" s="65" t="s">
        <v>132</v>
      </c>
      <c r="F16" s="66"/>
      <c r="G16" s="63"/>
      <c r="H16" s="67"/>
      <c r="I16" s="68"/>
      <c r="J16" s="68"/>
      <c r="K16" s="31" t="s">
        <v>65</v>
      </c>
      <c r="L16" s="76">
        <v>16</v>
      </c>
      <c r="M16" s="76"/>
      <c r="N16" s="70"/>
      <c r="O16" s="78" t="s">
        <v>279</v>
      </c>
      <c r="P16" s="78">
        <v>1</v>
      </c>
      <c r="Q16" s="78" t="s">
        <v>280</v>
      </c>
      <c r="R16" s="78"/>
      <c r="S16" s="78"/>
      <c r="T16" s="77" t="str">
        <f>REPLACE(INDEX(GroupVertices[Group],MATCH(Edges[[#This Row],[Vertex 1]],GroupVertices[Vertex],0)),1,1,"")</f>
        <v>3</v>
      </c>
      <c r="U16" s="77" t="str">
        <f>REPLACE(INDEX(GroupVertices[Group],MATCH(Edges[[#This Row],[Vertex 2]],GroupVertices[Vertex],0)),1,1,"")</f>
        <v>3</v>
      </c>
      <c r="V16" s="31"/>
      <c r="W16" s="31"/>
      <c r="X16" s="31"/>
      <c r="Y16" s="31"/>
      <c r="Z16" s="31"/>
      <c r="AA16" s="31"/>
      <c r="AB16" s="31"/>
      <c r="AC16" s="31"/>
      <c r="AD16" s="31"/>
    </row>
    <row r="17" spans="1:30" ht="15">
      <c r="A17" s="62" t="s">
        <v>210</v>
      </c>
      <c r="B17" s="62" t="s">
        <v>243</v>
      </c>
      <c r="C17" s="63"/>
      <c r="D17" s="64">
        <v>1</v>
      </c>
      <c r="E17" s="65" t="s">
        <v>132</v>
      </c>
      <c r="F17" s="66"/>
      <c r="G17" s="63"/>
      <c r="H17" s="67"/>
      <c r="I17" s="68"/>
      <c r="J17" s="68"/>
      <c r="K17" s="31" t="s">
        <v>65</v>
      </c>
      <c r="L17" s="76">
        <v>17</v>
      </c>
      <c r="M17" s="76"/>
      <c r="N17" s="70"/>
      <c r="O17" s="78" t="s">
        <v>279</v>
      </c>
      <c r="P17" s="78">
        <v>1</v>
      </c>
      <c r="Q17" s="78" t="s">
        <v>280</v>
      </c>
      <c r="R17" s="78"/>
      <c r="S17" s="78"/>
      <c r="T17" s="77" t="str">
        <f>REPLACE(INDEX(GroupVertices[Group],MATCH(Edges[[#This Row],[Vertex 1]],GroupVertices[Vertex],0)),1,1,"")</f>
        <v>3</v>
      </c>
      <c r="U17" s="77" t="str">
        <f>REPLACE(INDEX(GroupVertices[Group],MATCH(Edges[[#This Row],[Vertex 2]],GroupVertices[Vertex],0)),1,1,"")</f>
        <v>3</v>
      </c>
      <c r="V17" s="31"/>
      <c r="W17" s="31"/>
      <c r="X17" s="31"/>
      <c r="Y17" s="31"/>
      <c r="Z17" s="31"/>
      <c r="AA17" s="31"/>
      <c r="AB17" s="31"/>
      <c r="AC17" s="31"/>
      <c r="AD17" s="31"/>
    </row>
    <row r="18" spans="1:30" ht="15">
      <c r="A18" s="62" t="s">
        <v>209</v>
      </c>
      <c r="B18" s="62" t="s">
        <v>210</v>
      </c>
      <c r="C18" s="63"/>
      <c r="D18" s="64">
        <v>1</v>
      </c>
      <c r="E18" s="65" t="s">
        <v>132</v>
      </c>
      <c r="F18" s="66"/>
      <c r="G18" s="63"/>
      <c r="H18" s="67"/>
      <c r="I18" s="68"/>
      <c r="J18" s="68"/>
      <c r="K18" s="31" t="s">
        <v>65</v>
      </c>
      <c r="L18" s="76">
        <v>18</v>
      </c>
      <c r="M18" s="76"/>
      <c r="N18" s="70"/>
      <c r="O18" s="78" t="s">
        <v>279</v>
      </c>
      <c r="P18" s="78">
        <v>1</v>
      </c>
      <c r="Q18" s="78" t="s">
        <v>280</v>
      </c>
      <c r="R18" s="78"/>
      <c r="S18" s="78"/>
      <c r="T18" s="77" t="str">
        <f>REPLACE(INDEX(GroupVertices[Group],MATCH(Edges[[#This Row],[Vertex 1]],GroupVertices[Vertex],0)),1,1,"")</f>
        <v>1</v>
      </c>
      <c r="U18" s="77" t="str">
        <f>REPLACE(INDEX(GroupVertices[Group],MATCH(Edges[[#This Row],[Vertex 2]],GroupVertices[Vertex],0)),1,1,"")</f>
        <v>3</v>
      </c>
      <c r="V18" s="31"/>
      <c r="W18" s="31"/>
      <c r="X18" s="31"/>
      <c r="Y18" s="31"/>
      <c r="Z18" s="31"/>
      <c r="AA18" s="31"/>
      <c r="AB18" s="31"/>
      <c r="AC18" s="31"/>
      <c r="AD18" s="31"/>
    </row>
    <row r="19" spans="1:30" ht="15">
      <c r="A19" s="62" t="s">
        <v>211</v>
      </c>
      <c r="B19" s="62" t="s">
        <v>212</v>
      </c>
      <c r="C19" s="63"/>
      <c r="D19" s="64">
        <v>1</v>
      </c>
      <c r="E19" s="65" t="s">
        <v>132</v>
      </c>
      <c r="F19" s="66"/>
      <c r="G19" s="63"/>
      <c r="H19" s="67"/>
      <c r="I19" s="68"/>
      <c r="J19" s="68"/>
      <c r="K19" s="31" t="s">
        <v>66</v>
      </c>
      <c r="L19" s="76">
        <v>19</v>
      </c>
      <c r="M19" s="76"/>
      <c r="N19" s="70"/>
      <c r="O19" s="78" t="s">
        <v>279</v>
      </c>
      <c r="P19" s="78">
        <v>1</v>
      </c>
      <c r="Q19" s="78" t="s">
        <v>280</v>
      </c>
      <c r="R19" s="78"/>
      <c r="S19" s="78"/>
      <c r="T19" s="77" t="str">
        <f>REPLACE(INDEX(GroupVertices[Group],MATCH(Edges[[#This Row],[Vertex 1]],GroupVertices[Vertex],0)),1,1,"")</f>
        <v>2</v>
      </c>
      <c r="U19" s="77" t="str">
        <f>REPLACE(INDEX(GroupVertices[Group],MATCH(Edges[[#This Row],[Vertex 2]],GroupVertices[Vertex],0)),1,1,"")</f>
        <v>2</v>
      </c>
      <c r="V19" s="31"/>
      <c r="W19" s="31"/>
      <c r="X19" s="31"/>
      <c r="Y19" s="31"/>
      <c r="Z19" s="31"/>
      <c r="AA19" s="31"/>
      <c r="AB19" s="31"/>
      <c r="AC19" s="31"/>
      <c r="AD19" s="31"/>
    </row>
    <row r="20" spans="1:30" ht="15">
      <c r="A20" s="62" t="s">
        <v>212</v>
      </c>
      <c r="B20" s="62" t="s">
        <v>211</v>
      </c>
      <c r="C20" s="63"/>
      <c r="D20" s="64">
        <v>1</v>
      </c>
      <c r="E20" s="65" t="s">
        <v>132</v>
      </c>
      <c r="F20" s="66"/>
      <c r="G20" s="63"/>
      <c r="H20" s="67"/>
      <c r="I20" s="68"/>
      <c r="J20" s="68"/>
      <c r="K20" s="31" t="s">
        <v>66</v>
      </c>
      <c r="L20" s="76">
        <v>20</v>
      </c>
      <c r="M20" s="76"/>
      <c r="N20" s="70"/>
      <c r="O20" s="78" t="s">
        <v>279</v>
      </c>
      <c r="P20" s="78">
        <v>1</v>
      </c>
      <c r="Q20" s="78" t="s">
        <v>280</v>
      </c>
      <c r="R20" s="78"/>
      <c r="S20" s="78"/>
      <c r="T20" s="77" t="str">
        <f>REPLACE(INDEX(GroupVertices[Group],MATCH(Edges[[#This Row],[Vertex 1]],GroupVertices[Vertex],0)),1,1,"")</f>
        <v>2</v>
      </c>
      <c r="U20" s="77" t="str">
        <f>REPLACE(INDEX(GroupVertices[Group],MATCH(Edges[[#This Row],[Vertex 2]],GroupVertices[Vertex],0)),1,1,"")</f>
        <v>2</v>
      </c>
      <c r="V20" s="31"/>
      <c r="W20" s="31"/>
      <c r="X20" s="31"/>
      <c r="Y20" s="31"/>
      <c r="Z20" s="31"/>
      <c r="AA20" s="31"/>
      <c r="AB20" s="31"/>
      <c r="AC20" s="31"/>
      <c r="AD20" s="31"/>
    </row>
    <row r="21" spans="1:30" ht="15">
      <c r="A21" s="62" t="s">
        <v>212</v>
      </c>
      <c r="B21" s="62" t="s">
        <v>232</v>
      </c>
      <c r="C21" s="63"/>
      <c r="D21" s="64">
        <v>1</v>
      </c>
      <c r="E21" s="65" t="s">
        <v>132</v>
      </c>
      <c r="F21" s="66"/>
      <c r="G21" s="63"/>
      <c r="H21" s="67"/>
      <c r="I21" s="68"/>
      <c r="J21" s="68"/>
      <c r="K21" s="31" t="s">
        <v>65</v>
      </c>
      <c r="L21" s="76">
        <v>21</v>
      </c>
      <c r="M21" s="76"/>
      <c r="N21" s="70"/>
      <c r="O21" s="78" t="s">
        <v>279</v>
      </c>
      <c r="P21" s="78">
        <v>1</v>
      </c>
      <c r="Q21" s="78" t="s">
        <v>280</v>
      </c>
      <c r="R21" s="78"/>
      <c r="S21" s="78"/>
      <c r="T21" s="77" t="str">
        <f>REPLACE(INDEX(GroupVertices[Group],MATCH(Edges[[#This Row],[Vertex 1]],GroupVertices[Vertex],0)),1,1,"")</f>
        <v>2</v>
      </c>
      <c r="U21" s="77" t="str">
        <f>REPLACE(INDEX(GroupVertices[Group],MATCH(Edges[[#This Row],[Vertex 2]],GroupVertices[Vertex],0)),1,1,"")</f>
        <v>5</v>
      </c>
      <c r="V21" s="31"/>
      <c r="W21" s="31"/>
      <c r="X21" s="31"/>
      <c r="Y21" s="31"/>
      <c r="Z21" s="31"/>
      <c r="AA21" s="31"/>
      <c r="AB21" s="31"/>
      <c r="AC21" s="31"/>
      <c r="AD21" s="31"/>
    </row>
    <row r="22" spans="1:30" ht="15">
      <c r="A22" s="62" t="s">
        <v>212</v>
      </c>
      <c r="B22" s="62" t="s">
        <v>222</v>
      </c>
      <c r="C22" s="63"/>
      <c r="D22" s="64">
        <v>1</v>
      </c>
      <c r="E22" s="65" t="s">
        <v>132</v>
      </c>
      <c r="F22" s="66"/>
      <c r="G22" s="63"/>
      <c r="H22" s="67"/>
      <c r="I22" s="68"/>
      <c r="J22" s="68"/>
      <c r="K22" s="31" t="s">
        <v>65</v>
      </c>
      <c r="L22" s="76">
        <v>22</v>
      </c>
      <c r="M22" s="76"/>
      <c r="N22" s="70"/>
      <c r="O22" s="78" t="s">
        <v>279</v>
      </c>
      <c r="P22" s="78">
        <v>1</v>
      </c>
      <c r="Q22" s="78" t="s">
        <v>280</v>
      </c>
      <c r="R22" s="78"/>
      <c r="S22" s="78"/>
      <c r="T22" s="77" t="str">
        <f>REPLACE(INDEX(GroupVertices[Group],MATCH(Edges[[#This Row],[Vertex 1]],GroupVertices[Vertex],0)),1,1,"")</f>
        <v>2</v>
      </c>
      <c r="U22" s="77" t="str">
        <f>REPLACE(INDEX(GroupVertices[Group],MATCH(Edges[[#This Row],[Vertex 2]],GroupVertices[Vertex],0)),1,1,"")</f>
        <v>2</v>
      </c>
      <c r="V22" s="31"/>
      <c r="W22" s="31"/>
      <c r="X22" s="31"/>
      <c r="Y22" s="31"/>
      <c r="Z22" s="31"/>
      <c r="AA22" s="31"/>
      <c r="AB22" s="31"/>
      <c r="AC22" s="31"/>
      <c r="AD22" s="31"/>
    </row>
    <row r="23" spans="1:30" ht="15">
      <c r="A23" s="62" t="s">
        <v>212</v>
      </c>
      <c r="B23" s="62" t="s">
        <v>250</v>
      </c>
      <c r="C23" s="63"/>
      <c r="D23" s="64">
        <v>1</v>
      </c>
      <c r="E23" s="65" t="s">
        <v>132</v>
      </c>
      <c r="F23" s="66"/>
      <c r="G23" s="63"/>
      <c r="H23" s="67"/>
      <c r="I23" s="68"/>
      <c r="J23" s="68"/>
      <c r="K23" s="31" t="s">
        <v>65</v>
      </c>
      <c r="L23" s="76">
        <v>23</v>
      </c>
      <c r="M23" s="76"/>
      <c r="N23" s="70"/>
      <c r="O23" s="78" t="s">
        <v>279</v>
      </c>
      <c r="P23" s="78">
        <v>1</v>
      </c>
      <c r="Q23" s="78" t="s">
        <v>280</v>
      </c>
      <c r="R23" s="78"/>
      <c r="S23" s="78"/>
      <c r="T23" s="77" t="str">
        <f>REPLACE(INDEX(GroupVertices[Group],MATCH(Edges[[#This Row],[Vertex 1]],GroupVertices[Vertex],0)),1,1,"")</f>
        <v>2</v>
      </c>
      <c r="U23" s="77" t="str">
        <f>REPLACE(INDEX(GroupVertices[Group],MATCH(Edges[[#This Row],[Vertex 2]],GroupVertices[Vertex],0)),1,1,"")</f>
        <v>2</v>
      </c>
      <c r="V23" s="31"/>
      <c r="W23" s="31"/>
      <c r="X23" s="31"/>
      <c r="Y23" s="31"/>
      <c r="Z23" s="31"/>
      <c r="AA23" s="31"/>
      <c r="AB23" s="31"/>
      <c r="AC23" s="31"/>
      <c r="AD23" s="31"/>
    </row>
    <row r="24" spans="1:30" ht="15">
      <c r="A24" s="62" t="s">
        <v>209</v>
      </c>
      <c r="B24" s="62" t="s">
        <v>212</v>
      </c>
      <c r="C24" s="63"/>
      <c r="D24" s="64">
        <v>1</v>
      </c>
      <c r="E24" s="65" t="s">
        <v>132</v>
      </c>
      <c r="F24" s="66"/>
      <c r="G24" s="63"/>
      <c r="H24" s="67"/>
      <c r="I24" s="68"/>
      <c r="J24" s="68"/>
      <c r="K24" s="31" t="s">
        <v>65</v>
      </c>
      <c r="L24" s="76">
        <v>24</v>
      </c>
      <c r="M24" s="76"/>
      <c r="N24" s="70"/>
      <c r="O24" s="78" t="s">
        <v>279</v>
      </c>
      <c r="P24" s="78">
        <v>1</v>
      </c>
      <c r="Q24" s="78" t="s">
        <v>280</v>
      </c>
      <c r="R24" s="78"/>
      <c r="S24" s="78"/>
      <c r="T24" s="77" t="str">
        <f>REPLACE(INDEX(GroupVertices[Group],MATCH(Edges[[#This Row],[Vertex 1]],GroupVertices[Vertex],0)),1,1,"")</f>
        <v>1</v>
      </c>
      <c r="U24" s="77" t="str">
        <f>REPLACE(INDEX(GroupVertices[Group],MATCH(Edges[[#This Row],[Vertex 2]],GroupVertices[Vertex],0)),1,1,"")</f>
        <v>2</v>
      </c>
      <c r="V24" s="31"/>
      <c r="W24" s="31"/>
      <c r="X24" s="31"/>
      <c r="Y24" s="31"/>
      <c r="Z24" s="31"/>
      <c r="AA24" s="31"/>
      <c r="AB24" s="31"/>
      <c r="AC24" s="31"/>
      <c r="AD24" s="31"/>
    </row>
    <row r="25" spans="1:30" ht="15">
      <c r="A25" s="62" t="s">
        <v>213</v>
      </c>
      <c r="B25" s="62" t="s">
        <v>238</v>
      </c>
      <c r="C25" s="63"/>
      <c r="D25" s="64">
        <v>1</v>
      </c>
      <c r="E25" s="65" t="s">
        <v>132</v>
      </c>
      <c r="F25" s="66"/>
      <c r="G25" s="63"/>
      <c r="H25" s="67"/>
      <c r="I25" s="68"/>
      <c r="J25" s="68"/>
      <c r="K25" s="31" t="s">
        <v>65</v>
      </c>
      <c r="L25" s="76">
        <v>25</v>
      </c>
      <c r="M25" s="76"/>
      <c r="N25" s="70"/>
      <c r="O25" s="78" t="s">
        <v>279</v>
      </c>
      <c r="P25" s="78">
        <v>1</v>
      </c>
      <c r="Q25" s="78" t="s">
        <v>280</v>
      </c>
      <c r="R25" s="78"/>
      <c r="S25" s="78"/>
      <c r="T25" s="77" t="str">
        <f>REPLACE(INDEX(GroupVertices[Group],MATCH(Edges[[#This Row],[Vertex 1]],GroupVertices[Vertex],0)),1,1,"")</f>
        <v>1</v>
      </c>
      <c r="U25" s="77" t="str">
        <f>REPLACE(INDEX(GroupVertices[Group],MATCH(Edges[[#This Row],[Vertex 2]],GroupVertices[Vertex],0)),1,1,"")</f>
        <v>1</v>
      </c>
      <c r="V25" s="31"/>
      <c r="W25" s="31"/>
      <c r="X25" s="31"/>
      <c r="Y25" s="31"/>
      <c r="Z25" s="31"/>
      <c r="AA25" s="31"/>
      <c r="AB25" s="31"/>
      <c r="AC25" s="31"/>
      <c r="AD25" s="31"/>
    </row>
    <row r="26" spans="1:30" ht="15">
      <c r="A26" s="62" t="s">
        <v>209</v>
      </c>
      <c r="B26" s="62" t="s">
        <v>213</v>
      </c>
      <c r="C26" s="63"/>
      <c r="D26" s="64">
        <v>1</v>
      </c>
      <c r="E26" s="65" t="s">
        <v>132</v>
      </c>
      <c r="F26" s="66"/>
      <c r="G26" s="63"/>
      <c r="H26" s="67"/>
      <c r="I26" s="68"/>
      <c r="J26" s="68"/>
      <c r="K26" s="31" t="s">
        <v>65</v>
      </c>
      <c r="L26" s="76">
        <v>26</v>
      </c>
      <c r="M26" s="76"/>
      <c r="N26" s="70"/>
      <c r="O26" s="78" t="s">
        <v>279</v>
      </c>
      <c r="P26" s="78">
        <v>1</v>
      </c>
      <c r="Q26" s="78" t="s">
        <v>280</v>
      </c>
      <c r="R26" s="78"/>
      <c r="S26" s="78"/>
      <c r="T26" s="77" t="str">
        <f>REPLACE(INDEX(GroupVertices[Group],MATCH(Edges[[#This Row],[Vertex 1]],GroupVertices[Vertex],0)),1,1,"")</f>
        <v>1</v>
      </c>
      <c r="U26" s="77" t="str">
        <f>REPLACE(INDEX(GroupVertices[Group],MATCH(Edges[[#This Row],[Vertex 2]],GroupVertices[Vertex],0)),1,1,"")</f>
        <v>1</v>
      </c>
      <c r="V26" s="31"/>
      <c r="W26" s="31"/>
      <c r="X26" s="31"/>
      <c r="Y26" s="31"/>
      <c r="Z26" s="31"/>
      <c r="AA26" s="31"/>
      <c r="AB26" s="31"/>
      <c r="AC26" s="31"/>
      <c r="AD26" s="31"/>
    </row>
    <row r="27" spans="1:30" ht="15">
      <c r="A27" s="62" t="s">
        <v>214</v>
      </c>
      <c r="B27" s="62" t="s">
        <v>236</v>
      </c>
      <c r="C27" s="63"/>
      <c r="D27" s="64">
        <v>1</v>
      </c>
      <c r="E27" s="65" t="s">
        <v>132</v>
      </c>
      <c r="F27" s="66"/>
      <c r="G27" s="63"/>
      <c r="H27" s="67"/>
      <c r="I27" s="68"/>
      <c r="J27" s="68"/>
      <c r="K27" s="31" t="s">
        <v>65</v>
      </c>
      <c r="L27" s="76">
        <v>27</v>
      </c>
      <c r="M27" s="76"/>
      <c r="N27" s="70"/>
      <c r="O27" s="78" t="s">
        <v>279</v>
      </c>
      <c r="P27" s="78">
        <v>1</v>
      </c>
      <c r="Q27" s="78" t="s">
        <v>280</v>
      </c>
      <c r="R27" s="78"/>
      <c r="S27" s="78"/>
      <c r="T27" s="77" t="str">
        <f>REPLACE(INDEX(GroupVertices[Group],MATCH(Edges[[#This Row],[Vertex 1]],GroupVertices[Vertex],0)),1,1,"")</f>
        <v>4</v>
      </c>
      <c r="U27" s="77" t="str">
        <f>REPLACE(INDEX(GroupVertices[Group],MATCH(Edges[[#This Row],[Vertex 2]],GroupVertices[Vertex],0)),1,1,"")</f>
        <v>4</v>
      </c>
      <c r="V27" s="31"/>
      <c r="W27" s="31"/>
      <c r="X27" s="31"/>
      <c r="Y27" s="31"/>
      <c r="Z27" s="31"/>
      <c r="AA27" s="31"/>
      <c r="AB27" s="31"/>
      <c r="AC27" s="31"/>
      <c r="AD27" s="31"/>
    </row>
    <row r="28" spans="1:30" ht="15">
      <c r="A28" s="62" t="s">
        <v>214</v>
      </c>
      <c r="B28" s="62" t="s">
        <v>246</v>
      </c>
      <c r="C28" s="63"/>
      <c r="D28" s="64">
        <v>1</v>
      </c>
      <c r="E28" s="65" t="s">
        <v>132</v>
      </c>
      <c r="F28" s="66"/>
      <c r="G28" s="63"/>
      <c r="H28" s="67"/>
      <c r="I28" s="68"/>
      <c r="J28" s="68"/>
      <c r="K28" s="31" t="s">
        <v>65</v>
      </c>
      <c r="L28" s="76">
        <v>28</v>
      </c>
      <c r="M28" s="76"/>
      <c r="N28" s="70"/>
      <c r="O28" s="78" t="s">
        <v>279</v>
      </c>
      <c r="P28" s="78">
        <v>1</v>
      </c>
      <c r="Q28" s="78" t="s">
        <v>280</v>
      </c>
      <c r="R28" s="78"/>
      <c r="S28" s="78"/>
      <c r="T28" s="77" t="str">
        <f>REPLACE(INDEX(GroupVertices[Group],MATCH(Edges[[#This Row],[Vertex 1]],GroupVertices[Vertex],0)),1,1,"")</f>
        <v>4</v>
      </c>
      <c r="U28" s="77" t="str">
        <f>REPLACE(INDEX(GroupVertices[Group],MATCH(Edges[[#This Row],[Vertex 2]],GroupVertices[Vertex],0)),1,1,"")</f>
        <v>4</v>
      </c>
      <c r="V28" s="31"/>
      <c r="W28" s="31"/>
      <c r="X28" s="31"/>
      <c r="Y28" s="31"/>
      <c r="Z28" s="31"/>
      <c r="AA28" s="31"/>
      <c r="AB28" s="31"/>
      <c r="AC28" s="31"/>
      <c r="AD28" s="31"/>
    </row>
    <row r="29" spans="1:30" ht="15">
      <c r="A29" s="62" t="s">
        <v>209</v>
      </c>
      <c r="B29" s="62" t="s">
        <v>214</v>
      </c>
      <c r="C29" s="63"/>
      <c r="D29" s="64">
        <v>1</v>
      </c>
      <c r="E29" s="65" t="s">
        <v>132</v>
      </c>
      <c r="F29" s="66"/>
      <c r="G29" s="63"/>
      <c r="H29" s="67"/>
      <c r="I29" s="68"/>
      <c r="J29" s="68"/>
      <c r="K29" s="31" t="s">
        <v>65</v>
      </c>
      <c r="L29" s="76">
        <v>29</v>
      </c>
      <c r="M29" s="76"/>
      <c r="N29" s="70"/>
      <c r="O29" s="78" t="s">
        <v>279</v>
      </c>
      <c r="P29" s="78">
        <v>1</v>
      </c>
      <c r="Q29" s="78" t="s">
        <v>280</v>
      </c>
      <c r="R29" s="78"/>
      <c r="S29" s="78"/>
      <c r="T29" s="77" t="str">
        <f>REPLACE(INDEX(GroupVertices[Group],MATCH(Edges[[#This Row],[Vertex 1]],GroupVertices[Vertex],0)),1,1,"")</f>
        <v>1</v>
      </c>
      <c r="U29" s="77" t="str">
        <f>REPLACE(INDEX(GroupVertices[Group],MATCH(Edges[[#This Row],[Vertex 2]],GroupVertices[Vertex],0)),1,1,"")</f>
        <v>4</v>
      </c>
      <c r="V29" s="31"/>
      <c r="W29" s="31"/>
      <c r="X29" s="31"/>
      <c r="Y29" s="31"/>
      <c r="Z29" s="31"/>
      <c r="AA29" s="31"/>
      <c r="AB29" s="31"/>
      <c r="AC29" s="31"/>
      <c r="AD29" s="31"/>
    </row>
    <row r="30" spans="1:30" ht="15">
      <c r="A30" s="62" t="s">
        <v>209</v>
      </c>
      <c r="B30" s="62" t="s">
        <v>262</v>
      </c>
      <c r="C30" s="63"/>
      <c r="D30" s="64">
        <v>1</v>
      </c>
      <c r="E30" s="65" t="s">
        <v>132</v>
      </c>
      <c r="F30" s="66"/>
      <c r="G30" s="63"/>
      <c r="H30" s="67"/>
      <c r="I30" s="68"/>
      <c r="J30" s="68"/>
      <c r="K30" s="31" t="s">
        <v>65</v>
      </c>
      <c r="L30" s="76">
        <v>30</v>
      </c>
      <c r="M30" s="76"/>
      <c r="N30" s="70"/>
      <c r="O30" s="78" t="s">
        <v>279</v>
      </c>
      <c r="P30" s="78">
        <v>1</v>
      </c>
      <c r="Q30" s="78" t="s">
        <v>280</v>
      </c>
      <c r="R30" s="78"/>
      <c r="S30" s="78"/>
      <c r="T30" s="77" t="str">
        <f>REPLACE(INDEX(GroupVertices[Group],MATCH(Edges[[#This Row],[Vertex 1]],GroupVertices[Vertex],0)),1,1,"")</f>
        <v>1</v>
      </c>
      <c r="U30" s="77" t="str">
        <f>REPLACE(INDEX(GroupVertices[Group],MATCH(Edges[[#This Row],[Vertex 2]],GroupVertices[Vertex],0)),1,1,"")</f>
        <v>1</v>
      </c>
      <c r="V30" s="31"/>
      <c r="W30" s="31"/>
      <c r="X30" s="31"/>
      <c r="Y30" s="31"/>
      <c r="Z30" s="31"/>
      <c r="AA30" s="31"/>
      <c r="AB30" s="31"/>
      <c r="AC30" s="31"/>
      <c r="AD30" s="31"/>
    </row>
    <row r="31" spans="1:30" ht="15">
      <c r="A31" s="62" t="s">
        <v>215</v>
      </c>
      <c r="B31" s="62" t="s">
        <v>222</v>
      </c>
      <c r="C31" s="63"/>
      <c r="D31" s="64">
        <v>1</v>
      </c>
      <c r="E31" s="65" t="s">
        <v>132</v>
      </c>
      <c r="F31" s="66"/>
      <c r="G31" s="63"/>
      <c r="H31" s="67"/>
      <c r="I31" s="68"/>
      <c r="J31" s="68"/>
      <c r="K31" s="31" t="s">
        <v>65</v>
      </c>
      <c r="L31" s="76">
        <v>31</v>
      </c>
      <c r="M31" s="76"/>
      <c r="N31" s="70"/>
      <c r="O31" s="78" t="s">
        <v>279</v>
      </c>
      <c r="P31" s="78">
        <v>1</v>
      </c>
      <c r="Q31" s="78" t="s">
        <v>280</v>
      </c>
      <c r="R31" s="78"/>
      <c r="S31" s="78"/>
      <c r="T31" s="77" t="str">
        <f>REPLACE(INDEX(GroupVertices[Group],MATCH(Edges[[#This Row],[Vertex 1]],GroupVertices[Vertex],0)),1,1,"")</f>
        <v>2</v>
      </c>
      <c r="U31" s="77" t="str">
        <f>REPLACE(INDEX(GroupVertices[Group],MATCH(Edges[[#This Row],[Vertex 2]],GroupVertices[Vertex],0)),1,1,"")</f>
        <v>2</v>
      </c>
      <c r="V31" s="31"/>
      <c r="W31" s="31"/>
      <c r="X31" s="31"/>
      <c r="Y31" s="31"/>
      <c r="Z31" s="31"/>
      <c r="AA31" s="31"/>
      <c r="AB31" s="31"/>
      <c r="AC31" s="31"/>
      <c r="AD31" s="31"/>
    </row>
    <row r="32" spans="1:30" ht="15">
      <c r="A32" s="62" t="s">
        <v>215</v>
      </c>
      <c r="B32" s="62" t="s">
        <v>233</v>
      </c>
      <c r="C32" s="63"/>
      <c r="D32" s="64">
        <v>1</v>
      </c>
      <c r="E32" s="65" t="s">
        <v>132</v>
      </c>
      <c r="F32" s="66"/>
      <c r="G32" s="63"/>
      <c r="H32" s="67"/>
      <c r="I32" s="68"/>
      <c r="J32" s="68"/>
      <c r="K32" s="31" t="s">
        <v>65</v>
      </c>
      <c r="L32" s="76">
        <v>32</v>
      </c>
      <c r="M32" s="76"/>
      <c r="N32" s="70"/>
      <c r="O32" s="78" t="s">
        <v>279</v>
      </c>
      <c r="P32" s="78">
        <v>1</v>
      </c>
      <c r="Q32" s="78" t="s">
        <v>280</v>
      </c>
      <c r="R32" s="78"/>
      <c r="S32" s="78"/>
      <c r="T32" s="77" t="str">
        <f>REPLACE(INDEX(GroupVertices[Group],MATCH(Edges[[#This Row],[Vertex 1]],GroupVertices[Vertex],0)),1,1,"")</f>
        <v>2</v>
      </c>
      <c r="U32" s="77" t="str">
        <f>REPLACE(INDEX(GroupVertices[Group],MATCH(Edges[[#This Row],[Vertex 2]],GroupVertices[Vertex],0)),1,1,"")</f>
        <v>3</v>
      </c>
      <c r="V32" s="31"/>
      <c r="W32" s="31"/>
      <c r="X32" s="31"/>
      <c r="Y32" s="31"/>
      <c r="Z32" s="31"/>
      <c r="AA32" s="31"/>
      <c r="AB32" s="31"/>
      <c r="AC32" s="31"/>
      <c r="AD32" s="31"/>
    </row>
    <row r="33" spans="1:30" ht="15">
      <c r="A33" s="62" t="s">
        <v>215</v>
      </c>
      <c r="B33" s="62" t="s">
        <v>250</v>
      </c>
      <c r="C33" s="63"/>
      <c r="D33" s="64">
        <v>1</v>
      </c>
      <c r="E33" s="65" t="s">
        <v>132</v>
      </c>
      <c r="F33" s="66"/>
      <c r="G33" s="63"/>
      <c r="H33" s="67"/>
      <c r="I33" s="68"/>
      <c r="J33" s="68"/>
      <c r="K33" s="31" t="s">
        <v>65</v>
      </c>
      <c r="L33" s="76">
        <v>33</v>
      </c>
      <c r="M33" s="76"/>
      <c r="N33" s="70"/>
      <c r="O33" s="78" t="s">
        <v>279</v>
      </c>
      <c r="P33" s="78">
        <v>1</v>
      </c>
      <c r="Q33" s="78" t="s">
        <v>280</v>
      </c>
      <c r="R33" s="78"/>
      <c r="S33" s="78"/>
      <c r="T33" s="77" t="str">
        <f>REPLACE(INDEX(GroupVertices[Group],MATCH(Edges[[#This Row],[Vertex 1]],GroupVertices[Vertex],0)),1,1,"")</f>
        <v>2</v>
      </c>
      <c r="U33" s="77" t="str">
        <f>REPLACE(INDEX(GroupVertices[Group],MATCH(Edges[[#This Row],[Vertex 2]],GroupVertices[Vertex],0)),1,1,"")</f>
        <v>2</v>
      </c>
      <c r="V33" s="31"/>
      <c r="W33" s="31"/>
      <c r="X33" s="31"/>
      <c r="Y33" s="31"/>
      <c r="Z33" s="31"/>
      <c r="AA33" s="31"/>
      <c r="AB33" s="31"/>
      <c r="AC33" s="31"/>
      <c r="AD33" s="31"/>
    </row>
    <row r="34" spans="1:30" ht="15">
      <c r="A34" s="62" t="s">
        <v>209</v>
      </c>
      <c r="B34" s="62" t="s">
        <v>215</v>
      </c>
      <c r="C34" s="63"/>
      <c r="D34" s="64">
        <v>1</v>
      </c>
      <c r="E34" s="65" t="s">
        <v>132</v>
      </c>
      <c r="F34" s="66"/>
      <c r="G34" s="63"/>
      <c r="H34" s="67"/>
      <c r="I34" s="68"/>
      <c r="J34" s="68"/>
      <c r="K34" s="31" t="s">
        <v>65</v>
      </c>
      <c r="L34" s="76">
        <v>34</v>
      </c>
      <c r="M34" s="76"/>
      <c r="N34" s="70"/>
      <c r="O34" s="78" t="s">
        <v>279</v>
      </c>
      <c r="P34" s="78">
        <v>1</v>
      </c>
      <c r="Q34" s="78" t="s">
        <v>280</v>
      </c>
      <c r="R34" s="78"/>
      <c r="S34" s="78"/>
      <c r="T34" s="77" t="str">
        <f>REPLACE(INDEX(GroupVertices[Group],MATCH(Edges[[#This Row],[Vertex 1]],GroupVertices[Vertex],0)),1,1,"")</f>
        <v>1</v>
      </c>
      <c r="U34" s="77" t="str">
        <f>REPLACE(INDEX(GroupVertices[Group],MATCH(Edges[[#This Row],[Vertex 2]],GroupVertices[Vertex],0)),1,1,"")</f>
        <v>2</v>
      </c>
      <c r="V34" s="31"/>
      <c r="W34" s="31"/>
      <c r="X34" s="31"/>
      <c r="Y34" s="31"/>
      <c r="Z34" s="31"/>
      <c r="AA34" s="31"/>
      <c r="AB34" s="31"/>
      <c r="AC34" s="31"/>
      <c r="AD34" s="31"/>
    </row>
    <row r="35" spans="1:30" ht="15">
      <c r="A35" s="62" t="s">
        <v>209</v>
      </c>
      <c r="B35" s="62" t="s">
        <v>263</v>
      </c>
      <c r="C35" s="63"/>
      <c r="D35" s="64">
        <v>1</v>
      </c>
      <c r="E35" s="65" t="s">
        <v>132</v>
      </c>
      <c r="F35" s="66"/>
      <c r="G35" s="63"/>
      <c r="H35" s="67"/>
      <c r="I35" s="68"/>
      <c r="J35" s="68"/>
      <c r="K35" s="31" t="s">
        <v>65</v>
      </c>
      <c r="L35" s="76">
        <v>35</v>
      </c>
      <c r="M35" s="76"/>
      <c r="N35" s="70"/>
      <c r="O35" s="78" t="s">
        <v>279</v>
      </c>
      <c r="P35" s="78">
        <v>1</v>
      </c>
      <c r="Q35" s="78" t="s">
        <v>280</v>
      </c>
      <c r="R35" s="78"/>
      <c r="S35" s="78"/>
      <c r="T35" s="77" t="str">
        <f>REPLACE(INDEX(GroupVertices[Group],MATCH(Edges[[#This Row],[Vertex 1]],GroupVertices[Vertex],0)),1,1,"")</f>
        <v>1</v>
      </c>
      <c r="U35" s="77" t="str">
        <f>REPLACE(INDEX(GroupVertices[Group],MATCH(Edges[[#This Row],[Vertex 2]],GroupVertices[Vertex],0)),1,1,"")</f>
        <v>1</v>
      </c>
      <c r="V35" s="31"/>
      <c r="W35" s="31"/>
      <c r="X35" s="31"/>
      <c r="Y35" s="31"/>
      <c r="Z35" s="31"/>
      <c r="AA35" s="31"/>
      <c r="AB35" s="31"/>
      <c r="AC35" s="31"/>
      <c r="AD35" s="31"/>
    </row>
    <row r="36" spans="1:30" ht="15">
      <c r="A36" s="62" t="s">
        <v>209</v>
      </c>
      <c r="B36" s="62" t="s">
        <v>264</v>
      </c>
      <c r="C36" s="63"/>
      <c r="D36" s="64">
        <v>1</v>
      </c>
      <c r="E36" s="65" t="s">
        <v>132</v>
      </c>
      <c r="F36" s="66"/>
      <c r="G36" s="63"/>
      <c r="H36" s="67"/>
      <c r="I36" s="68"/>
      <c r="J36" s="68"/>
      <c r="K36" s="31" t="s">
        <v>65</v>
      </c>
      <c r="L36" s="76">
        <v>36</v>
      </c>
      <c r="M36" s="76"/>
      <c r="N36" s="70"/>
      <c r="O36" s="78" t="s">
        <v>279</v>
      </c>
      <c r="P36" s="78">
        <v>1</v>
      </c>
      <c r="Q36" s="78" t="s">
        <v>280</v>
      </c>
      <c r="R36" s="78"/>
      <c r="S36" s="78"/>
      <c r="T36" s="77" t="str">
        <f>REPLACE(INDEX(GroupVertices[Group],MATCH(Edges[[#This Row],[Vertex 1]],GroupVertices[Vertex],0)),1,1,"")</f>
        <v>1</v>
      </c>
      <c r="U36" s="77" t="str">
        <f>REPLACE(INDEX(GroupVertices[Group],MATCH(Edges[[#This Row],[Vertex 2]],GroupVertices[Vertex],0)),1,1,"")</f>
        <v>1</v>
      </c>
      <c r="V36" s="31"/>
      <c r="W36" s="31"/>
      <c r="X36" s="31"/>
      <c r="Y36" s="31"/>
      <c r="Z36" s="31"/>
      <c r="AA36" s="31"/>
      <c r="AB36" s="31"/>
      <c r="AC36" s="31"/>
      <c r="AD36" s="31"/>
    </row>
    <row r="37" spans="1:30" ht="15">
      <c r="A37" s="62" t="s">
        <v>216</v>
      </c>
      <c r="B37" s="62" t="s">
        <v>238</v>
      </c>
      <c r="C37" s="63"/>
      <c r="D37" s="64">
        <v>1</v>
      </c>
      <c r="E37" s="65" t="s">
        <v>132</v>
      </c>
      <c r="F37" s="66"/>
      <c r="G37" s="63"/>
      <c r="H37" s="67"/>
      <c r="I37" s="68"/>
      <c r="J37" s="68"/>
      <c r="K37" s="31" t="s">
        <v>65</v>
      </c>
      <c r="L37" s="76">
        <v>37</v>
      </c>
      <c r="M37" s="76"/>
      <c r="N37" s="70"/>
      <c r="O37" s="78" t="s">
        <v>279</v>
      </c>
      <c r="P37" s="78">
        <v>1</v>
      </c>
      <c r="Q37" s="78" t="s">
        <v>280</v>
      </c>
      <c r="R37" s="78"/>
      <c r="S37" s="78"/>
      <c r="T37" s="77" t="str">
        <f>REPLACE(INDEX(GroupVertices[Group],MATCH(Edges[[#This Row],[Vertex 1]],GroupVertices[Vertex],0)),1,1,"")</f>
        <v>1</v>
      </c>
      <c r="U37" s="77" t="str">
        <f>REPLACE(INDEX(GroupVertices[Group],MATCH(Edges[[#This Row],[Vertex 2]],GroupVertices[Vertex],0)),1,1,"")</f>
        <v>1</v>
      </c>
      <c r="V37" s="31"/>
      <c r="W37" s="31"/>
      <c r="X37" s="31"/>
      <c r="Y37" s="31"/>
      <c r="Z37" s="31"/>
      <c r="AA37" s="31"/>
      <c r="AB37" s="31"/>
      <c r="AC37" s="31"/>
      <c r="AD37" s="31"/>
    </row>
    <row r="38" spans="1:30" ht="15">
      <c r="A38" s="62" t="s">
        <v>209</v>
      </c>
      <c r="B38" s="62" t="s">
        <v>216</v>
      </c>
      <c r="C38" s="63"/>
      <c r="D38" s="64">
        <v>1</v>
      </c>
      <c r="E38" s="65" t="s">
        <v>132</v>
      </c>
      <c r="F38" s="66"/>
      <c r="G38" s="63"/>
      <c r="H38" s="67"/>
      <c r="I38" s="68"/>
      <c r="J38" s="68"/>
      <c r="K38" s="31" t="s">
        <v>65</v>
      </c>
      <c r="L38" s="76">
        <v>38</v>
      </c>
      <c r="M38" s="76"/>
      <c r="N38" s="70"/>
      <c r="O38" s="78" t="s">
        <v>279</v>
      </c>
      <c r="P38" s="78">
        <v>1</v>
      </c>
      <c r="Q38" s="78" t="s">
        <v>280</v>
      </c>
      <c r="R38" s="78"/>
      <c r="S38" s="78"/>
      <c r="T38" s="77" t="str">
        <f>REPLACE(INDEX(GroupVertices[Group],MATCH(Edges[[#This Row],[Vertex 1]],GroupVertices[Vertex],0)),1,1,"")</f>
        <v>1</v>
      </c>
      <c r="U38" s="77" t="str">
        <f>REPLACE(INDEX(GroupVertices[Group],MATCH(Edges[[#This Row],[Vertex 2]],GroupVertices[Vertex],0)),1,1,"")</f>
        <v>1</v>
      </c>
      <c r="V38" s="31"/>
      <c r="W38" s="31"/>
      <c r="X38" s="31"/>
      <c r="Y38" s="31"/>
      <c r="Z38" s="31"/>
      <c r="AA38" s="31"/>
      <c r="AB38" s="31"/>
      <c r="AC38" s="31"/>
      <c r="AD38" s="31"/>
    </row>
    <row r="39" spans="1:30" ht="15">
      <c r="A39" s="62" t="s">
        <v>209</v>
      </c>
      <c r="B39" s="62" t="s">
        <v>265</v>
      </c>
      <c r="C39" s="63"/>
      <c r="D39" s="64">
        <v>1</v>
      </c>
      <c r="E39" s="65" t="s">
        <v>132</v>
      </c>
      <c r="F39" s="66"/>
      <c r="G39" s="63"/>
      <c r="H39" s="67"/>
      <c r="I39" s="68"/>
      <c r="J39" s="68"/>
      <c r="K39" s="31" t="s">
        <v>65</v>
      </c>
      <c r="L39" s="76">
        <v>39</v>
      </c>
      <c r="M39" s="76"/>
      <c r="N39" s="70"/>
      <c r="O39" s="78" t="s">
        <v>279</v>
      </c>
      <c r="P39" s="78">
        <v>1</v>
      </c>
      <c r="Q39" s="78" t="s">
        <v>280</v>
      </c>
      <c r="R39" s="78"/>
      <c r="S39" s="78"/>
      <c r="T39" s="77" t="str">
        <f>REPLACE(INDEX(GroupVertices[Group],MATCH(Edges[[#This Row],[Vertex 1]],GroupVertices[Vertex],0)),1,1,"")</f>
        <v>1</v>
      </c>
      <c r="U39" s="77" t="str">
        <f>REPLACE(INDEX(GroupVertices[Group],MATCH(Edges[[#This Row],[Vertex 2]],GroupVertices[Vertex],0)),1,1,"")</f>
        <v>1</v>
      </c>
      <c r="V39" s="31"/>
      <c r="W39" s="31"/>
      <c r="X39" s="31"/>
      <c r="Y39" s="31"/>
      <c r="Z39" s="31"/>
      <c r="AA39" s="31"/>
      <c r="AB39" s="31"/>
      <c r="AC39" s="31"/>
      <c r="AD39" s="31"/>
    </row>
    <row r="40" spans="1:30" ht="15">
      <c r="A40" s="62" t="s">
        <v>209</v>
      </c>
      <c r="B40" s="62" t="s">
        <v>266</v>
      </c>
      <c r="C40" s="63"/>
      <c r="D40" s="64">
        <v>1</v>
      </c>
      <c r="E40" s="65" t="s">
        <v>132</v>
      </c>
      <c r="F40" s="66"/>
      <c r="G40" s="63"/>
      <c r="H40" s="67"/>
      <c r="I40" s="68"/>
      <c r="J40" s="68"/>
      <c r="K40" s="31" t="s">
        <v>65</v>
      </c>
      <c r="L40" s="76">
        <v>40</v>
      </c>
      <c r="M40" s="76"/>
      <c r="N40" s="70"/>
      <c r="O40" s="78" t="s">
        <v>279</v>
      </c>
      <c r="P40" s="78">
        <v>1</v>
      </c>
      <c r="Q40" s="78" t="s">
        <v>280</v>
      </c>
      <c r="R40" s="78"/>
      <c r="S40" s="78"/>
      <c r="T40" s="77" t="str">
        <f>REPLACE(INDEX(GroupVertices[Group],MATCH(Edges[[#This Row],[Vertex 1]],GroupVertices[Vertex],0)),1,1,"")</f>
        <v>1</v>
      </c>
      <c r="U40" s="77" t="str">
        <f>REPLACE(INDEX(GroupVertices[Group],MATCH(Edges[[#This Row],[Vertex 2]],GroupVertices[Vertex],0)),1,1,"")</f>
        <v>1</v>
      </c>
      <c r="V40" s="31"/>
      <c r="W40" s="31"/>
      <c r="X40" s="31"/>
      <c r="Y40" s="31"/>
      <c r="Z40" s="31"/>
      <c r="AA40" s="31"/>
      <c r="AB40" s="31"/>
      <c r="AC40" s="31"/>
      <c r="AD40" s="31"/>
    </row>
    <row r="41" spans="1:30" ht="15">
      <c r="A41" s="62" t="s">
        <v>217</v>
      </c>
      <c r="B41" s="62" t="s">
        <v>218</v>
      </c>
      <c r="C41" s="63"/>
      <c r="D41" s="64">
        <v>1</v>
      </c>
      <c r="E41" s="65" t="s">
        <v>132</v>
      </c>
      <c r="F41" s="66"/>
      <c r="G41" s="63"/>
      <c r="H41" s="67"/>
      <c r="I41" s="68"/>
      <c r="J41" s="68"/>
      <c r="K41" s="31" t="s">
        <v>66</v>
      </c>
      <c r="L41" s="76">
        <v>41</v>
      </c>
      <c r="M41" s="76"/>
      <c r="N41" s="70"/>
      <c r="O41" s="78" t="s">
        <v>279</v>
      </c>
      <c r="P41" s="78">
        <v>1</v>
      </c>
      <c r="Q41" s="78" t="s">
        <v>280</v>
      </c>
      <c r="R41" s="78"/>
      <c r="S41" s="78"/>
      <c r="T41" s="77" t="str">
        <f>REPLACE(INDEX(GroupVertices[Group],MATCH(Edges[[#This Row],[Vertex 1]],GroupVertices[Vertex],0)),1,1,"")</f>
        <v>5</v>
      </c>
      <c r="U41" s="77" t="str">
        <f>REPLACE(INDEX(GroupVertices[Group],MATCH(Edges[[#This Row],[Vertex 2]],GroupVertices[Vertex],0)),1,1,"")</f>
        <v>5</v>
      </c>
      <c r="V41" s="31"/>
      <c r="W41" s="31"/>
      <c r="X41" s="31"/>
      <c r="Y41" s="31"/>
      <c r="Z41" s="31"/>
      <c r="AA41" s="31"/>
      <c r="AB41" s="31"/>
      <c r="AC41" s="31"/>
      <c r="AD41" s="31"/>
    </row>
    <row r="42" spans="1:30" ht="15">
      <c r="A42" s="62" t="s">
        <v>209</v>
      </c>
      <c r="B42" s="62" t="s">
        <v>217</v>
      </c>
      <c r="C42" s="63"/>
      <c r="D42" s="64">
        <v>1</v>
      </c>
      <c r="E42" s="65" t="s">
        <v>132</v>
      </c>
      <c r="F42" s="66"/>
      <c r="G42" s="63"/>
      <c r="H42" s="67"/>
      <c r="I42" s="68"/>
      <c r="J42" s="68"/>
      <c r="K42" s="31" t="s">
        <v>65</v>
      </c>
      <c r="L42" s="76">
        <v>42</v>
      </c>
      <c r="M42" s="76"/>
      <c r="N42" s="70"/>
      <c r="O42" s="78" t="s">
        <v>279</v>
      </c>
      <c r="P42" s="78">
        <v>1</v>
      </c>
      <c r="Q42" s="78" t="s">
        <v>280</v>
      </c>
      <c r="R42" s="78"/>
      <c r="S42" s="78"/>
      <c r="T42" s="77" t="str">
        <f>REPLACE(INDEX(GroupVertices[Group],MATCH(Edges[[#This Row],[Vertex 1]],GroupVertices[Vertex],0)),1,1,"")</f>
        <v>1</v>
      </c>
      <c r="U42" s="77" t="str">
        <f>REPLACE(INDEX(GroupVertices[Group],MATCH(Edges[[#This Row],[Vertex 2]],GroupVertices[Vertex],0)),1,1,"")</f>
        <v>5</v>
      </c>
      <c r="V42" s="31"/>
      <c r="W42" s="31"/>
      <c r="X42" s="31"/>
      <c r="Y42" s="31"/>
      <c r="Z42" s="31"/>
      <c r="AA42" s="31"/>
      <c r="AB42" s="31"/>
      <c r="AC42" s="31"/>
      <c r="AD42" s="31"/>
    </row>
    <row r="43" spans="1:30" ht="15">
      <c r="A43" s="62" t="s">
        <v>218</v>
      </c>
      <c r="B43" s="62" t="s">
        <v>217</v>
      </c>
      <c r="C43" s="63"/>
      <c r="D43" s="64">
        <v>1</v>
      </c>
      <c r="E43" s="65" t="s">
        <v>132</v>
      </c>
      <c r="F43" s="66"/>
      <c r="G43" s="63"/>
      <c r="H43" s="67"/>
      <c r="I43" s="68"/>
      <c r="J43" s="68"/>
      <c r="K43" s="31" t="s">
        <v>66</v>
      </c>
      <c r="L43" s="76">
        <v>43</v>
      </c>
      <c r="M43" s="76"/>
      <c r="N43" s="70"/>
      <c r="O43" s="78" t="s">
        <v>279</v>
      </c>
      <c r="P43" s="78">
        <v>1</v>
      </c>
      <c r="Q43" s="78" t="s">
        <v>280</v>
      </c>
      <c r="R43" s="78"/>
      <c r="S43" s="78"/>
      <c r="T43" s="77" t="str">
        <f>REPLACE(INDEX(GroupVertices[Group],MATCH(Edges[[#This Row],[Vertex 1]],GroupVertices[Vertex],0)),1,1,"")</f>
        <v>5</v>
      </c>
      <c r="U43" s="77" t="str">
        <f>REPLACE(INDEX(GroupVertices[Group],MATCH(Edges[[#This Row],[Vertex 2]],GroupVertices[Vertex],0)),1,1,"")</f>
        <v>5</v>
      </c>
      <c r="V43" s="31"/>
      <c r="W43" s="31"/>
      <c r="X43" s="31"/>
      <c r="Y43" s="31"/>
      <c r="Z43" s="31"/>
      <c r="AA43" s="31"/>
      <c r="AB43" s="31"/>
      <c r="AC43" s="31"/>
      <c r="AD43" s="31"/>
    </row>
    <row r="44" spans="1:30" ht="15">
      <c r="A44" s="62" t="s">
        <v>219</v>
      </c>
      <c r="B44" s="62" t="s">
        <v>257</v>
      </c>
      <c r="C44" s="63"/>
      <c r="D44" s="64">
        <v>1</v>
      </c>
      <c r="E44" s="65" t="s">
        <v>132</v>
      </c>
      <c r="F44" s="66"/>
      <c r="G44" s="63"/>
      <c r="H44" s="67"/>
      <c r="I44" s="68"/>
      <c r="J44" s="68"/>
      <c r="K44" s="31" t="s">
        <v>65</v>
      </c>
      <c r="L44" s="76">
        <v>44</v>
      </c>
      <c r="M44" s="76"/>
      <c r="N44" s="70"/>
      <c r="O44" s="78" t="s">
        <v>279</v>
      </c>
      <c r="P44" s="78">
        <v>1</v>
      </c>
      <c r="Q44" s="78" t="s">
        <v>280</v>
      </c>
      <c r="R44" s="78"/>
      <c r="S44" s="78"/>
      <c r="T44" s="77" t="str">
        <f>REPLACE(INDEX(GroupVertices[Group],MATCH(Edges[[#This Row],[Vertex 1]],GroupVertices[Vertex],0)),1,1,"")</f>
        <v>2</v>
      </c>
      <c r="U44" s="77" t="str">
        <f>REPLACE(INDEX(GroupVertices[Group],MATCH(Edges[[#This Row],[Vertex 2]],GroupVertices[Vertex],0)),1,1,"")</f>
        <v>2</v>
      </c>
      <c r="V44" s="31"/>
      <c r="W44" s="31"/>
      <c r="X44" s="31"/>
      <c r="Y44" s="31"/>
      <c r="Z44" s="31"/>
      <c r="AA44" s="31"/>
      <c r="AB44" s="31"/>
      <c r="AC44" s="31"/>
      <c r="AD44" s="31"/>
    </row>
    <row r="45" spans="1:30" ht="15">
      <c r="A45" s="62" t="s">
        <v>219</v>
      </c>
      <c r="B45" s="62" t="s">
        <v>241</v>
      </c>
      <c r="C45" s="63"/>
      <c r="D45" s="64">
        <v>1</v>
      </c>
      <c r="E45" s="65" t="s">
        <v>132</v>
      </c>
      <c r="F45" s="66"/>
      <c r="G45" s="63"/>
      <c r="H45" s="67"/>
      <c r="I45" s="68"/>
      <c r="J45" s="68"/>
      <c r="K45" s="31" t="s">
        <v>65</v>
      </c>
      <c r="L45" s="76">
        <v>45</v>
      </c>
      <c r="M45" s="76"/>
      <c r="N45" s="70"/>
      <c r="O45" s="78" t="s">
        <v>279</v>
      </c>
      <c r="P45" s="78">
        <v>1</v>
      </c>
      <c r="Q45" s="78" t="s">
        <v>280</v>
      </c>
      <c r="R45" s="78"/>
      <c r="S45" s="78"/>
      <c r="T45" s="77" t="str">
        <f>REPLACE(INDEX(GroupVertices[Group],MATCH(Edges[[#This Row],[Vertex 1]],GroupVertices[Vertex],0)),1,1,"")</f>
        <v>2</v>
      </c>
      <c r="U45" s="77" t="str">
        <f>REPLACE(INDEX(GroupVertices[Group],MATCH(Edges[[#This Row],[Vertex 2]],GroupVertices[Vertex],0)),1,1,"")</f>
        <v>2</v>
      </c>
      <c r="V45" s="31"/>
      <c r="W45" s="31"/>
      <c r="X45" s="31"/>
      <c r="Y45" s="31"/>
      <c r="Z45" s="31"/>
      <c r="AA45" s="31"/>
      <c r="AB45" s="31"/>
      <c r="AC45" s="31"/>
      <c r="AD45" s="31"/>
    </row>
    <row r="46" spans="1:30" ht="15">
      <c r="A46" s="62" t="s">
        <v>219</v>
      </c>
      <c r="B46" s="62" t="s">
        <v>246</v>
      </c>
      <c r="C46" s="63"/>
      <c r="D46" s="64">
        <v>1</v>
      </c>
      <c r="E46" s="65" t="s">
        <v>132</v>
      </c>
      <c r="F46" s="66"/>
      <c r="G46" s="63"/>
      <c r="H46" s="67"/>
      <c r="I46" s="68"/>
      <c r="J46" s="68"/>
      <c r="K46" s="31" t="s">
        <v>65</v>
      </c>
      <c r="L46" s="76">
        <v>46</v>
      </c>
      <c r="M46" s="76"/>
      <c r="N46" s="70"/>
      <c r="O46" s="78" t="s">
        <v>279</v>
      </c>
      <c r="P46" s="78">
        <v>1</v>
      </c>
      <c r="Q46" s="78" t="s">
        <v>280</v>
      </c>
      <c r="R46" s="78"/>
      <c r="S46" s="78"/>
      <c r="T46" s="77" t="str">
        <f>REPLACE(INDEX(GroupVertices[Group],MATCH(Edges[[#This Row],[Vertex 1]],GroupVertices[Vertex],0)),1,1,"")</f>
        <v>2</v>
      </c>
      <c r="U46" s="77" t="str">
        <f>REPLACE(INDEX(GroupVertices[Group],MATCH(Edges[[#This Row],[Vertex 2]],GroupVertices[Vertex],0)),1,1,"")</f>
        <v>4</v>
      </c>
      <c r="V46" s="31"/>
      <c r="W46" s="31"/>
      <c r="X46" s="31"/>
      <c r="Y46" s="31"/>
      <c r="Z46" s="31"/>
      <c r="AA46" s="31"/>
      <c r="AB46" s="31"/>
      <c r="AC46" s="31"/>
      <c r="AD46" s="31"/>
    </row>
    <row r="47" spans="1:30" ht="15">
      <c r="A47" s="62" t="s">
        <v>219</v>
      </c>
      <c r="B47" s="62" t="s">
        <v>250</v>
      </c>
      <c r="C47" s="63"/>
      <c r="D47" s="64">
        <v>1</v>
      </c>
      <c r="E47" s="65" t="s">
        <v>132</v>
      </c>
      <c r="F47" s="66"/>
      <c r="G47" s="63"/>
      <c r="H47" s="67"/>
      <c r="I47" s="68"/>
      <c r="J47" s="68"/>
      <c r="K47" s="31" t="s">
        <v>65</v>
      </c>
      <c r="L47" s="76">
        <v>47</v>
      </c>
      <c r="M47" s="76"/>
      <c r="N47" s="70"/>
      <c r="O47" s="78" t="s">
        <v>279</v>
      </c>
      <c r="P47" s="78">
        <v>1</v>
      </c>
      <c r="Q47" s="78" t="s">
        <v>280</v>
      </c>
      <c r="R47" s="78"/>
      <c r="S47" s="78"/>
      <c r="T47" s="77" t="str">
        <f>REPLACE(INDEX(GroupVertices[Group],MATCH(Edges[[#This Row],[Vertex 1]],GroupVertices[Vertex],0)),1,1,"")</f>
        <v>2</v>
      </c>
      <c r="U47" s="77" t="str">
        <f>REPLACE(INDEX(GroupVertices[Group],MATCH(Edges[[#This Row],[Vertex 2]],GroupVertices[Vertex],0)),1,1,"")</f>
        <v>2</v>
      </c>
      <c r="V47" s="31"/>
      <c r="W47" s="31"/>
      <c r="X47" s="31"/>
      <c r="Y47" s="31"/>
      <c r="Z47" s="31"/>
      <c r="AA47" s="31"/>
      <c r="AB47" s="31"/>
      <c r="AC47" s="31"/>
      <c r="AD47" s="31"/>
    </row>
    <row r="48" spans="1:30" ht="15">
      <c r="A48" s="62" t="s">
        <v>209</v>
      </c>
      <c r="B48" s="62" t="s">
        <v>219</v>
      </c>
      <c r="C48" s="63"/>
      <c r="D48" s="64">
        <v>1</v>
      </c>
      <c r="E48" s="65" t="s">
        <v>132</v>
      </c>
      <c r="F48" s="66"/>
      <c r="G48" s="63"/>
      <c r="H48" s="67"/>
      <c r="I48" s="68"/>
      <c r="J48" s="68"/>
      <c r="K48" s="31" t="s">
        <v>65</v>
      </c>
      <c r="L48" s="76">
        <v>48</v>
      </c>
      <c r="M48" s="76"/>
      <c r="N48" s="70"/>
      <c r="O48" s="78" t="s">
        <v>279</v>
      </c>
      <c r="P48" s="78">
        <v>1</v>
      </c>
      <c r="Q48" s="78" t="s">
        <v>280</v>
      </c>
      <c r="R48" s="78"/>
      <c r="S48" s="78"/>
      <c r="T48" s="77" t="str">
        <f>REPLACE(INDEX(GroupVertices[Group],MATCH(Edges[[#This Row],[Vertex 1]],GroupVertices[Vertex],0)),1,1,"")</f>
        <v>1</v>
      </c>
      <c r="U48" s="77" t="str">
        <f>REPLACE(INDEX(GroupVertices[Group],MATCH(Edges[[#This Row],[Vertex 2]],GroupVertices[Vertex],0)),1,1,"")</f>
        <v>2</v>
      </c>
      <c r="V48" s="31"/>
      <c r="W48" s="31"/>
      <c r="X48" s="31"/>
      <c r="Y48" s="31"/>
      <c r="Z48" s="31"/>
      <c r="AA48" s="31"/>
      <c r="AB48" s="31"/>
      <c r="AC48" s="31"/>
      <c r="AD48" s="31"/>
    </row>
    <row r="49" spans="1:30" ht="15">
      <c r="A49" s="62" t="s">
        <v>220</v>
      </c>
      <c r="B49" s="62" t="s">
        <v>221</v>
      </c>
      <c r="C49" s="63"/>
      <c r="D49" s="64">
        <v>1</v>
      </c>
      <c r="E49" s="65" t="s">
        <v>132</v>
      </c>
      <c r="F49" s="66"/>
      <c r="G49" s="63"/>
      <c r="H49" s="67"/>
      <c r="I49" s="68"/>
      <c r="J49" s="68"/>
      <c r="K49" s="31" t="s">
        <v>66</v>
      </c>
      <c r="L49" s="76">
        <v>49</v>
      </c>
      <c r="M49" s="76"/>
      <c r="N49" s="70"/>
      <c r="O49" s="78" t="s">
        <v>279</v>
      </c>
      <c r="P49" s="78">
        <v>1</v>
      </c>
      <c r="Q49" s="78" t="s">
        <v>280</v>
      </c>
      <c r="R49" s="78"/>
      <c r="S49" s="78"/>
      <c r="T49" s="77" t="str">
        <f>REPLACE(INDEX(GroupVertices[Group],MATCH(Edges[[#This Row],[Vertex 1]],GroupVertices[Vertex],0)),1,1,"")</f>
        <v>2</v>
      </c>
      <c r="U49" s="77" t="str">
        <f>REPLACE(INDEX(GroupVertices[Group],MATCH(Edges[[#This Row],[Vertex 2]],GroupVertices[Vertex],0)),1,1,"")</f>
        <v>2</v>
      </c>
      <c r="V49" s="31"/>
      <c r="W49" s="31"/>
      <c r="X49" s="31"/>
      <c r="Y49" s="31"/>
      <c r="Z49" s="31"/>
      <c r="AA49" s="31"/>
      <c r="AB49" s="31"/>
      <c r="AC49" s="31"/>
      <c r="AD49" s="31"/>
    </row>
    <row r="50" spans="1:30" ht="15">
      <c r="A50" s="62" t="s">
        <v>209</v>
      </c>
      <c r="B50" s="62" t="s">
        <v>220</v>
      </c>
      <c r="C50" s="63"/>
      <c r="D50" s="64">
        <v>1</v>
      </c>
      <c r="E50" s="65" t="s">
        <v>132</v>
      </c>
      <c r="F50" s="66"/>
      <c r="G50" s="63"/>
      <c r="H50" s="67"/>
      <c r="I50" s="68"/>
      <c r="J50" s="68"/>
      <c r="K50" s="31" t="s">
        <v>65</v>
      </c>
      <c r="L50" s="76">
        <v>50</v>
      </c>
      <c r="M50" s="76"/>
      <c r="N50" s="70"/>
      <c r="O50" s="78" t="s">
        <v>279</v>
      </c>
      <c r="P50" s="78">
        <v>1</v>
      </c>
      <c r="Q50" s="78" t="s">
        <v>280</v>
      </c>
      <c r="R50" s="78"/>
      <c r="S50" s="78"/>
      <c r="T50" s="77" t="str">
        <f>REPLACE(INDEX(GroupVertices[Group],MATCH(Edges[[#This Row],[Vertex 1]],GroupVertices[Vertex],0)),1,1,"")</f>
        <v>1</v>
      </c>
      <c r="U50" s="77" t="str">
        <f>REPLACE(INDEX(GroupVertices[Group],MATCH(Edges[[#This Row],[Vertex 2]],GroupVertices[Vertex],0)),1,1,"")</f>
        <v>2</v>
      </c>
      <c r="V50" s="31"/>
      <c r="W50" s="31"/>
      <c r="X50" s="31"/>
      <c r="Y50" s="31"/>
      <c r="Z50" s="31"/>
      <c r="AA50" s="31"/>
      <c r="AB50" s="31"/>
      <c r="AC50" s="31"/>
      <c r="AD50" s="31"/>
    </row>
    <row r="51" spans="1:30" ht="15">
      <c r="A51" s="62" t="s">
        <v>211</v>
      </c>
      <c r="B51" s="62" t="s">
        <v>220</v>
      </c>
      <c r="C51" s="63"/>
      <c r="D51" s="64">
        <v>1</v>
      </c>
      <c r="E51" s="65" t="s">
        <v>132</v>
      </c>
      <c r="F51" s="66"/>
      <c r="G51" s="63"/>
      <c r="H51" s="67"/>
      <c r="I51" s="68"/>
      <c r="J51" s="68"/>
      <c r="K51" s="31" t="s">
        <v>65</v>
      </c>
      <c r="L51" s="76">
        <v>51</v>
      </c>
      <c r="M51" s="76"/>
      <c r="N51" s="70"/>
      <c r="O51" s="78" t="s">
        <v>279</v>
      </c>
      <c r="P51" s="78">
        <v>1</v>
      </c>
      <c r="Q51" s="78" t="s">
        <v>280</v>
      </c>
      <c r="R51" s="78"/>
      <c r="S51" s="78"/>
      <c r="T51" s="77" t="str">
        <f>REPLACE(INDEX(GroupVertices[Group],MATCH(Edges[[#This Row],[Vertex 1]],GroupVertices[Vertex],0)),1,1,"")</f>
        <v>2</v>
      </c>
      <c r="U51" s="77" t="str">
        <f>REPLACE(INDEX(GroupVertices[Group],MATCH(Edges[[#This Row],[Vertex 2]],GroupVertices[Vertex],0)),1,1,"")</f>
        <v>2</v>
      </c>
      <c r="V51" s="31"/>
      <c r="W51" s="31"/>
      <c r="X51" s="31"/>
      <c r="Y51" s="31"/>
      <c r="Z51" s="31"/>
      <c r="AA51" s="31"/>
      <c r="AB51" s="31"/>
      <c r="AC51" s="31"/>
      <c r="AD51" s="31"/>
    </row>
    <row r="52" spans="1:30" ht="15">
      <c r="A52" s="62" t="s">
        <v>218</v>
      </c>
      <c r="B52" s="62" t="s">
        <v>220</v>
      </c>
      <c r="C52" s="63"/>
      <c r="D52" s="64">
        <v>1</v>
      </c>
      <c r="E52" s="65" t="s">
        <v>132</v>
      </c>
      <c r="F52" s="66"/>
      <c r="G52" s="63"/>
      <c r="H52" s="67"/>
      <c r="I52" s="68"/>
      <c r="J52" s="68"/>
      <c r="K52" s="31" t="s">
        <v>65</v>
      </c>
      <c r="L52" s="76">
        <v>52</v>
      </c>
      <c r="M52" s="76"/>
      <c r="N52" s="70"/>
      <c r="O52" s="78" t="s">
        <v>279</v>
      </c>
      <c r="P52" s="78">
        <v>1</v>
      </c>
      <c r="Q52" s="78" t="s">
        <v>280</v>
      </c>
      <c r="R52" s="78"/>
      <c r="S52" s="78"/>
      <c r="T52" s="77" t="str">
        <f>REPLACE(INDEX(GroupVertices[Group],MATCH(Edges[[#This Row],[Vertex 1]],GroupVertices[Vertex],0)),1,1,"")</f>
        <v>5</v>
      </c>
      <c r="U52" s="77" t="str">
        <f>REPLACE(INDEX(GroupVertices[Group],MATCH(Edges[[#This Row],[Vertex 2]],GroupVertices[Vertex],0)),1,1,"")</f>
        <v>2</v>
      </c>
      <c r="V52" s="31"/>
      <c r="W52" s="31"/>
      <c r="X52" s="31"/>
      <c r="Y52" s="31"/>
      <c r="Z52" s="31"/>
      <c r="AA52" s="31"/>
      <c r="AB52" s="31"/>
      <c r="AC52" s="31"/>
      <c r="AD52" s="31"/>
    </row>
    <row r="53" spans="1:30" ht="15">
      <c r="A53" s="62" t="s">
        <v>221</v>
      </c>
      <c r="B53" s="62" t="s">
        <v>220</v>
      </c>
      <c r="C53" s="63"/>
      <c r="D53" s="64">
        <v>1</v>
      </c>
      <c r="E53" s="65" t="s">
        <v>132</v>
      </c>
      <c r="F53" s="66"/>
      <c r="G53" s="63"/>
      <c r="H53" s="67"/>
      <c r="I53" s="68"/>
      <c r="J53" s="68"/>
      <c r="K53" s="31" t="s">
        <v>66</v>
      </c>
      <c r="L53" s="76">
        <v>53</v>
      </c>
      <c r="M53" s="76"/>
      <c r="N53" s="70"/>
      <c r="O53" s="78" t="s">
        <v>279</v>
      </c>
      <c r="P53" s="78">
        <v>1</v>
      </c>
      <c r="Q53" s="78" t="s">
        <v>280</v>
      </c>
      <c r="R53" s="78"/>
      <c r="S53" s="78"/>
      <c r="T53" s="77" t="str">
        <f>REPLACE(INDEX(GroupVertices[Group],MATCH(Edges[[#This Row],[Vertex 1]],GroupVertices[Vertex],0)),1,1,"")</f>
        <v>2</v>
      </c>
      <c r="U53" s="77" t="str">
        <f>REPLACE(INDEX(GroupVertices[Group],MATCH(Edges[[#This Row],[Vertex 2]],GroupVertices[Vertex],0)),1,1,"")</f>
        <v>2</v>
      </c>
      <c r="V53" s="31"/>
      <c r="W53" s="31"/>
      <c r="X53" s="31"/>
      <c r="Y53" s="31"/>
      <c r="Z53" s="31"/>
      <c r="AA53" s="31"/>
      <c r="AB53" s="31"/>
      <c r="AC53" s="31"/>
      <c r="AD53" s="31"/>
    </row>
    <row r="54" spans="1:30" ht="15">
      <c r="A54" s="62" t="s">
        <v>222</v>
      </c>
      <c r="B54" s="62" t="s">
        <v>220</v>
      </c>
      <c r="C54" s="63"/>
      <c r="D54" s="64">
        <v>1</v>
      </c>
      <c r="E54" s="65" t="s">
        <v>132</v>
      </c>
      <c r="F54" s="66"/>
      <c r="G54" s="63"/>
      <c r="H54" s="67"/>
      <c r="I54" s="68"/>
      <c r="J54" s="68"/>
      <c r="K54" s="31" t="s">
        <v>65</v>
      </c>
      <c r="L54" s="76">
        <v>54</v>
      </c>
      <c r="M54" s="76"/>
      <c r="N54" s="70"/>
      <c r="O54" s="78" t="s">
        <v>279</v>
      </c>
      <c r="P54" s="78">
        <v>1</v>
      </c>
      <c r="Q54" s="78" t="s">
        <v>280</v>
      </c>
      <c r="R54" s="78"/>
      <c r="S54" s="78"/>
      <c r="T54" s="77" t="str">
        <f>REPLACE(INDEX(GroupVertices[Group],MATCH(Edges[[#This Row],[Vertex 1]],GroupVertices[Vertex],0)),1,1,"")</f>
        <v>2</v>
      </c>
      <c r="U54" s="77" t="str">
        <f>REPLACE(INDEX(GroupVertices[Group],MATCH(Edges[[#This Row],[Vertex 2]],GroupVertices[Vertex],0)),1,1,"")</f>
        <v>2</v>
      </c>
      <c r="V54" s="31"/>
      <c r="W54" s="31"/>
      <c r="X54" s="31"/>
      <c r="Y54" s="31"/>
      <c r="Z54" s="31"/>
      <c r="AA54" s="31"/>
      <c r="AB54" s="31"/>
      <c r="AC54" s="31"/>
      <c r="AD54" s="31"/>
    </row>
    <row r="55" spans="1:30" ht="15">
      <c r="A55" s="62" t="s">
        <v>223</v>
      </c>
      <c r="B55" s="62" t="s">
        <v>267</v>
      </c>
      <c r="C55" s="63"/>
      <c r="D55" s="64">
        <v>1</v>
      </c>
      <c r="E55" s="65" t="s">
        <v>132</v>
      </c>
      <c r="F55" s="66"/>
      <c r="G55" s="63"/>
      <c r="H55" s="67"/>
      <c r="I55" s="68"/>
      <c r="J55" s="68"/>
      <c r="K55" s="31" t="s">
        <v>65</v>
      </c>
      <c r="L55" s="76">
        <v>55</v>
      </c>
      <c r="M55" s="76"/>
      <c r="N55" s="70"/>
      <c r="O55" s="78" t="s">
        <v>279</v>
      </c>
      <c r="P55" s="78">
        <v>1</v>
      </c>
      <c r="Q55" s="78" t="s">
        <v>280</v>
      </c>
      <c r="R55" s="78"/>
      <c r="S55" s="78"/>
      <c r="T55" s="77" t="str">
        <f>REPLACE(INDEX(GroupVertices[Group],MATCH(Edges[[#This Row],[Vertex 1]],GroupVertices[Vertex],0)),1,1,"")</f>
        <v>1</v>
      </c>
      <c r="U55" s="77" t="str">
        <f>REPLACE(INDEX(GroupVertices[Group],MATCH(Edges[[#This Row],[Vertex 2]],GroupVertices[Vertex],0)),1,1,"")</f>
        <v>1</v>
      </c>
      <c r="V55" s="31"/>
      <c r="W55" s="31"/>
      <c r="X55" s="31"/>
      <c r="Y55" s="31"/>
      <c r="Z55" s="31"/>
      <c r="AA55" s="31"/>
      <c r="AB55" s="31"/>
      <c r="AC55" s="31"/>
      <c r="AD55" s="31"/>
    </row>
    <row r="56" spans="1:30" ht="15">
      <c r="A56" s="62" t="s">
        <v>209</v>
      </c>
      <c r="B56" s="62" t="s">
        <v>223</v>
      </c>
      <c r="C56" s="63"/>
      <c r="D56" s="64">
        <v>1</v>
      </c>
      <c r="E56" s="65" t="s">
        <v>132</v>
      </c>
      <c r="F56" s="66"/>
      <c r="G56" s="63"/>
      <c r="H56" s="67"/>
      <c r="I56" s="68"/>
      <c r="J56" s="68"/>
      <c r="K56" s="31" t="s">
        <v>65</v>
      </c>
      <c r="L56" s="76">
        <v>56</v>
      </c>
      <c r="M56" s="76"/>
      <c r="N56" s="70"/>
      <c r="O56" s="78" t="s">
        <v>279</v>
      </c>
      <c r="P56" s="78">
        <v>1</v>
      </c>
      <c r="Q56" s="78" t="s">
        <v>280</v>
      </c>
      <c r="R56" s="78"/>
      <c r="S56" s="78"/>
      <c r="T56" s="77" t="str">
        <f>REPLACE(INDEX(GroupVertices[Group],MATCH(Edges[[#This Row],[Vertex 1]],GroupVertices[Vertex],0)),1,1,"")</f>
        <v>1</v>
      </c>
      <c r="U56" s="77" t="str">
        <f>REPLACE(INDEX(GroupVertices[Group],MATCH(Edges[[#This Row],[Vertex 2]],GroupVertices[Vertex],0)),1,1,"")</f>
        <v>1</v>
      </c>
      <c r="V56" s="31"/>
      <c r="W56" s="31"/>
      <c r="X56" s="31"/>
      <c r="Y56" s="31"/>
      <c r="Z56" s="31"/>
      <c r="AA56" s="31"/>
      <c r="AB56" s="31"/>
      <c r="AC56" s="31"/>
      <c r="AD56" s="31"/>
    </row>
    <row r="57" spans="1:30" ht="15">
      <c r="A57" s="62" t="s">
        <v>222</v>
      </c>
      <c r="B57" s="62" t="s">
        <v>223</v>
      </c>
      <c r="C57" s="63"/>
      <c r="D57" s="64">
        <v>1</v>
      </c>
      <c r="E57" s="65" t="s">
        <v>132</v>
      </c>
      <c r="F57" s="66"/>
      <c r="G57" s="63"/>
      <c r="H57" s="67"/>
      <c r="I57" s="68"/>
      <c r="J57" s="68"/>
      <c r="K57" s="31" t="s">
        <v>65</v>
      </c>
      <c r="L57" s="76">
        <v>57</v>
      </c>
      <c r="M57" s="76"/>
      <c r="N57" s="70"/>
      <c r="O57" s="78" t="s">
        <v>279</v>
      </c>
      <c r="P57" s="78">
        <v>1</v>
      </c>
      <c r="Q57" s="78" t="s">
        <v>280</v>
      </c>
      <c r="R57" s="78"/>
      <c r="S57" s="78"/>
      <c r="T57" s="77" t="str">
        <f>REPLACE(INDEX(GroupVertices[Group],MATCH(Edges[[#This Row],[Vertex 1]],GroupVertices[Vertex],0)),1,1,"")</f>
        <v>2</v>
      </c>
      <c r="U57" s="77" t="str">
        <f>REPLACE(INDEX(GroupVertices[Group],MATCH(Edges[[#This Row],[Vertex 2]],GroupVertices[Vertex],0)),1,1,"")</f>
        <v>1</v>
      </c>
      <c r="V57" s="31"/>
      <c r="W57" s="31"/>
      <c r="X57" s="31"/>
      <c r="Y57" s="31"/>
      <c r="Z57" s="31"/>
      <c r="AA57" s="31"/>
      <c r="AB57" s="31"/>
      <c r="AC57" s="31"/>
      <c r="AD57" s="31"/>
    </row>
    <row r="58" spans="1:30" ht="15">
      <c r="A58" s="62" t="s">
        <v>224</v>
      </c>
      <c r="B58" s="62" t="s">
        <v>268</v>
      </c>
      <c r="C58" s="63"/>
      <c r="D58" s="64">
        <v>1</v>
      </c>
      <c r="E58" s="65" t="s">
        <v>132</v>
      </c>
      <c r="F58" s="66"/>
      <c r="G58" s="63"/>
      <c r="H58" s="67"/>
      <c r="I58" s="68"/>
      <c r="J58" s="68"/>
      <c r="K58" s="31" t="s">
        <v>65</v>
      </c>
      <c r="L58" s="76">
        <v>58</v>
      </c>
      <c r="M58" s="76"/>
      <c r="N58" s="70"/>
      <c r="O58" s="78" t="s">
        <v>279</v>
      </c>
      <c r="P58" s="78">
        <v>1</v>
      </c>
      <c r="Q58" s="78" t="s">
        <v>280</v>
      </c>
      <c r="R58" s="78"/>
      <c r="S58" s="78"/>
      <c r="T58" s="77" t="str">
        <f>REPLACE(INDEX(GroupVertices[Group],MATCH(Edges[[#This Row],[Vertex 1]],GroupVertices[Vertex],0)),1,1,"")</f>
        <v>2</v>
      </c>
      <c r="U58" s="77" t="str">
        <f>REPLACE(INDEX(GroupVertices[Group],MATCH(Edges[[#This Row],[Vertex 2]],GroupVertices[Vertex],0)),1,1,"")</f>
        <v>2</v>
      </c>
      <c r="V58" s="31"/>
      <c r="W58" s="31"/>
      <c r="X58" s="31"/>
      <c r="Y58" s="31"/>
      <c r="Z58" s="31"/>
      <c r="AA58" s="31"/>
      <c r="AB58" s="31"/>
      <c r="AC58" s="31"/>
      <c r="AD58" s="31"/>
    </row>
    <row r="59" spans="1:30" ht="15">
      <c r="A59" s="62" t="s">
        <v>209</v>
      </c>
      <c r="B59" s="62" t="s">
        <v>268</v>
      </c>
      <c r="C59" s="63"/>
      <c r="D59" s="64">
        <v>1</v>
      </c>
      <c r="E59" s="65" t="s">
        <v>132</v>
      </c>
      <c r="F59" s="66"/>
      <c r="G59" s="63"/>
      <c r="H59" s="67"/>
      <c r="I59" s="68"/>
      <c r="J59" s="68"/>
      <c r="K59" s="31" t="s">
        <v>65</v>
      </c>
      <c r="L59" s="76">
        <v>59</v>
      </c>
      <c r="M59" s="76"/>
      <c r="N59" s="70"/>
      <c r="O59" s="78" t="s">
        <v>279</v>
      </c>
      <c r="P59" s="78">
        <v>1</v>
      </c>
      <c r="Q59" s="78" t="s">
        <v>280</v>
      </c>
      <c r="R59" s="78"/>
      <c r="S59" s="78"/>
      <c r="T59" s="77" t="str">
        <f>REPLACE(INDEX(GroupVertices[Group],MATCH(Edges[[#This Row],[Vertex 1]],GroupVertices[Vertex],0)),1,1,"")</f>
        <v>1</v>
      </c>
      <c r="U59" s="77" t="str">
        <f>REPLACE(INDEX(GroupVertices[Group],MATCH(Edges[[#This Row],[Vertex 2]],GroupVertices[Vertex],0)),1,1,"")</f>
        <v>2</v>
      </c>
      <c r="V59" s="31"/>
      <c r="W59" s="31"/>
      <c r="X59" s="31"/>
      <c r="Y59" s="31"/>
      <c r="Z59" s="31"/>
      <c r="AA59" s="31"/>
      <c r="AB59" s="31"/>
      <c r="AC59" s="31"/>
      <c r="AD59" s="31"/>
    </row>
    <row r="60" spans="1:30" ht="15">
      <c r="A60" s="62" t="s">
        <v>222</v>
      </c>
      <c r="B60" s="62" t="s">
        <v>268</v>
      </c>
      <c r="C60" s="63"/>
      <c r="D60" s="64">
        <v>1</v>
      </c>
      <c r="E60" s="65" t="s">
        <v>132</v>
      </c>
      <c r="F60" s="66"/>
      <c r="G60" s="63"/>
      <c r="H60" s="67"/>
      <c r="I60" s="68"/>
      <c r="J60" s="68"/>
      <c r="K60" s="31" t="s">
        <v>65</v>
      </c>
      <c r="L60" s="76">
        <v>60</v>
      </c>
      <c r="M60" s="76"/>
      <c r="N60" s="70"/>
      <c r="O60" s="78" t="s">
        <v>279</v>
      </c>
      <c r="P60" s="78">
        <v>1</v>
      </c>
      <c r="Q60" s="78" t="s">
        <v>280</v>
      </c>
      <c r="R60" s="78"/>
      <c r="S60" s="78"/>
      <c r="T60" s="77" t="str">
        <f>REPLACE(INDEX(GroupVertices[Group],MATCH(Edges[[#This Row],[Vertex 1]],GroupVertices[Vertex],0)),1,1,"")</f>
        <v>2</v>
      </c>
      <c r="U60" s="77" t="str">
        <f>REPLACE(INDEX(GroupVertices[Group],MATCH(Edges[[#This Row],[Vertex 2]],GroupVertices[Vertex],0)),1,1,"")</f>
        <v>2</v>
      </c>
      <c r="V60" s="31"/>
      <c r="W60" s="31"/>
      <c r="X60" s="31"/>
      <c r="Y60" s="31"/>
      <c r="Z60" s="31"/>
      <c r="AA60" s="31"/>
      <c r="AB60" s="31"/>
      <c r="AC60" s="31"/>
      <c r="AD60" s="31"/>
    </row>
    <row r="61" spans="1:30" ht="15">
      <c r="A61" s="62" t="s">
        <v>221</v>
      </c>
      <c r="B61" s="62" t="s">
        <v>253</v>
      </c>
      <c r="C61" s="63"/>
      <c r="D61" s="64">
        <v>1</v>
      </c>
      <c r="E61" s="65" t="s">
        <v>132</v>
      </c>
      <c r="F61" s="66"/>
      <c r="G61" s="63"/>
      <c r="H61" s="67"/>
      <c r="I61" s="68"/>
      <c r="J61" s="68"/>
      <c r="K61" s="31" t="s">
        <v>65</v>
      </c>
      <c r="L61" s="76">
        <v>61</v>
      </c>
      <c r="M61" s="76"/>
      <c r="N61" s="70"/>
      <c r="O61" s="78" t="s">
        <v>279</v>
      </c>
      <c r="P61" s="78">
        <v>1</v>
      </c>
      <c r="Q61" s="78" t="s">
        <v>280</v>
      </c>
      <c r="R61" s="78"/>
      <c r="S61" s="78"/>
      <c r="T61" s="77" t="str">
        <f>REPLACE(INDEX(GroupVertices[Group],MATCH(Edges[[#This Row],[Vertex 1]],GroupVertices[Vertex],0)),1,1,"")</f>
        <v>2</v>
      </c>
      <c r="U61" s="77" t="str">
        <f>REPLACE(INDEX(GroupVertices[Group],MATCH(Edges[[#This Row],[Vertex 2]],GroupVertices[Vertex],0)),1,1,"")</f>
        <v>5</v>
      </c>
      <c r="V61" s="31"/>
      <c r="W61" s="31"/>
      <c r="X61" s="31"/>
      <c r="Y61" s="31"/>
      <c r="Z61" s="31"/>
      <c r="AA61" s="31"/>
      <c r="AB61" s="31"/>
      <c r="AC61" s="31"/>
      <c r="AD61" s="31"/>
    </row>
    <row r="62" spans="1:30" ht="15">
      <c r="A62" s="62" t="s">
        <v>221</v>
      </c>
      <c r="B62" s="62" t="s">
        <v>241</v>
      </c>
      <c r="C62" s="63"/>
      <c r="D62" s="64">
        <v>1</v>
      </c>
      <c r="E62" s="65" t="s">
        <v>132</v>
      </c>
      <c r="F62" s="66"/>
      <c r="G62" s="63"/>
      <c r="H62" s="67"/>
      <c r="I62" s="68"/>
      <c r="J62" s="68"/>
      <c r="K62" s="31" t="s">
        <v>65</v>
      </c>
      <c r="L62" s="76">
        <v>62</v>
      </c>
      <c r="M62" s="76"/>
      <c r="N62" s="70"/>
      <c r="O62" s="78" t="s">
        <v>279</v>
      </c>
      <c r="P62" s="78">
        <v>1</v>
      </c>
      <c r="Q62" s="78" t="s">
        <v>280</v>
      </c>
      <c r="R62" s="78"/>
      <c r="S62" s="78"/>
      <c r="T62" s="77" t="str">
        <f>REPLACE(INDEX(GroupVertices[Group],MATCH(Edges[[#This Row],[Vertex 1]],GroupVertices[Vertex],0)),1,1,"")</f>
        <v>2</v>
      </c>
      <c r="U62" s="77" t="str">
        <f>REPLACE(INDEX(GroupVertices[Group],MATCH(Edges[[#This Row],[Vertex 2]],GroupVertices[Vertex],0)),1,1,"")</f>
        <v>2</v>
      </c>
      <c r="V62" s="31"/>
      <c r="W62" s="31"/>
      <c r="X62" s="31"/>
      <c r="Y62" s="31"/>
      <c r="Z62" s="31"/>
      <c r="AA62" s="31"/>
      <c r="AB62" s="31"/>
      <c r="AC62" s="31"/>
      <c r="AD62" s="31"/>
    </row>
    <row r="63" spans="1:30" ht="15">
      <c r="A63" s="62" t="s">
        <v>209</v>
      </c>
      <c r="B63" s="62" t="s">
        <v>221</v>
      </c>
      <c r="C63" s="63"/>
      <c r="D63" s="64">
        <v>1</v>
      </c>
      <c r="E63" s="65" t="s">
        <v>132</v>
      </c>
      <c r="F63" s="66"/>
      <c r="G63" s="63"/>
      <c r="H63" s="67"/>
      <c r="I63" s="68"/>
      <c r="J63" s="68"/>
      <c r="K63" s="31" t="s">
        <v>65</v>
      </c>
      <c r="L63" s="76">
        <v>63</v>
      </c>
      <c r="M63" s="76"/>
      <c r="N63" s="70"/>
      <c r="O63" s="78" t="s">
        <v>279</v>
      </c>
      <c r="P63" s="78">
        <v>1</v>
      </c>
      <c r="Q63" s="78" t="s">
        <v>280</v>
      </c>
      <c r="R63" s="78"/>
      <c r="S63" s="78"/>
      <c r="T63" s="77" t="str">
        <f>REPLACE(INDEX(GroupVertices[Group],MATCH(Edges[[#This Row],[Vertex 1]],GroupVertices[Vertex],0)),1,1,"")</f>
        <v>1</v>
      </c>
      <c r="U63" s="77" t="str">
        <f>REPLACE(INDEX(GroupVertices[Group],MATCH(Edges[[#This Row],[Vertex 2]],GroupVertices[Vertex],0)),1,1,"")</f>
        <v>2</v>
      </c>
      <c r="V63" s="31"/>
      <c r="W63" s="31"/>
      <c r="X63" s="31"/>
      <c r="Y63" s="31"/>
      <c r="Z63" s="31"/>
      <c r="AA63" s="31"/>
      <c r="AB63" s="31"/>
      <c r="AC63" s="31"/>
      <c r="AD63" s="31"/>
    </row>
    <row r="64" spans="1:30" ht="15">
      <c r="A64" s="62" t="s">
        <v>225</v>
      </c>
      <c r="B64" s="62" t="s">
        <v>221</v>
      </c>
      <c r="C64" s="63"/>
      <c r="D64" s="64">
        <v>1</v>
      </c>
      <c r="E64" s="65" t="s">
        <v>132</v>
      </c>
      <c r="F64" s="66"/>
      <c r="G64" s="63"/>
      <c r="H64" s="67"/>
      <c r="I64" s="68"/>
      <c r="J64" s="68"/>
      <c r="K64" s="31" t="s">
        <v>65</v>
      </c>
      <c r="L64" s="76">
        <v>64</v>
      </c>
      <c r="M64" s="76"/>
      <c r="N64" s="70"/>
      <c r="O64" s="78" t="s">
        <v>279</v>
      </c>
      <c r="P64" s="78">
        <v>1</v>
      </c>
      <c r="Q64" s="78" t="s">
        <v>280</v>
      </c>
      <c r="R64" s="78"/>
      <c r="S64" s="78"/>
      <c r="T64" s="77" t="str">
        <f>REPLACE(INDEX(GroupVertices[Group],MATCH(Edges[[#This Row],[Vertex 1]],GroupVertices[Vertex],0)),1,1,"")</f>
        <v>4</v>
      </c>
      <c r="U64" s="77" t="str">
        <f>REPLACE(INDEX(GroupVertices[Group],MATCH(Edges[[#This Row],[Vertex 2]],GroupVertices[Vertex],0)),1,1,"")</f>
        <v>2</v>
      </c>
      <c r="V64" s="31"/>
      <c r="W64" s="31"/>
      <c r="X64" s="31"/>
      <c r="Y64" s="31"/>
      <c r="Z64" s="31"/>
      <c r="AA64" s="31"/>
      <c r="AB64" s="31"/>
      <c r="AC64" s="31"/>
      <c r="AD64" s="31"/>
    </row>
    <row r="65" spans="1:30" ht="15">
      <c r="A65" s="62" t="s">
        <v>226</v>
      </c>
      <c r="B65" s="62" t="s">
        <v>253</v>
      </c>
      <c r="C65" s="63"/>
      <c r="D65" s="64">
        <v>1</v>
      </c>
      <c r="E65" s="65" t="s">
        <v>132</v>
      </c>
      <c r="F65" s="66"/>
      <c r="G65" s="63"/>
      <c r="H65" s="67"/>
      <c r="I65" s="68"/>
      <c r="J65" s="68"/>
      <c r="K65" s="31" t="s">
        <v>65</v>
      </c>
      <c r="L65" s="76">
        <v>65</v>
      </c>
      <c r="M65" s="76"/>
      <c r="N65" s="70"/>
      <c r="O65" s="78" t="s">
        <v>279</v>
      </c>
      <c r="P65" s="78">
        <v>1</v>
      </c>
      <c r="Q65" s="78" t="s">
        <v>280</v>
      </c>
      <c r="R65" s="78"/>
      <c r="S65" s="78"/>
      <c r="T65" s="77" t="str">
        <f>REPLACE(INDEX(GroupVertices[Group],MATCH(Edges[[#This Row],[Vertex 1]],GroupVertices[Vertex],0)),1,1,"")</f>
        <v>2</v>
      </c>
      <c r="U65" s="77" t="str">
        <f>REPLACE(INDEX(GroupVertices[Group],MATCH(Edges[[#This Row],[Vertex 2]],GroupVertices[Vertex],0)),1,1,"")</f>
        <v>5</v>
      </c>
      <c r="V65" s="31"/>
      <c r="W65" s="31"/>
      <c r="X65" s="31"/>
      <c r="Y65" s="31"/>
      <c r="Z65" s="31"/>
      <c r="AA65" s="31"/>
      <c r="AB65" s="31"/>
      <c r="AC65" s="31"/>
      <c r="AD65" s="31"/>
    </row>
    <row r="66" spans="1:30" ht="15">
      <c r="A66" s="62" t="s">
        <v>226</v>
      </c>
      <c r="B66" s="62" t="s">
        <v>222</v>
      </c>
      <c r="C66" s="63"/>
      <c r="D66" s="64">
        <v>1</v>
      </c>
      <c r="E66" s="65" t="s">
        <v>132</v>
      </c>
      <c r="F66" s="66"/>
      <c r="G66" s="63"/>
      <c r="H66" s="67"/>
      <c r="I66" s="68"/>
      <c r="J66" s="68"/>
      <c r="K66" s="31" t="s">
        <v>65</v>
      </c>
      <c r="L66" s="76">
        <v>66</v>
      </c>
      <c r="M66" s="76"/>
      <c r="N66" s="70"/>
      <c r="O66" s="78" t="s">
        <v>279</v>
      </c>
      <c r="P66" s="78">
        <v>1</v>
      </c>
      <c r="Q66" s="78" t="s">
        <v>280</v>
      </c>
      <c r="R66" s="78"/>
      <c r="S66" s="78"/>
      <c r="T66" s="77" t="str">
        <f>REPLACE(INDEX(GroupVertices[Group],MATCH(Edges[[#This Row],[Vertex 1]],GroupVertices[Vertex],0)),1,1,"")</f>
        <v>2</v>
      </c>
      <c r="U66" s="77" t="str">
        <f>REPLACE(INDEX(GroupVertices[Group],MATCH(Edges[[#This Row],[Vertex 2]],GroupVertices[Vertex],0)),1,1,"")</f>
        <v>2</v>
      </c>
      <c r="V66" s="31"/>
      <c r="W66" s="31"/>
      <c r="X66" s="31"/>
      <c r="Y66" s="31"/>
      <c r="Z66" s="31"/>
      <c r="AA66" s="31"/>
      <c r="AB66" s="31"/>
      <c r="AC66" s="31"/>
      <c r="AD66" s="31"/>
    </row>
    <row r="67" spans="1:30" ht="15">
      <c r="A67" s="62" t="s">
        <v>226</v>
      </c>
      <c r="B67" s="62" t="s">
        <v>233</v>
      </c>
      <c r="C67" s="63"/>
      <c r="D67" s="64">
        <v>1</v>
      </c>
      <c r="E67" s="65" t="s">
        <v>132</v>
      </c>
      <c r="F67" s="66"/>
      <c r="G67" s="63"/>
      <c r="H67" s="67"/>
      <c r="I67" s="68"/>
      <c r="J67" s="68"/>
      <c r="K67" s="31" t="s">
        <v>65</v>
      </c>
      <c r="L67" s="76">
        <v>67</v>
      </c>
      <c r="M67" s="76"/>
      <c r="N67" s="70"/>
      <c r="O67" s="78" t="s">
        <v>279</v>
      </c>
      <c r="P67" s="78">
        <v>1</v>
      </c>
      <c r="Q67" s="78" t="s">
        <v>280</v>
      </c>
      <c r="R67" s="78"/>
      <c r="S67" s="78"/>
      <c r="T67" s="77" t="str">
        <f>REPLACE(INDEX(GroupVertices[Group],MATCH(Edges[[#This Row],[Vertex 1]],GroupVertices[Vertex],0)),1,1,"")</f>
        <v>2</v>
      </c>
      <c r="U67" s="77" t="str">
        <f>REPLACE(INDEX(GroupVertices[Group],MATCH(Edges[[#This Row],[Vertex 2]],GroupVertices[Vertex],0)),1,1,"")</f>
        <v>3</v>
      </c>
      <c r="V67" s="31"/>
      <c r="W67" s="31"/>
      <c r="X67" s="31"/>
      <c r="Y67" s="31"/>
      <c r="Z67" s="31"/>
      <c r="AA67" s="31"/>
      <c r="AB67" s="31"/>
      <c r="AC67" s="31"/>
      <c r="AD67" s="31"/>
    </row>
    <row r="68" spans="1:30" ht="15">
      <c r="A68" s="62" t="s">
        <v>226</v>
      </c>
      <c r="B68" s="62" t="s">
        <v>250</v>
      </c>
      <c r="C68" s="63"/>
      <c r="D68" s="64">
        <v>1</v>
      </c>
      <c r="E68" s="65" t="s">
        <v>132</v>
      </c>
      <c r="F68" s="66"/>
      <c r="G68" s="63"/>
      <c r="H68" s="67"/>
      <c r="I68" s="68"/>
      <c r="J68" s="68"/>
      <c r="K68" s="31" t="s">
        <v>65</v>
      </c>
      <c r="L68" s="76">
        <v>68</v>
      </c>
      <c r="M68" s="76"/>
      <c r="N68" s="70"/>
      <c r="O68" s="78" t="s">
        <v>279</v>
      </c>
      <c r="P68" s="78">
        <v>1</v>
      </c>
      <c r="Q68" s="78" t="s">
        <v>280</v>
      </c>
      <c r="R68" s="78"/>
      <c r="S68" s="78"/>
      <c r="T68" s="77" t="str">
        <f>REPLACE(INDEX(GroupVertices[Group],MATCH(Edges[[#This Row],[Vertex 1]],GroupVertices[Vertex],0)),1,1,"")</f>
        <v>2</v>
      </c>
      <c r="U68" s="77" t="str">
        <f>REPLACE(INDEX(GroupVertices[Group],MATCH(Edges[[#This Row],[Vertex 2]],GroupVertices[Vertex],0)),1,1,"")</f>
        <v>2</v>
      </c>
      <c r="V68" s="31"/>
      <c r="W68" s="31"/>
      <c r="X68" s="31"/>
      <c r="Y68" s="31"/>
      <c r="Z68" s="31"/>
      <c r="AA68" s="31"/>
      <c r="AB68" s="31"/>
      <c r="AC68" s="31"/>
      <c r="AD68" s="31"/>
    </row>
    <row r="69" spans="1:30" ht="15">
      <c r="A69" s="62" t="s">
        <v>209</v>
      </c>
      <c r="B69" s="62" t="s">
        <v>226</v>
      </c>
      <c r="C69" s="63"/>
      <c r="D69" s="64">
        <v>1</v>
      </c>
      <c r="E69" s="65" t="s">
        <v>132</v>
      </c>
      <c r="F69" s="66"/>
      <c r="G69" s="63"/>
      <c r="H69" s="67"/>
      <c r="I69" s="68"/>
      <c r="J69" s="68"/>
      <c r="K69" s="31" t="s">
        <v>65</v>
      </c>
      <c r="L69" s="76">
        <v>69</v>
      </c>
      <c r="M69" s="76"/>
      <c r="N69" s="70"/>
      <c r="O69" s="78" t="s">
        <v>279</v>
      </c>
      <c r="P69" s="78">
        <v>1</v>
      </c>
      <c r="Q69" s="78" t="s">
        <v>280</v>
      </c>
      <c r="R69" s="78"/>
      <c r="S69" s="78"/>
      <c r="T69" s="77" t="str">
        <f>REPLACE(INDEX(GroupVertices[Group],MATCH(Edges[[#This Row],[Vertex 1]],GroupVertices[Vertex],0)),1,1,"")</f>
        <v>1</v>
      </c>
      <c r="U69" s="77" t="str">
        <f>REPLACE(INDEX(GroupVertices[Group],MATCH(Edges[[#This Row],[Vertex 2]],GroupVertices[Vertex],0)),1,1,"")</f>
        <v>2</v>
      </c>
      <c r="V69" s="31"/>
      <c r="W69" s="31"/>
      <c r="X69" s="31"/>
      <c r="Y69" s="31"/>
      <c r="Z69" s="31"/>
      <c r="AA69" s="31"/>
      <c r="AB69" s="31"/>
      <c r="AC69" s="31"/>
      <c r="AD69" s="31"/>
    </row>
    <row r="70" spans="1:30" ht="15">
      <c r="A70" s="62" t="s">
        <v>225</v>
      </c>
      <c r="B70" s="62" t="s">
        <v>226</v>
      </c>
      <c r="C70" s="63"/>
      <c r="D70" s="64">
        <v>1</v>
      </c>
      <c r="E70" s="65" t="s">
        <v>132</v>
      </c>
      <c r="F70" s="66"/>
      <c r="G70" s="63"/>
      <c r="H70" s="67"/>
      <c r="I70" s="68"/>
      <c r="J70" s="68"/>
      <c r="K70" s="31" t="s">
        <v>65</v>
      </c>
      <c r="L70" s="76">
        <v>70</v>
      </c>
      <c r="M70" s="76"/>
      <c r="N70" s="70"/>
      <c r="O70" s="78" t="s">
        <v>279</v>
      </c>
      <c r="P70" s="78">
        <v>1</v>
      </c>
      <c r="Q70" s="78" t="s">
        <v>280</v>
      </c>
      <c r="R70" s="78"/>
      <c r="S70" s="78"/>
      <c r="T70" s="77" t="str">
        <f>REPLACE(INDEX(GroupVertices[Group],MATCH(Edges[[#This Row],[Vertex 1]],GroupVertices[Vertex],0)),1,1,"")</f>
        <v>4</v>
      </c>
      <c r="U70" s="77" t="str">
        <f>REPLACE(INDEX(GroupVertices[Group],MATCH(Edges[[#This Row],[Vertex 2]],GroupVertices[Vertex],0)),1,1,"")</f>
        <v>2</v>
      </c>
      <c r="V70" s="31"/>
      <c r="W70" s="31"/>
      <c r="X70" s="31"/>
      <c r="Y70" s="31"/>
      <c r="Z70" s="31"/>
      <c r="AA70" s="31"/>
      <c r="AB70" s="31"/>
      <c r="AC70" s="31"/>
      <c r="AD70" s="31"/>
    </row>
    <row r="71" spans="1:30" ht="15">
      <c r="A71" s="62" t="s">
        <v>227</v>
      </c>
      <c r="B71" s="62" t="s">
        <v>229</v>
      </c>
      <c r="C71" s="63"/>
      <c r="D71" s="64">
        <v>1</v>
      </c>
      <c r="E71" s="65" t="s">
        <v>132</v>
      </c>
      <c r="F71" s="66"/>
      <c r="G71" s="63"/>
      <c r="H71" s="67"/>
      <c r="I71" s="68"/>
      <c r="J71" s="68"/>
      <c r="K71" s="31" t="s">
        <v>65</v>
      </c>
      <c r="L71" s="76">
        <v>71</v>
      </c>
      <c r="M71" s="76"/>
      <c r="N71" s="70"/>
      <c r="O71" s="78" t="s">
        <v>279</v>
      </c>
      <c r="P71" s="78">
        <v>1</v>
      </c>
      <c r="Q71" s="78" t="s">
        <v>280</v>
      </c>
      <c r="R71" s="78"/>
      <c r="S71" s="78"/>
      <c r="T71" s="77" t="str">
        <f>REPLACE(INDEX(GroupVertices[Group],MATCH(Edges[[#This Row],[Vertex 1]],GroupVertices[Vertex],0)),1,1,"")</f>
        <v>3</v>
      </c>
      <c r="U71" s="77" t="str">
        <f>REPLACE(INDEX(GroupVertices[Group],MATCH(Edges[[#This Row],[Vertex 2]],GroupVertices[Vertex],0)),1,1,"")</f>
        <v>3</v>
      </c>
      <c r="V71" s="31"/>
      <c r="W71" s="31"/>
      <c r="X71" s="31"/>
      <c r="Y71" s="31"/>
      <c r="Z71" s="31"/>
      <c r="AA71" s="31"/>
      <c r="AB71" s="31"/>
      <c r="AC71" s="31"/>
      <c r="AD71" s="31"/>
    </row>
    <row r="72" spans="1:30" ht="15">
      <c r="A72" s="62" t="s">
        <v>227</v>
      </c>
      <c r="B72" s="62" t="s">
        <v>261</v>
      </c>
      <c r="C72" s="63"/>
      <c r="D72" s="64">
        <v>1</v>
      </c>
      <c r="E72" s="65" t="s">
        <v>132</v>
      </c>
      <c r="F72" s="66"/>
      <c r="G72" s="63"/>
      <c r="H72" s="67"/>
      <c r="I72" s="68"/>
      <c r="J72" s="68"/>
      <c r="K72" s="31" t="s">
        <v>65</v>
      </c>
      <c r="L72" s="76">
        <v>72</v>
      </c>
      <c r="M72" s="76"/>
      <c r="N72" s="70"/>
      <c r="O72" s="78" t="s">
        <v>279</v>
      </c>
      <c r="P72" s="78">
        <v>1</v>
      </c>
      <c r="Q72" s="78" t="s">
        <v>280</v>
      </c>
      <c r="R72" s="78"/>
      <c r="S72" s="78"/>
      <c r="T72" s="77" t="str">
        <f>REPLACE(INDEX(GroupVertices[Group],MATCH(Edges[[#This Row],[Vertex 1]],GroupVertices[Vertex],0)),1,1,"")</f>
        <v>3</v>
      </c>
      <c r="U72" s="77" t="str">
        <f>REPLACE(INDEX(GroupVertices[Group],MATCH(Edges[[#This Row],[Vertex 2]],GroupVertices[Vertex],0)),1,1,"")</f>
        <v>3</v>
      </c>
      <c r="V72" s="31"/>
      <c r="W72" s="31"/>
      <c r="X72" s="31"/>
      <c r="Y72" s="31"/>
      <c r="Z72" s="31"/>
      <c r="AA72" s="31"/>
      <c r="AB72" s="31"/>
      <c r="AC72" s="31"/>
      <c r="AD72" s="31"/>
    </row>
    <row r="73" spans="1:30" ht="15">
      <c r="A73" s="62" t="s">
        <v>227</v>
      </c>
      <c r="B73" s="62" t="s">
        <v>255</v>
      </c>
      <c r="C73" s="63"/>
      <c r="D73" s="64">
        <v>1</v>
      </c>
      <c r="E73" s="65" t="s">
        <v>132</v>
      </c>
      <c r="F73" s="66"/>
      <c r="G73" s="63"/>
      <c r="H73" s="67"/>
      <c r="I73" s="68"/>
      <c r="J73" s="68"/>
      <c r="K73" s="31" t="s">
        <v>65</v>
      </c>
      <c r="L73" s="76">
        <v>73</v>
      </c>
      <c r="M73" s="76"/>
      <c r="N73" s="70"/>
      <c r="O73" s="78" t="s">
        <v>279</v>
      </c>
      <c r="P73" s="78">
        <v>1</v>
      </c>
      <c r="Q73" s="78" t="s">
        <v>280</v>
      </c>
      <c r="R73" s="78"/>
      <c r="S73" s="78"/>
      <c r="T73" s="77" t="str">
        <f>REPLACE(INDEX(GroupVertices[Group],MATCH(Edges[[#This Row],[Vertex 1]],GroupVertices[Vertex],0)),1,1,"")</f>
        <v>3</v>
      </c>
      <c r="U73" s="77" t="str">
        <f>REPLACE(INDEX(GroupVertices[Group],MATCH(Edges[[#This Row],[Vertex 2]],GroupVertices[Vertex],0)),1,1,"")</f>
        <v>3</v>
      </c>
      <c r="V73" s="31"/>
      <c r="W73" s="31"/>
      <c r="X73" s="31"/>
      <c r="Y73" s="31"/>
      <c r="Z73" s="31"/>
      <c r="AA73" s="31"/>
      <c r="AB73" s="31"/>
      <c r="AC73" s="31"/>
      <c r="AD73" s="31"/>
    </row>
    <row r="74" spans="1:30" ht="15">
      <c r="A74" s="62" t="s">
        <v>209</v>
      </c>
      <c r="B74" s="62" t="s">
        <v>227</v>
      </c>
      <c r="C74" s="63"/>
      <c r="D74" s="64">
        <v>1</v>
      </c>
      <c r="E74" s="65" t="s">
        <v>132</v>
      </c>
      <c r="F74" s="66"/>
      <c r="G74" s="63"/>
      <c r="H74" s="67"/>
      <c r="I74" s="68"/>
      <c r="J74" s="68"/>
      <c r="K74" s="31" t="s">
        <v>65</v>
      </c>
      <c r="L74" s="76">
        <v>74</v>
      </c>
      <c r="M74" s="76"/>
      <c r="N74" s="70"/>
      <c r="O74" s="78" t="s">
        <v>279</v>
      </c>
      <c r="P74" s="78">
        <v>1</v>
      </c>
      <c r="Q74" s="78" t="s">
        <v>280</v>
      </c>
      <c r="R74" s="78"/>
      <c r="S74" s="78"/>
      <c r="T74" s="77" t="str">
        <f>REPLACE(INDEX(GroupVertices[Group],MATCH(Edges[[#This Row],[Vertex 1]],GroupVertices[Vertex],0)),1,1,"")</f>
        <v>1</v>
      </c>
      <c r="U74" s="77" t="str">
        <f>REPLACE(INDEX(GroupVertices[Group],MATCH(Edges[[#This Row],[Vertex 2]],GroupVertices[Vertex],0)),1,1,"")</f>
        <v>3</v>
      </c>
      <c r="V74" s="31"/>
      <c r="W74" s="31"/>
      <c r="X74" s="31"/>
      <c r="Y74" s="31"/>
      <c r="Z74" s="31"/>
      <c r="AA74" s="31"/>
      <c r="AB74" s="31"/>
      <c r="AC74" s="31"/>
      <c r="AD74" s="31"/>
    </row>
    <row r="75" spans="1:30" ht="15">
      <c r="A75" s="62" t="s">
        <v>228</v>
      </c>
      <c r="B75" s="62" t="s">
        <v>222</v>
      </c>
      <c r="C75" s="63"/>
      <c r="D75" s="64">
        <v>1</v>
      </c>
      <c r="E75" s="65" t="s">
        <v>132</v>
      </c>
      <c r="F75" s="66"/>
      <c r="G75" s="63"/>
      <c r="H75" s="67"/>
      <c r="I75" s="68"/>
      <c r="J75" s="68"/>
      <c r="K75" s="31" t="s">
        <v>65</v>
      </c>
      <c r="L75" s="76">
        <v>75</v>
      </c>
      <c r="M75" s="76"/>
      <c r="N75" s="70"/>
      <c r="O75" s="78" t="s">
        <v>279</v>
      </c>
      <c r="P75" s="78">
        <v>1</v>
      </c>
      <c r="Q75" s="78" t="s">
        <v>280</v>
      </c>
      <c r="R75" s="78"/>
      <c r="S75" s="78"/>
      <c r="T75" s="77" t="str">
        <f>REPLACE(INDEX(GroupVertices[Group],MATCH(Edges[[#This Row],[Vertex 1]],GroupVertices[Vertex],0)),1,1,"")</f>
        <v>4</v>
      </c>
      <c r="U75" s="77" t="str">
        <f>REPLACE(INDEX(GroupVertices[Group],MATCH(Edges[[#This Row],[Vertex 2]],GroupVertices[Vertex],0)),1,1,"")</f>
        <v>2</v>
      </c>
      <c r="V75" s="31"/>
      <c r="W75" s="31"/>
      <c r="X75" s="31"/>
      <c r="Y75" s="31"/>
      <c r="Z75" s="31"/>
      <c r="AA75" s="31"/>
      <c r="AB75" s="31"/>
      <c r="AC75" s="31"/>
      <c r="AD75" s="31"/>
    </row>
    <row r="76" spans="1:30" ht="15">
      <c r="A76" s="62" t="s">
        <v>228</v>
      </c>
      <c r="B76" s="62" t="s">
        <v>233</v>
      </c>
      <c r="C76" s="63"/>
      <c r="D76" s="64">
        <v>1</v>
      </c>
      <c r="E76" s="65" t="s">
        <v>132</v>
      </c>
      <c r="F76" s="66"/>
      <c r="G76" s="63"/>
      <c r="H76" s="67"/>
      <c r="I76" s="68"/>
      <c r="J76" s="68"/>
      <c r="K76" s="31" t="s">
        <v>65</v>
      </c>
      <c r="L76" s="76">
        <v>76</v>
      </c>
      <c r="M76" s="76"/>
      <c r="N76" s="70"/>
      <c r="O76" s="78" t="s">
        <v>279</v>
      </c>
      <c r="P76" s="78">
        <v>1</v>
      </c>
      <c r="Q76" s="78" t="s">
        <v>280</v>
      </c>
      <c r="R76" s="78"/>
      <c r="S76" s="78"/>
      <c r="T76" s="77" t="str">
        <f>REPLACE(INDEX(GroupVertices[Group],MATCH(Edges[[#This Row],[Vertex 1]],GroupVertices[Vertex],0)),1,1,"")</f>
        <v>4</v>
      </c>
      <c r="U76" s="77" t="str">
        <f>REPLACE(INDEX(GroupVertices[Group],MATCH(Edges[[#This Row],[Vertex 2]],GroupVertices[Vertex],0)),1,1,"")</f>
        <v>3</v>
      </c>
      <c r="V76" s="31"/>
      <c r="W76" s="31"/>
      <c r="X76" s="31"/>
      <c r="Y76" s="31"/>
      <c r="Z76" s="31"/>
      <c r="AA76" s="31"/>
      <c r="AB76" s="31"/>
      <c r="AC76" s="31"/>
      <c r="AD76" s="31"/>
    </row>
    <row r="77" spans="1:30" ht="15">
      <c r="A77" s="62" t="s">
        <v>228</v>
      </c>
      <c r="B77" s="62" t="s">
        <v>246</v>
      </c>
      <c r="C77" s="63"/>
      <c r="D77" s="64">
        <v>1</v>
      </c>
      <c r="E77" s="65" t="s">
        <v>132</v>
      </c>
      <c r="F77" s="66"/>
      <c r="G77" s="63"/>
      <c r="H77" s="67"/>
      <c r="I77" s="68"/>
      <c r="J77" s="68"/>
      <c r="K77" s="31" t="s">
        <v>65</v>
      </c>
      <c r="L77" s="76">
        <v>77</v>
      </c>
      <c r="M77" s="76"/>
      <c r="N77" s="70"/>
      <c r="O77" s="78" t="s">
        <v>279</v>
      </c>
      <c r="P77" s="78">
        <v>1</v>
      </c>
      <c r="Q77" s="78" t="s">
        <v>280</v>
      </c>
      <c r="R77" s="78"/>
      <c r="S77" s="78"/>
      <c r="T77" s="77" t="str">
        <f>REPLACE(INDEX(GroupVertices[Group],MATCH(Edges[[#This Row],[Vertex 1]],GroupVertices[Vertex],0)),1,1,"")</f>
        <v>4</v>
      </c>
      <c r="U77" s="77" t="str">
        <f>REPLACE(INDEX(GroupVertices[Group],MATCH(Edges[[#This Row],[Vertex 2]],GroupVertices[Vertex],0)),1,1,"")</f>
        <v>4</v>
      </c>
      <c r="V77" s="31"/>
      <c r="W77" s="31"/>
      <c r="X77" s="31"/>
      <c r="Y77" s="31"/>
      <c r="Z77" s="31"/>
      <c r="AA77" s="31"/>
      <c r="AB77" s="31"/>
      <c r="AC77" s="31"/>
      <c r="AD77" s="31"/>
    </row>
    <row r="78" spans="1:30" ht="15">
      <c r="A78" s="62" t="s">
        <v>209</v>
      </c>
      <c r="B78" s="62" t="s">
        <v>228</v>
      </c>
      <c r="C78" s="63"/>
      <c r="D78" s="64">
        <v>1</v>
      </c>
      <c r="E78" s="65" t="s">
        <v>132</v>
      </c>
      <c r="F78" s="66"/>
      <c r="G78" s="63"/>
      <c r="H78" s="67"/>
      <c r="I78" s="68"/>
      <c r="J78" s="68"/>
      <c r="K78" s="31" t="s">
        <v>65</v>
      </c>
      <c r="L78" s="76">
        <v>78</v>
      </c>
      <c r="M78" s="76"/>
      <c r="N78" s="70"/>
      <c r="O78" s="78" t="s">
        <v>279</v>
      </c>
      <c r="P78" s="78">
        <v>1</v>
      </c>
      <c r="Q78" s="78" t="s">
        <v>280</v>
      </c>
      <c r="R78" s="78"/>
      <c r="S78" s="78"/>
      <c r="T78" s="77" t="str">
        <f>REPLACE(INDEX(GroupVertices[Group],MATCH(Edges[[#This Row],[Vertex 1]],GroupVertices[Vertex],0)),1,1,"")</f>
        <v>1</v>
      </c>
      <c r="U78" s="77" t="str">
        <f>REPLACE(INDEX(GroupVertices[Group],MATCH(Edges[[#This Row],[Vertex 2]],GroupVertices[Vertex],0)),1,1,"")</f>
        <v>4</v>
      </c>
      <c r="V78" s="31"/>
      <c r="W78" s="31"/>
      <c r="X78" s="31"/>
      <c r="Y78" s="31"/>
      <c r="Z78" s="31"/>
      <c r="AA78" s="31"/>
      <c r="AB78" s="31"/>
      <c r="AC78" s="31"/>
      <c r="AD78" s="31"/>
    </row>
    <row r="79" spans="1:30" ht="15">
      <c r="A79" s="62" t="s">
        <v>229</v>
      </c>
      <c r="B79" s="62" t="s">
        <v>261</v>
      </c>
      <c r="C79" s="63"/>
      <c r="D79" s="64">
        <v>1</v>
      </c>
      <c r="E79" s="65" t="s">
        <v>132</v>
      </c>
      <c r="F79" s="66"/>
      <c r="G79" s="63"/>
      <c r="H79" s="67"/>
      <c r="I79" s="68"/>
      <c r="J79" s="68"/>
      <c r="K79" s="31" t="s">
        <v>65</v>
      </c>
      <c r="L79" s="76">
        <v>79</v>
      </c>
      <c r="M79" s="76"/>
      <c r="N79" s="70"/>
      <c r="O79" s="78" t="s">
        <v>279</v>
      </c>
      <c r="P79" s="78">
        <v>1</v>
      </c>
      <c r="Q79" s="78" t="s">
        <v>280</v>
      </c>
      <c r="R79" s="78"/>
      <c r="S79" s="78"/>
      <c r="T79" s="77" t="str">
        <f>REPLACE(INDEX(GroupVertices[Group],MATCH(Edges[[#This Row],[Vertex 1]],GroupVertices[Vertex],0)),1,1,"")</f>
        <v>3</v>
      </c>
      <c r="U79" s="77" t="str">
        <f>REPLACE(INDEX(GroupVertices[Group],MATCH(Edges[[#This Row],[Vertex 2]],GroupVertices[Vertex],0)),1,1,"")</f>
        <v>3</v>
      </c>
      <c r="V79" s="31"/>
      <c r="W79" s="31"/>
      <c r="X79" s="31"/>
      <c r="Y79" s="31"/>
      <c r="Z79" s="31"/>
      <c r="AA79" s="31"/>
      <c r="AB79" s="31"/>
      <c r="AC79" s="31"/>
      <c r="AD79" s="31"/>
    </row>
    <row r="80" spans="1:30" ht="15">
      <c r="A80" s="62" t="s">
        <v>230</v>
      </c>
      <c r="B80" s="62" t="s">
        <v>261</v>
      </c>
      <c r="C80" s="63"/>
      <c r="D80" s="64">
        <v>1</v>
      </c>
      <c r="E80" s="65" t="s">
        <v>132</v>
      </c>
      <c r="F80" s="66"/>
      <c r="G80" s="63"/>
      <c r="H80" s="67"/>
      <c r="I80" s="68"/>
      <c r="J80" s="68"/>
      <c r="K80" s="31" t="s">
        <v>65</v>
      </c>
      <c r="L80" s="76">
        <v>80</v>
      </c>
      <c r="M80" s="76"/>
      <c r="N80" s="70"/>
      <c r="O80" s="78" t="s">
        <v>279</v>
      </c>
      <c r="P80" s="78">
        <v>1</v>
      </c>
      <c r="Q80" s="78" t="s">
        <v>280</v>
      </c>
      <c r="R80" s="78"/>
      <c r="S80" s="78"/>
      <c r="T80" s="77" t="str">
        <f>REPLACE(INDEX(GroupVertices[Group],MATCH(Edges[[#This Row],[Vertex 1]],GroupVertices[Vertex],0)),1,1,"")</f>
        <v>3</v>
      </c>
      <c r="U80" s="77" t="str">
        <f>REPLACE(INDEX(GroupVertices[Group],MATCH(Edges[[#This Row],[Vertex 2]],GroupVertices[Vertex],0)),1,1,"")</f>
        <v>3</v>
      </c>
      <c r="V80" s="31"/>
      <c r="W80" s="31"/>
      <c r="X80" s="31"/>
      <c r="Y80" s="31"/>
      <c r="Z80" s="31"/>
      <c r="AA80" s="31"/>
      <c r="AB80" s="31"/>
      <c r="AC80" s="31"/>
      <c r="AD80" s="31"/>
    </row>
    <row r="81" spans="1:30" ht="15">
      <c r="A81" s="62" t="s">
        <v>231</v>
      </c>
      <c r="B81" s="62" t="s">
        <v>261</v>
      </c>
      <c r="C81" s="63"/>
      <c r="D81" s="64">
        <v>1</v>
      </c>
      <c r="E81" s="65" t="s">
        <v>132</v>
      </c>
      <c r="F81" s="66"/>
      <c r="G81" s="63"/>
      <c r="H81" s="67"/>
      <c r="I81" s="68"/>
      <c r="J81" s="68"/>
      <c r="K81" s="31" t="s">
        <v>65</v>
      </c>
      <c r="L81" s="76">
        <v>81</v>
      </c>
      <c r="M81" s="76"/>
      <c r="N81" s="70"/>
      <c r="O81" s="78" t="s">
        <v>279</v>
      </c>
      <c r="P81" s="78">
        <v>1</v>
      </c>
      <c r="Q81" s="78" t="s">
        <v>280</v>
      </c>
      <c r="R81" s="78"/>
      <c r="S81" s="78"/>
      <c r="T81" s="77" t="str">
        <f>REPLACE(INDEX(GroupVertices[Group],MATCH(Edges[[#This Row],[Vertex 1]],GroupVertices[Vertex],0)),1,1,"")</f>
        <v>3</v>
      </c>
      <c r="U81" s="77" t="str">
        <f>REPLACE(INDEX(GroupVertices[Group],MATCH(Edges[[#This Row],[Vertex 2]],GroupVertices[Vertex],0)),1,1,"")</f>
        <v>3</v>
      </c>
      <c r="V81" s="31"/>
      <c r="W81" s="31"/>
      <c r="X81" s="31"/>
      <c r="Y81" s="31"/>
      <c r="Z81" s="31"/>
      <c r="AA81" s="31"/>
      <c r="AB81" s="31"/>
      <c r="AC81" s="31"/>
      <c r="AD81" s="31"/>
    </row>
    <row r="82" spans="1:30" ht="15">
      <c r="A82" s="62" t="s">
        <v>209</v>
      </c>
      <c r="B82" s="62" t="s">
        <v>261</v>
      </c>
      <c r="C82" s="63"/>
      <c r="D82" s="64">
        <v>1</v>
      </c>
      <c r="E82" s="65" t="s">
        <v>132</v>
      </c>
      <c r="F82" s="66"/>
      <c r="G82" s="63"/>
      <c r="H82" s="67"/>
      <c r="I82" s="68"/>
      <c r="J82" s="68"/>
      <c r="K82" s="31" t="s">
        <v>65</v>
      </c>
      <c r="L82" s="76">
        <v>82</v>
      </c>
      <c r="M82" s="76"/>
      <c r="N82" s="70"/>
      <c r="O82" s="78" t="s">
        <v>279</v>
      </c>
      <c r="P82" s="78">
        <v>1</v>
      </c>
      <c r="Q82" s="78" t="s">
        <v>280</v>
      </c>
      <c r="R82" s="78"/>
      <c r="S82" s="78"/>
      <c r="T82" s="77" t="str">
        <f>REPLACE(INDEX(GroupVertices[Group],MATCH(Edges[[#This Row],[Vertex 1]],GroupVertices[Vertex],0)),1,1,"")</f>
        <v>1</v>
      </c>
      <c r="U82" s="77" t="str">
        <f>REPLACE(INDEX(GroupVertices[Group],MATCH(Edges[[#This Row],[Vertex 2]],GroupVertices[Vertex],0)),1,1,"")</f>
        <v>3</v>
      </c>
      <c r="V82" s="31"/>
      <c r="W82" s="31"/>
      <c r="X82" s="31"/>
      <c r="Y82" s="31"/>
      <c r="Z82" s="31"/>
      <c r="AA82" s="31"/>
      <c r="AB82" s="31"/>
      <c r="AC82" s="31"/>
      <c r="AD82" s="31"/>
    </row>
    <row r="83" spans="1:30" ht="15">
      <c r="A83" s="62" t="s">
        <v>209</v>
      </c>
      <c r="B83" s="62" t="s">
        <v>269</v>
      </c>
      <c r="C83" s="63"/>
      <c r="D83" s="64">
        <v>1</v>
      </c>
      <c r="E83" s="65" t="s">
        <v>132</v>
      </c>
      <c r="F83" s="66"/>
      <c r="G83" s="63"/>
      <c r="H83" s="67"/>
      <c r="I83" s="68"/>
      <c r="J83" s="68"/>
      <c r="K83" s="31" t="s">
        <v>65</v>
      </c>
      <c r="L83" s="76">
        <v>83</v>
      </c>
      <c r="M83" s="76"/>
      <c r="N83" s="70"/>
      <c r="O83" s="78" t="s">
        <v>279</v>
      </c>
      <c r="P83" s="78">
        <v>1</v>
      </c>
      <c r="Q83" s="78" t="s">
        <v>280</v>
      </c>
      <c r="R83" s="78"/>
      <c r="S83" s="78"/>
      <c r="T83" s="77" t="str">
        <f>REPLACE(INDEX(GroupVertices[Group],MATCH(Edges[[#This Row],[Vertex 1]],GroupVertices[Vertex],0)),1,1,"")</f>
        <v>1</v>
      </c>
      <c r="U83" s="77" t="str">
        <f>REPLACE(INDEX(GroupVertices[Group],MATCH(Edges[[#This Row],[Vertex 2]],GroupVertices[Vertex],0)),1,1,"")</f>
        <v>1</v>
      </c>
      <c r="V83" s="31"/>
      <c r="W83" s="31"/>
      <c r="X83" s="31"/>
      <c r="Y83" s="31"/>
      <c r="Z83" s="31"/>
      <c r="AA83" s="31"/>
      <c r="AB83" s="31"/>
      <c r="AC83" s="31"/>
      <c r="AD83" s="31"/>
    </row>
    <row r="84" spans="1:30" ht="15">
      <c r="A84" s="62" t="s">
        <v>209</v>
      </c>
      <c r="B84" s="62" t="s">
        <v>270</v>
      </c>
      <c r="C84" s="63"/>
      <c r="D84" s="64">
        <v>1</v>
      </c>
      <c r="E84" s="65" t="s">
        <v>132</v>
      </c>
      <c r="F84" s="66"/>
      <c r="G84" s="63"/>
      <c r="H84" s="67"/>
      <c r="I84" s="68"/>
      <c r="J84" s="68"/>
      <c r="K84" s="31" t="s">
        <v>65</v>
      </c>
      <c r="L84" s="76">
        <v>84</v>
      </c>
      <c r="M84" s="76"/>
      <c r="N84" s="70"/>
      <c r="O84" s="78" t="s">
        <v>279</v>
      </c>
      <c r="P84" s="78">
        <v>1</v>
      </c>
      <c r="Q84" s="78" t="s">
        <v>280</v>
      </c>
      <c r="R84" s="78"/>
      <c r="S84" s="78"/>
      <c r="T84" s="77" t="str">
        <f>REPLACE(INDEX(GroupVertices[Group],MATCH(Edges[[#This Row],[Vertex 1]],GroupVertices[Vertex],0)),1,1,"")</f>
        <v>1</v>
      </c>
      <c r="U84" s="77" t="str">
        <f>REPLACE(INDEX(GroupVertices[Group],MATCH(Edges[[#This Row],[Vertex 2]],GroupVertices[Vertex],0)),1,1,"")</f>
        <v>5</v>
      </c>
      <c r="V84" s="31"/>
      <c r="W84" s="31"/>
      <c r="X84" s="31"/>
      <c r="Y84" s="31"/>
      <c r="Z84" s="31"/>
      <c r="AA84" s="31"/>
      <c r="AB84" s="31"/>
      <c r="AC84" s="31"/>
      <c r="AD84" s="31"/>
    </row>
    <row r="85" spans="1:30" ht="15">
      <c r="A85" s="62" t="s">
        <v>232</v>
      </c>
      <c r="B85" s="62" t="s">
        <v>270</v>
      </c>
      <c r="C85" s="63"/>
      <c r="D85" s="64">
        <v>1</v>
      </c>
      <c r="E85" s="65" t="s">
        <v>132</v>
      </c>
      <c r="F85" s="66"/>
      <c r="G85" s="63"/>
      <c r="H85" s="67"/>
      <c r="I85" s="68"/>
      <c r="J85" s="68"/>
      <c r="K85" s="31" t="s">
        <v>65</v>
      </c>
      <c r="L85" s="76">
        <v>85</v>
      </c>
      <c r="M85" s="76"/>
      <c r="N85" s="70"/>
      <c r="O85" s="78" t="s">
        <v>279</v>
      </c>
      <c r="P85" s="78">
        <v>1</v>
      </c>
      <c r="Q85" s="78" t="s">
        <v>280</v>
      </c>
      <c r="R85" s="78"/>
      <c r="S85" s="78"/>
      <c r="T85" s="77" t="str">
        <f>REPLACE(INDEX(GroupVertices[Group],MATCH(Edges[[#This Row],[Vertex 1]],GroupVertices[Vertex],0)),1,1,"")</f>
        <v>5</v>
      </c>
      <c r="U85" s="77" t="str">
        <f>REPLACE(INDEX(GroupVertices[Group],MATCH(Edges[[#This Row],[Vertex 2]],GroupVertices[Vertex],0)),1,1,"")</f>
        <v>5</v>
      </c>
      <c r="V85" s="31"/>
      <c r="W85" s="31"/>
      <c r="X85" s="31"/>
      <c r="Y85" s="31"/>
      <c r="Z85" s="31"/>
      <c r="AA85" s="31"/>
      <c r="AB85" s="31"/>
      <c r="AC85" s="31"/>
      <c r="AD85" s="31"/>
    </row>
    <row r="86" spans="1:30" ht="15">
      <c r="A86" s="62" t="s">
        <v>233</v>
      </c>
      <c r="B86" s="62" t="s">
        <v>270</v>
      </c>
      <c r="C86" s="63"/>
      <c r="D86" s="64">
        <v>1</v>
      </c>
      <c r="E86" s="65" t="s">
        <v>132</v>
      </c>
      <c r="F86" s="66"/>
      <c r="G86" s="63"/>
      <c r="H86" s="67"/>
      <c r="I86" s="68"/>
      <c r="J86" s="68"/>
      <c r="K86" s="31" t="s">
        <v>65</v>
      </c>
      <c r="L86" s="76">
        <v>86</v>
      </c>
      <c r="M86" s="76"/>
      <c r="N86" s="70"/>
      <c r="O86" s="78" t="s">
        <v>279</v>
      </c>
      <c r="P86" s="78">
        <v>1</v>
      </c>
      <c r="Q86" s="78" t="s">
        <v>280</v>
      </c>
      <c r="R86" s="78"/>
      <c r="S86" s="78"/>
      <c r="T86" s="77" t="str">
        <f>REPLACE(INDEX(GroupVertices[Group],MATCH(Edges[[#This Row],[Vertex 1]],GroupVertices[Vertex],0)),1,1,"")</f>
        <v>3</v>
      </c>
      <c r="U86" s="77" t="str">
        <f>REPLACE(INDEX(GroupVertices[Group],MATCH(Edges[[#This Row],[Vertex 2]],GroupVertices[Vertex],0)),1,1,"")</f>
        <v>5</v>
      </c>
      <c r="V86" s="31"/>
      <c r="W86" s="31"/>
      <c r="X86" s="31"/>
      <c r="Y86" s="31"/>
      <c r="Z86" s="31"/>
      <c r="AA86" s="31"/>
      <c r="AB86" s="31"/>
      <c r="AC86" s="31"/>
      <c r="AD86" s="31"/>
    </row>
    <row r="87" spans="1:30" ht="15">
      <c r="A87" s="62" t="s">
        <v>234</v>
      </c>
      <c r="B87" s="62" t="s">
        <v>270</v>
      </c>
      <c r="C87" s="63"/>
      <c r="D87" s="64">
        <v>1</v>
      </c>
      <c r="E87" s="65" t="s">
        <v>132</v>
      </c>
      <c r="F87" s="66"/>
      <c r="G87" s="63"/>
      <c r="H87" s="67"/>
      <c r="I87" s="68"/>
      <c r="J87" s="68"/>
      <c r="K87" s="31" t="s">
        <v>65</v>
      </c>
      <c r="L87" s="76">
        <v>87</v>
      </c>
      <c r="M87" s="76"/>
      <c r="N87" s="70"/>
      <c r="O87" s="78" t="s">
        <v>279</v>
      </c>
      <c r="P87" s="78">
        <v>1</v>
      </c>
      <c r="Q87" s="78" t="s">
        <v>280</v>
      </c>
      <c r="R87" s="78"/>
      <c r="S87" s="78"/>
      <c r="T87" s="77" t="str">
        <f>REPLACE(INDEX(GroupVertices[Group],MATCH(Edges[[#This Row],[Vertex 1]],GroupVertices[Vertex],0)),1,1,"")</f>
        <v>5</v>
      </c>
      <c r="U87" s="77" t="str">
        <f>REPLACE(INDEX(GroupVertices[Group],MATCH(Edges[[#This Row],[Vertex 2]],GroupVertices[Vertex],0)),1,1,"")</f>
        <v>5</v>
      </c>
      <c r="V87" s="31"/>
      <c r="W87" s="31"/>
      <c r="X87" s="31"/>
      <c r="Y87" s="31"/>
      <c r="Z87" s="31"/>
      <c r="AA87" s="31"/>
      <c r="AB87" s="31"/>
      <c r="AC87" s="31"/>
      <c r="AD87" s="31"/>
    </row>
    <row r="88" spans="1:30" ht="15">
      <c r="A88" s="62" t="s">
        <v>235</v>
      </c>
      <c r="B88" s="62" t="s">
        <v>270</v>
      </c>
      <c r="C88" s="63"/>
      <c r="D88" s="64">
        <v>1</v>
      </c>
      <c r="E88" s="65" t="s">
        <v>132</v>
      </c>
      <c r="F88" s="66"/>
      <c r="G88" s="63"/>
      <c r="H88" s="67"/>
      <c r="I88" s="68"/>
      <c r="J88" s="68"/>
      <c r="K88" s="31" t="s">
        <v>65</v>
      </c>
      <c r="L88" s="76">
        <v>88</v>
      </c>
      <c r="M88" s="76"/>
      <c r="N88" s="70"/>
      <c r="O88" s="78" t="s">
        <v>279</v>
      </c>
      <c r="P88" s="78">
        <v>1</v>
      </c>
      <c r="Q88" s="78" t="s">
        <v>280</v>
      </c>
      <c r="R88" s="78"/>
      <c r="S88" s="78"/>
      <c r="T88" s="77" t="str">
        <f>REPLACE(INDEX(GroupVertices[Group],MATCH(Edges[[#This Row],[Vertex 1]],GroupVertices[Vertex],0)),1,1,"")</f>
        <v>3</v>
      </c>
      <c r="U88" s="77" t="str">
        <f>REPLACE(INDEX(GroupVertices[Group],MATCH(Edges[[#This Row],[Vertex 2]],GroupVertices[Vertex],0)),1,1,"")</f>
        <v>5</v>
      </c>
      <c r="V88" s="31"/>
      <c r="W88" s="31"/>
      <c r="X88" s="31"/>
      <c r="Y88" s="31"/>
      <c r="Z88" s="31"/>
      <c r="AA88" s="31"/>
      <c r="AB88" s="31"/>
      <c r="AC88" s="31"/>
      <c r="AD88" s="31"/>
    </row>
    <row r="89" spans="1:30" ht="15">
      <c r="A89" s="62" t="s">
        <v>236</v>
      </c>
      <c r="B89" s="62" t="s">
        <v>238</v>
      </c>
      <c r="C89" s="63"/>
      <c r="D89" s="64">
        <v>1</v>
      </c>
      <c r="E89" s="65" t="s">
        <v>132</v>
      </c>
      <c r="F89" s="66"/>
      <c r="G89" s="63"/>
      <c r="H89" s="67"/>
      <c r="I89" s="68"/>
      <c r="J89" s="68"/>
      <c r="K89" s="31" t="s">
        <v>65</v>
      </c>
      <c r="L89" s="76">
        <v>89</v>
      </c>
      <c r="M89" s="76"/>
      <c r="N89" s="70"/>
      <c r="O89" s="78" t="s">
        <v>279</v>
      </c>
      <c r="P89" s="78">
        <v>1</v>
      </c>
      <c r="Q89" s="78" t="s">
        <v>280</v>
      </c>
      <c r="R89" s="78"/>
      <c r="S89" s="78"/>
      <c r="T89" s="77" t="str">
        <f>REPLACE(INDEX(GroupVertices[Group],MATCH(Edges[[#This Row],[Vertex 1]],GroupVertices[Vertex],0)),1,1,"")</f>
        <v>4</v>
      </c>
      <c r="U89" s="77" t="str">
        <f>REPLACE(INDEX(GroupVertices[Group],MATCH(Edges[[#This Row],[Vertex 2]],GroupVertices[Vertex],0)),1,1,"")</f>
        <v>1</v>
      </c>
      <c r="V89" s="31"/>
      <c r="W89" s="31"/>
      <c r="X89" s="31"/>
      <c r="Y89" s="31"/>
      <c r="Z89" s="31"/>
      <c r="AA89" s="31"/>
      <c r="AB89" s="31"/>
      <c r="AC89" s="31"/>
      <c r="AD89" s="31"/>
    </row>
    <row r="90" spans="1:30" ht="15">
      <c r="A90" s="62" t="s">
        <v>237</v>
      </c>
      <c r="B90" s="62" t="s">
        <v>238</v>
      </c>
      <c r="C90" s="63"/>
      <c r="D90" s="64">
        <v>1</v>
      </c>
      <c r="E90" s="65" t="s">
        <v>132</v>
      </c>
      <c r="F90" s="66"/>
      <c r="G90" s="63"/>
      <c r="H90" s="67"/>
      <c r="I90" s="68"/>
      <c r="J90" s="68"/>
      <c r="K90" s="31" t="s">
        <v>66</v>
      </c>
      <c r="L90" s="76">
        <v>90</v>
      </c>
      <c r="M90" s="76"/>
      <c r="N90" s="70"/>
      <c r="O90" s="78" t="s">
        <v>279</v>
      </c>
      <c r="P90" s="78">
        <v>1</v>
      </c>
      <c r="Q90" s="78" t="s">
        <v>280</v>
      </c>
      <c r="R90" s="78"/>
      <c r="S90" s="78"/>
      <c r="T90" s="77" t="str">
        <f>REPLACE(INDEX(GroupVertices[Group],MATCH(Edges[[#This Row],[Vertex 1]],GroupVertices[Vertex],0)),1,1,"")</f>
        <v>3</v>
      </c>
      <c r="U90" s="77" t="str">
        <f>REPLACE(INDEX(GroupVertices[Group],MATCH(Edges[[#This Row],[Vertex 2]],GroupVertices[Vertex],0)),1,1,"")</f>
        <v>1</v>
      </c>
      <c r="V90" s="31"/>
      <c r="W90" s="31"/>
      <c r="X90" s="31"/>
      <c r="Y90" s="31"/>
      <c r="Z90" s="31"/>
      <c r="AA90" s="31"/>
      <c r="AB90" s="31"/>
      <c r="AC90" s="31"/>
      <c r="AD90" s="31"/>
    </row>
    <row r="91" spans="1:30" ht="15">
      <c r="A91" s="62" t="s">
        <v>238</v>
      </c>
      <c r="B91" s="62" t="s">
        <v>237</v>
      </c>
      <c r="C91" s="63"/>
      <c r="D91" s="64">
        <v>1</v>
      </c>
      <c r="E91" s="65" t="s">
        <v>132</v>
      </c>
      <c r="F91" s="66"/>
      <c r="G91" s="63"/>
      <c r="H91" s="67"/>
      <c r="I91" s="68"/>
      <c r="J91" s="68"/>
      <c r="K91" s="31" t="s">
        <v>66</v>
      </c>
      <c r="L91" s="76">
        <v>91</v>
      </c>
      <c r="M91" s="76"/>
      <c r="N91" s="70"/>
      <c r="O91" s="78" t="s">
        <v>279</v>
      </c>
      <c r="P91" s="78">
        <v>1</v>
      </c>
      <c r="Q91" s="78" t="s">
        <v>280</v>
      </c>
      <c r="R91" s="78"/>
      <c r="S91" s="78"/>
      <c r="T91" s="77" t="str">
        <f>REPLACE(INDEX(GroupVertices[Group],MATCH(Edges[[#This Row],[Vertex 1]],GroupVertices[Vertex],0)),1,1,"")</f>
        <v>1</v>
      </c>
      <c r="U91" s="77" t="str">
        <f>REPLACE(INDEX(GroupVertices[Group],MATCH(Edges[[#This Row],[Vertex 2]],GroupVertices[Vertex],0)),1,1,"")</f>
        <v>3</v>
      </c>
      <c r="V91" s="31"/>
      <c r="W91" s="31"/>
      <c r="X91" s="31"/>
      <c r="Y91" s="31"/>
      <c r="Z91" s="31"/>
      <c r="AA91" s="31"/>
      <c r="AB91" s="31"/>
      <c r="AC91" s="31"/>
      <c r="AD91" s="31"/>
    </row>
    <row r="92" spans="1:30" ht="15">
      <c r="A92" s="62" t="s">
        <v>238</v>
      </c>
      <c r="B92" s="62" t="s">
        <v>258</v>
      </c>
      <c r="C92" s="63"/>
      <c r="D92" s="64">
        <v>1</v>
      </c>
      <c r="E92" s="65" t="s">
        <v>132</v>
      </c>
      <c r="F92" s="66"/>
      <c r="G92" s="63"/>
      <c r="H92" s="67"/>
      <c r="I92" s="68"/>
      <c r="J92" s="68"/>
      <c r="K92" s="31" t="s">
        <v>65</v>
      </c>
      <c r="L92" s="76">
        <v>92</v>
      </c>
      <c r="M92" s="76"/>
      <c r="N92" s="70"/>
      <c r="O92" s="78" t="s">
        <v>279</v>
      </c>
      <c r="P92" s="78">
        <v>1</v>
      </c>
      <c r="Q92" s="78" t="s">
        <v>280</v>
      </c>
      <c r="R92" s="78"/>
      <c r="S92" s="78"/>
      <c r="T92" s="77" t="str">
        <f>REPLACE(INDEX(GroupVertices[Group],MATCH(Edges[[#This Row],[Vertex 1]],GroupVertices[Vertex],0)),1,1,"")</f>
        <v>1</v>
      </c>
      <c r="U92" s="77" t="str">
        <f>REPLACE(INDEX(GroupVertices[Group],MATCH(Edges[[#This Row],[Vertex 2]],GroupVertices[Vertex],0)),1,1,"")</f>
        <v>1</v>
      </c>
      <c r="V92" s="31"/>
      <c r="W92" s="31"/>
      <c r="X92" s="31"/>
      <c r="Y92" s="31"/>
      <c r="Z92" s="31"/>
      <c r="AA92" s="31"/>
      <c r="AB92" s="31"/>
      <c r="AC92" s="31"/>
      <c r="AD92" s="31"/>
    </row>
    <row r="93" spans="1:30" ht="15">
      <c r="A93" s="62" t="s">
        <v>209</v>
      </c>
      <c r="B93" s="62" t="s">
        <v>238</v>
      </c>
      <c r="C93" s="63"/>
      <c r="D93" s="64">
        <v>1</v>
      </c>
      <c r="E93" s="65" t="s">
        <v>132</v>
      </c>
      <c r="F93" s="66"/>
      <c r="G93" s="63"/>
      <c r="H93" s="67"/>
      <c r="I93" s="68"/>
      <c r="J93" s="68"/>
      <c r="K93" s="31" t="s">
        <v>65</v>
      </c>
      <c r="L93" s="76">
        <v>93</v>
      </c>
      <c r="M93" s="76"/>
      <c r="N93" s="70"/>
      <c r="O93" s="78" t="s">
        <v>279</v>
      </c>
      <c r="P93" s="78">
        <v>1</v>
      </c>
      <c r="Q93" s="78" t="s">
        <v>280</v>
      </c>
      <c r="R93" s="78"/>
      <c r="S93" s="78"/>
      <c r="T93" s="77" t="str">
        <f>REPLACE(INDEX(GroupVertices[Group],MATCH(Edges[[#This Row],[Vertex 1]],GroupVertices[Vertex],0)),1,1,"")</f>
        <v>1</v>
      </c>
      <c r="U93" s="77" t="str">
        <f>REPLACE(INDEX(GroupVertices[Group],MATCH(Edges[[#This Row],[Vertex 2]],GroupVertices[Vertex],0)),1,1,"")</f>
        <v>1</v>
      </c>
      <c r="V93" s="31"/>
      <c r="W93" s="31"/>
      <c r="X93" s="31"/>
      <c r="Y93" s="31"/>
      <c r="Z93" s="31"/>
      <c r="AA93" s="31"/>
      <c r="AB93" s="31"/>
      <c r="AC93" s="31"/>
      <c r="AD93" s="31"/>
    </row>
    <row r="94" spans="1:30" ht="15">
      <c r="A94" s="62" t="s">
        <v>232</v>
      </c>
      <c r="B94" s="62" t="s">
        <v>238</v>
      </c>
      <c r="C94" s="63"/>
      <c r="D94" s="64">
        <v>1</v>
      </c>
      <c r="E94" s="65" t="s">
        <v>132</v>
      </c>
      <c r="F94" s="66"/>
      <c r="G94" s="63"/>
      <c r="H94" s="67"/>
      <c r="I94" s="68"/>
      <c r="J94" s="68"/>
      <c r="K94" s="31" t="s">
        <v>65</v>
      </c>
      <c r="L94" s="76">
        <v>94</v>
      </c>
      <c r="M94" s="76"/>
      <c r="N94" s="70"/>
      <c r="O94" s="78" t="s">
        <v>279</v>
      </c>
      <c r="P94" s="78">
        <v>1</v>
      </c>
      <c r="Q94" s="78" t="s">
        <v>280</v>
      </c>
      <c r="R94" s="78"/>
      <c r="S94" s="78"/>
      <c r="T94" s="77" t="str">
        <f>REPLACE(INDEX(GroupVertices[Group],MATCH(Edges[[#This Row],[Vertex 1]],GroupVertices[Vertex],0)),1,1,"")</f>
        <v>5</v>
      </c>
      <c r="U94" s="77" t="str">
        <f>REPLACE(INDEX(GroupVertices[Group],MATCH(Edges[[#This Row],[Vertex 2]],GroupVertices[Vertex],0)),1,1,"")</f>
        <v>1</v>
      </c>
      <c r="V94" s="31"/>
      <c r="W94" s="31"/>
      <c r="X94" s="31"/>
      <c r="Y94" s="31"/>
      <c r="Z94" s="31"/>
      <c r="AA94" s="31"/>
      <c r="AB94" s="31"/>
      <c r="AC94" s="31"/>
      <c r="AD94" s="31"/>
    </row>
    <row r="95" spans="1:30" ht="15">
      <c r="A95" s="62" t="s">
        <v>222</v>
      </c>
      <c r="B95" s="62" t="s">
        <v>238</v>
      </c>
      <c r="C95" s="63"/>
      <c r="D95" s="64">
        <v>1</v>
      </c>
      <c r="E95" s="65" t="s">
        <v>132</v>
      </c>
      <c r="F95" s="66"/>
      <c r="G95" s="63"/>
      <c r="H95" s="67"/>
      <c r="I95" s="68"/>
      <c r="J95" s="68"/>
      <c r="K95" s="31" t="s">
        <v>65</v>
      </c>
      <c r="L95" s="76">
        <v>95</v>
      </c>
      <c r="M95" s="76"/>
      <c r="N95" s="70"/>
      <c r="O95" s="78" t="s">
        <v>279</v>
      </c>
      <c r="P95" s="78">
        <v>1</v>
      </c>
      <c r="Q95" s="78" t="s">
        <v>280</v>
      </c>
      <c r="R95" s="78"/>
      <c r="S95" s="78"/>
      <c r="T95" s="77" t="str">
        <f>REPLACE(INDEX(GroupVertices[Group],MATCH(Edges[[#This Row],[Vertex 1]],GroupVertices[Vertex],0)),1,1,"")</f>
        <v>2</v>
      </c>
      <c r="U95" s="77" t="str">
        <f>REPLACE(INDEX(GroupVertices[Group],MATCH(Edges[[#This Row],[Vertex 2]],GroupVertices[Vertex],0)),1,1,"")</f>
        <v>1</v>
      </c>
      <c r="V95" s="31"/>
      <c r="W95" s="31"/>
      <c r="X95" s="31"/>
      <c r="Y95" s="31"/>
      <c r="Z95" s="31"/>
      <c r="AA95" s="31"/>
      <c r="AB95" s="31"/>
      <c r="AC95" s="31"/>
      <c r="AD95" s="31"/>
    </row>
    <row r="96" spans="1:30" ht="15">
      <c r="A96" s="62" t="s">
        <v>230</v>
      </c>
      <c r="B96" s="62" t="s">
        <v>238</v>
      </c>
      <c r="C96" s="63"/>
      <c r="D96" s="64">
        <v>1</v>
      </c>
      <c r="E96" s="65" t="s">
        <v>132</v>
      </c>
      <c r="F96" s="66"/>
      <c r="G96" s="63"/>
      <c r="H96" s="67"/>
      <c r="I96" s="68"/>
      <c r="J96" s="68"/>
      <c r="K96" s="31" t="s">
        <v>65</v>
      </c>
      <c r="L96" s="76">
        <v>96</v>
      </c>
      <c r="M96" s="76"/>
      <c r="N96" s="70"/>
      <c r="O96" s="78" t="s">
        <v>279</v>
      </c>
      <c r="P96" s="78">
        <v>1</v>
      </c>
      <c r="Q96" s="78" t="s">
        <v>280</v>
      </c>
      <c r="R96" s="78"/>
      <c r="S96" s="78"/>
      <c r="T96" s="77" t="str">
        <f>REPLACE(INDEX(GroupVertices[Group],MATCH(Edges[[#This Row],[Vertex 1]],GroupVertices[Vertex],0)),1,1,"")</f>
        <v>3</v>
      </c>
      <c r="U96" s="77" t="str">
        <f>REPLACE(INDEX(GroupVertices[Group],MATCH(Edges[[#This Row],[Vertex 2]],GroupVertices[Vertex],0)),1,1,"")</f>
        <v>1</v>
      </c>
      <c r="V96" s="31"/>
      <c r="W96" s="31"/>
      <c r="X96" s="31"/>
      <c r="Y96" s="31"/>
      <c r="Z96" s="31"/>
      <c r="AA96" s="31"/>
      <c r="AB96" s="31"/>
      <c r="AC96" s="31"/>
      <c r="AD96" s="31"/>
    </row>
    <row r="97" spans="1:30" ht="15">
      <c r="A97" s="62" t="s">
        <v>239</v>
      </c>
      <c r="B97" s="62" t="s">
        <v>238</v>
      </c>
      <c r="C97" s="63"/>
      <c r="D97" s="64">
        <v>1</v>
      </c>
      <c r="E97" s="65" t="s">
        <v>132</v>
      </c>
      <c r="F97" s="66"/>
      <c r="G97" s="63"/>
      <c r="H97" s="67"/>
      <c r="I97" s="68"/>
      <c r="J97" s="68"/>
      <c r="K97" s="31" t="s">
        <v>65</v>
      </c>
      <c r="L97" s="76">
        <v>97</v>
      </c>
      <c r="M97" s="76"/>
      <c r="N97" s="70"/>
      <c r="O97" s="78" t="s">
        <v>279</v>
      </c>
      <c r="P97" s="78">
        <v>1</v>
      </c>
      <c r="Q97" s="78" t="s">
        <v>280</v>
      </c>
      <c r="R97" s="78"/>
      <c r="S97" s="78"/>
      <c r="T97" s="77" t="str">
        <f>REPLACE(INDEX(GroupVertices[Group],MATCH(Edges[[#This Row],[Vertex 1]],GroupVertices[Vertex],0)),1,1,"")</f>
        <v>1</v>
      </c>
      <c r="U97" s="77" t="str">
        <f>REPLACE(INDEX(GroupVertices[Group],MATCH(Edges[[#This Row],[Vertex 2]],GroupVertices[Vertex],0)),1,1,"")</f>
        <v>1</v>
      </c>
      <c r="V97" s="31"/>
      <c r="W97" s="31"/>
      <c r="X97" s="31"/>
      <c r="Y97" s="31"/>
      <c r="Z97" s="31"/>
      <c r="AA97" s="31"/>
      <c r="AB97" s="31"/>
      <c r="AC97" s="31"/>
      <c r="AD97" s="31"/>
    </row>
    <row r="98" spans="1:30" ht="15">
      <c r="A98" s="62" t="s">
        <v>233</v>
      </c>
      <c r="B98" s="62" t="s">
        <v>238</v>
      </c>
      <c r="C98" s="63"/>
      <c r="D98" s="64">
        <v>1</v>
      </c>
      <c r="E98" s="65" t="s">
        <v>132</v>
      </c>
      <c r="F98" s="66"/>
      <c r="G98" s="63"/>
      <c r="H98" s="67"/>
      <c r="I98" s="68"/>
      <c r="J98" s="68"/>
      <c r="K98" s="31" t="s">
        <v>65</v>
      </c>
      <c r="L98" s="76">
        <v>98</v>
      </c>
      <c r="M98" s="76"/>
      <c r="N98" s="70"/>
      <c r="O98" s="78" t="s">
        <v>279</v>
      </c>
      <c r="P98" s="78">
        <v>1</v>
      </c>
      <c r="Q98" s="78" t="s">
        <v>280</v>
      </c>
      <c r="R98" s="78"/>
      <c r="S98" s="78"/>
      <c r="T98" s="77" t="str">
        <f>REPLACE(INDEX(GroupVertices[Group],MATCH(Edges[[#This Row],[Vertex 1]],GroupVertices[Vertex],0)),1,1,"")</f>
        <v>3</v>
      </c>
      <c r="U98" s="77" t="str">
        <f>REPLACE(INDEX(GroupVertices[Group],MATCH(Edges[[#This Row],[Vertex 2]],GroupVertices[Vertex],0)),1,1,"")</f>
        <v>1</v>
      </c>
      <c r="V98" s="31"/>
      <c r="W98" s="31"/>
      <c r="X98" s="31"/>
      <c r="Y98" s="31"/>
      <c r="Z98" s="31"/>
      <c r="AA98" s="31"/>
      <c r="AB98" s="31"/>
      <c r="AC98" s="31"/>
      <c r="AD98" s="31"/>
    </row>
    <row r="99" spans="1:30" ht="15">
      <c r="A99" s="62" t="s">
        <v>234</v>
      </c>
      <c r="B99" s="62" t="s">
        <v>238</v>
      </c>
      <c r="C99" s="63"/>
      <c r="D99" s="64">
        <v>1</v>
      </c>
      <c r="E99" s="65" t="s">
        <v>132</v>
      </c>
      <c r="F99" s="66"/>
      <c r="G99" s="63"/>
      <c r="H99" s="67"/>
      <c r="I99" s="68"/>
      <c r="J99" s="68"/>
      <c r="K99" s="31" t="s">
        <v>65</v>
      </c>
      <c r="L99" s="76">
        <v>99</v>
      </c>
      <c r="M99" s="76"/>
      <c r="N99" s="70"/>
      <c r="O99" s="78" t="s">
        <v>279</v>
      </c>
      <c r="P99" s="78">
        <v>1</v>
      </c>
      <c r="Q99" s="78" t="s">
        <v>280</v>
      </c>
      <c r="R99" s="78"/>
      <c r="S99" s="78"/>
      <c r="T99" s="77" t="str">
        <f>REPLACE(INDEX(GroupVertices[Group],MATCH(Edges[[#This Row],[Vertex 1]],GroupVertices[Vertex],0)),1,1,"")</f>
        <v>5</v>
      </c>
      <c r="U99" s="77" t="str">
        <f>REPLACE(INDEX(GroupVertices[Group],MATCH(Edges[[#This Row],[Vertex 2]],GroupVertices[Vertex],0)),1,1,"")</f>
        <v>1</v>
      </c>
      <c r="V99" s="31"/>
      <c r="W99" s="31"/>
      <c r="X99" s="31"/>
      <c r="Y99" s="31"/>
      <c r="Z99" s="31"/>
      <c r="AA99" s="31"/>
      <c r="AB99" s="31"/>
      <c r="AC99" s="31"/>
      <c r="AD99" s="31"/>
    </row>
    <row r="100" spans="1:30" ht="15">
      <c r="A100" s="62" t="s">
        <v>235</v>
      </c>
      <c r="B100" s="62" t="s">
        <v>238</v>
      </c>
      <c r="C100" s="63"/>
      <c r="D100" s="64">
        <v>1</v>
      </c>
      <c r="E100" s="65" t="s">
        <v>132</v>
      </c>
      <c r="F100" s="66"/>
      <c r="G100" s="63"/>
      <c r="H100" s="67"/>
      <c r="I100" s="68"/>
      <c r="J100" s="68"/>
      <c r="K100" s="31" t="s">
        <v>65</v>
      </c>
      <c r="L100" s="76">
        <v>100</v>
      </c>
      <c r="M100" s="76"/>
      <c r="N100" s="70"/>
      <c r="O100" s="78" t="s">
        <v>279</v>
      </c>
      <c r="P100" s="78">
        <v>1</v>
      </c>
      <c r="Q100" s="78" t="s">
        <v>280</v>
      </c>
      <c r="R100" s="78"/>
      <c r="S100" s="78"/>
      <c r="T100" s="77" t="str">
        <f>REPLACE(INDEX(GroupVertices[Group],MATCH(Edges[[#This Row],[Vertex 1]],GroupVertices[Vertex],0)),1,1,"")</f>
        <v>3</v>
      </c>
      <c r="U100" s="77" t="str">
        <f>REPLACE(INDEX(GroupVertices[Group],MATCH(Edges[[#This Row],[Vertex 2]],GroupVertices[Vertex],0)),1,1,"")</f>
        <v>1</v>
      </c>
      <c r="V100" s="31"/>
      <c r="W100" s="31"/>
      <c r="X100" s="31"/>
      <c r="Y100" s="31"/>
      <c r="Z100" s="31"/>
      <c r="AA100" s="31"/>
      <c r="AB100" s="31"/>
      <c r="AC100" s="31"/>
      <c r="AD100" s="31"/>
    </row>
    <row r="101" spans="1:30" ht="15">
      <c r="A101" s="62" t="s">
        <v>209</v>
      </c>
      <c r="B101" s="62" t="s">
        <v>271</v>
      </c>
      <c r="C101" s="63"/>
      <c r="D101" s="64">
        <v>1</v>
      </c>
      <c r="E101" s="65" t="s">
        <v>132</v>
      </c>
      <c r="F101" s="66"/>
      <c r="G101" s="63"/>
      <c r="H101" s="67"/>
      <c r="I101" s="68"/>
      <c r="J101" s="68"/>
      <c r="K101" s="31" t="s">
        <v>65</v>
      </c>
      <c r="L101" s="76">
        <v>101</v>
      </c>
      <c r="M101" s="76"/>
      <c r="N101" s="70"/>
      <c r="O101" s="78" t="s">
        <v>279</v>
      </c>
      <c r="P101" s="78">
        <v>1</v>
      </c>
      <c r="Q101" s="78" t="s">
        <v>280</v>
      </c>
      <c r="R101" s="78"/>
      <c r="S101" s="78"/>
      <c r="T101" s="77" t="str">
        <f>REPLACE(INDEX(GroupVertices[Group],MATCH(Edges[[#This Row],[Vertex 1]],GroupVertices[Vertex],0)),1,1,"")</f>
        <v>1</v>
      </c>
      <c r="U101" s="77" t="str">
        <f>REPLACE(INDEX(GroupVertices[Group],MATCH(Edges[[#This Row],[Vertex 2]],GroupVertices[Vertex],0)),1,1,"")</f>
        <v>1</v>
      </c>
      <c r="V101" s="31"/>
      <c r="W101" s="31"/>
      <c r="X101" s="31"/>
      <c r="Y101" s="31"/>
      <c r="Z101" s="31"/>
      <c r="AA101" s="31"/>
      <c r="AB101" s="31"/>
      <c r="AC101" s="31"/>
      <c r="AD101" s="31"/>
    </row>
    <row r="102" spans="1:30" ht="15">
      <c r="A102" s="62" t="s">
        <v>233</v>
      </c>
      <c r="B102" s="62" t="s">
        <v>271</v>
      </c>
      <c r="C102" s="63"/>
      <c r="D102" s="64">
        <v>1</v>
      </c>
      <c r="E102" s="65" t="s">
        <v>132</v>
      </c>
      <c r="F102" s="66"/>
      <c r="G102" s="63"/>
      <c r="H102" s="67"/>
      <c r="I102" s="68"/>
      <c r="J102" s="68"/>
      <c r="K102" s="31" t="s">
        <v>65</v>
      </c>
      <c r="L102" s="76">
        <v>102</v>
      </c>
      <c r="M102" s="76"/>
      <c r="N102" s="70"/>
      <c r="O102" s="78" t="s">
        <v>279</v>
      </c>
      <c r="P102" s="78">
        <v>1</v>
      </c>
      <c r="Q102" s="78" t="s">
        <v>280</v>
      </c>
      <c r="R102" s="78"/>
      <c r="S102" s="78"/>
      <c r="T102" s="77" t="str">
        <f>REPLACE(INDEX(GroupVertices[Group],MATCH(Edges[[#This Row],[Vertex 1]],GroupVertices[Vertex],0)),1,1,"")</f>
        <v>3</v>
      </c>
      <c r="U102" s="77" t="str">
        <f>REPLACE(INDEX(GroupVertices[Group],MATCH(Edges[[#This Row],[Vertex 2]],GroupVertices[Vertex],0)),1,1,"")</f>
        <v>1</v>
      </c>
      <c r="V102" s="31"/>
      <c r="W102" s="31"/>
      <c r="X102" s="31"/>
      <c r="Y102" s="31"/>
      <c r="Z102" s="31"/>
      <c r="AA102" s="31"/>
      <c r="AB102" s="31"/>
      <c r="AC102" s="31"/>
      <c r="AD102" s="31"/>
    </row>
    <row r="103" spans="1:30" ht="15">
      <c r="A103" s="62" t="s">
        <v>235</v>
      </c>
      <c r="B103" s="62" t="s">
        <v>271</v>
      </c>
      <c r="C103" s="63"/>
      <c r="D103" s="64">
        <v>1</v>
      </c>
      <c r="E103" s="65" t="s">
        <v>132</v>
      </c>
      <c r="F103" s="66"/>
      <c r="G103" s="63"/>
      <c r="H103" s="67"/>
      <c r="I103" s="68"/>
      <c r="J103" s="68"/>
      <c r="K103" s="31" t="s">
        <v>65</v>
      </c>
      <c r="L103" s="76">
        <v>103</v>
      </c>
      <c r="M103" s="76"/>
      <c r="N103" s="70"/>
      <c r="O103" s="78" t="s">
        <v>279</v>
      </c>
      <c r="P103" s="78">
        <v>1</v>
      </c>
      <c r="Q103" s="78" t="s">
        <v>280</v>
      </c>
      <c r="R103" s="78"/>
      <c r="S103" s="78"/>
      <c r="T103" s="77" t="str">
        <f>REPLACE(INDEX(GroupVertices[Group],MATCH(Edges[[#This Row],[Vertex 1]],GroupVertices[Vertex],0)),1,1,"")</f>
        <v>3</v>
      </c>
      <c r="U103" s="77" t="str">
        <f>REPLACE(INDEX(GroupVertices[Group],MATCH(Edges[[#This Row],[Vertex 2]],GroupVertices[Vertex],0)),1,1,"")</f>
        <v>1</v>
      </c>
      <c r="V103" s="31"/>
      <c r="W103" s="31"/>
      <c r="X103" s="31"/>
      <c r="Y103" s="31"/>
      <c r="Z103" s="31"/>
      <c r="AA103" s="31"/>
      <c r="AB103" s="31"/>
      <c r="AC103" s="31"/>
      <c r="AD103" s="31"/>
    </row>
    <row r="104" spans="1:30" ht="15">
      <c r="A104" s="62" t="s">
        <v>232</v>
      </c>
      <c r="B104" s="62" t="s">
        <v>224</v>
      </c>
      <c r="C104" s="63"/>
      <c r="D104" s="64">
        <v>1</v>
      </c>
      <c r="E104" s="65" t="s">
        <v>132</v>
      </c>
      <c r="F104" s="66"/>
      <c r="G104" s="63"/>
      <c r="H104" s="67"/>
      <c r="I104" s="68"/>
      <c r="J104" s="68"/>
      <c r="K104" s="31" t="s">
        <v>65</v>
      </c>
      <c r="L104" s="76">
        <v>104</v>
      </c>
      <c r="M104" s="76"/>
      <c r="N104" s="70"/>
      <c r="O104" s="78" t="s">
        <v>279</v>
      </c>
      <c r="P104" s="78">
        <v>1</v>
      </c>
      <c r="Q104" s="78" t="s">
        <v>280</v>
      </c>
      <c r="R104" s="78"/>
      <c r="S104" s="78"/>
      <c r="T104" s="77" t="str">
        <f>REPLACE(INDEX(GroupVertices[Group],MATCH(Edges[[#This Row],[Vertex 1]],GroupVertices[Vertex],0)),1,1,"")</f>
        <v>5</v>
      </c>
      <c r="U104" s="77" t="str">
        <f>REPLACE(INDEX(GroupVertices[Group],MATCH(Edges[[#This Row],[Vertex 2]],GroupVertices[Vertex],0)),1,1,"")</f>
        <v>2</v>
      </c>
      <c r="V104" s="31"/>
      <c r="W104" s="31"/>
      <c r="X104" s="31"/>
      <c r="Y104" s="31"/>
      <c r="Z104" s="31"/>
      <c r="AA104" s="31"/>
      <c r="AB104" s="31"/>
      <c r="AC104" s="31"/>
      <c r="AD104" s="31"/>
    </row>
    <row r="105" spans="1:30" ht="15">
      <c r="A105" s="62" t="s">
        <v>232</v>
      </c>
      <c r="B105" s="62" t="s">
        <v>253</v>
      </c>
      <c r="C105" s="63"/>
      <c r="D105" s="64">
        <v>1</v>
      </c>
      <c r="E105" s="65" t="s">
        <v>132</v>
      </c>
      <c r="F105" s="66"/>
      <c r="G105" s="63"/>
      <c r="H105" s="67"/>
      <c r="I105" s="68"/>
      <c r="J105" s="68"/>
      <c r="K105" s="31" t="s">
        <v>65</v>
      </c>
      <c r="L105" s="76">
        <v>105</v>
      </c>
      <c r="M105" s="76"/>
      <c r="N105" s="70"/>
      <c r="O105" s="78" t="s">
        <v>279</v>
      </c>
      <c r="P105" s="78">
        <v>1</v>
      </c>
      <c r="Q105" s="78" t="s">
        <v>280</v>
      </c>
      <c r="R105" s="78"/>
      <c r="S105" s="78"/>
      <c r="T105" s="77" t="str">
        <f>REPLACE(INDEX(GroupVertices[Group],MATCH(Edges[[#This Row],[Vertex 1]],GroupVertices[Vertex],0)),1,1,"")</f>
        <v>5</v>
      </c>
      <c r="U105" s="77" t="str">
        <f>REPLACE(INDEX(GroupVertices[Group],MATCH(Edges[[#This Row],[Vertex 2]],GroupVertices[Vertex],0)),1,1,"")</f>
        <v>5</v>
      </c>
      <c r="V105" s="31"/>
      <c r="W105" s="31"/>
      <c r="X105" s="31"/>
      <c r="Y105" s="31"/>
      <c r="Z105" s="31"/>
      <c r="AA105" s="31"/>
      <c r="AB105" s="31"/>
      <c r="AC105" s="31"/>
      <c r="AD105" s="31"/>
    </row>
    <row r="106" spans="1:30" ht="15">
      <c r="A106" s="62" t="s">
        <v>232</v>
      </c>
      <c r="B106" s="62" t="s">
        <v>233</v>
      </c>
      <c r="C106" s="63"/>
      <c r="D106" s="64">
        <v>1</v>
      </c>
      <c r="E106" s="65" t="s">
        <v>132</v>
      </c>
      <c r="F106" s="66"/>
      <c r="G106" s="63"/>
      <c r="H106" s="67"/>
      <c r="I106" s="68"/>
      <c r="J106" s="68"/>
      <c r="K106" s="31" t="s">
        <v>66</v>
      </c>
      <c r="L106" s="76">
        <v>106</v>
      </c>
      <c r="M106" s="76"/>
      <c r="N106" s="70"/>
      <c r="O106" s="78" t="s">
        <v>279</v>
      </c>
      <c r="P106" s="78">
        <v>1</v>
      </c>
      <c r="Q106" s="78" t="s">
        <v>280</v>
      </c>
      <c r="R106" s="78"/>
      <c r="S106" s="78"/>
      <c r="T106" s="77" t="str">
        <f>REPLACE(INDEX(GroupVertices[Group],MATCH(Edges[[#This Row],[Vertex 1]],GroupVertices[Vertex],0)),1,1,"")</f>
        <v>5</v>
      </c>
      <c r="U106" s="77" t="str">
        <f>REPLACE(INDEX(GroupVertices[Group],MATCH(Edges[[#This Row],[Vertex 2]],GroupVertices[Vertex],0)),1,1,"")</f>
        <v>3</v>
      </c>
      <c r="V106" s="31"/>
      <c r="W106" s="31"/>
      <c r="X106" s="31"/>
      <c r="Y106" s="31"/>
      <c r="Z106" s="31"/>
      <c r="AA106" s="31"/>
      <c r="AB106" s="31"/>
      <c r="AC106" s="31"/>
      <c r="AD106" s="31"/>
    </row>
    <row r="107" spans="1:30" ht="15">
      <c r="A107" s="62" t="s">
        <v>232</v>
      </c>
      <c r="B107" s="62" t="s">
        <v>231</v>
      </c>
      <c r="C107" s="63"/>
      <c r="D107" s="64">
        <v>1</v>
      </c>
      <c r="E107" s="65" t="s">
        <v>132</v>
      </c>
      <c r="F107" s="66"/>
      <c r="G107" s="63"/>
      <c r="H107" s="67"/>
      <c r="I107" s="68"/>
      <c r="J107" s="68"/>
      <c r="K107" s="31" t="s">
        <v>65</v>
      </c>
      <c r="L107" s="76">
        <v>107</v>
      </c>
      <c r="M107" s="76"/>
      <c r="N107" s="70"/>
      <c r="O107" s="78" t="s">
        <v>279</v>
      </c>
      <c r="P107" s="78">
        <v>1</v>
      </c>
      <c r="Q107" s="78" t="s">
        <v>280</v>
      </c>
      <c r="R107" s="78"/>
      <c r="S107" s="78"/>
      <c r="T107" s="77" t="str">
        <f>REPLACE(INDEX(GroupVertices[Group],MATCH(Edges[[#This Row],[Vertex 1]],GroupVertices[Vertex],0)),1,1,"")</f>
        <v>5</v>
      </c>
      <c r="U107" s="77" t="str">
        <f>REPLACE(INDEX(GroupVertices[Group],MATCH(Edges[[#This Row],[Vertex 2]],GroupVertices[Vertex],0)),1,1,"")</f>
        <v>3</v>
      </c>
      <c r="V107" s="31"/>
      <c r="W107" s="31"/>
      <c r="X107" s="31"/>
      <c r="Y107" s="31"/>
      <c r="Z107" s="31"/>
      <c r="AA107" s="31"/>
      <c r="AB107" s="31"/>
      <c r="AC107" s="31"/>
      <c r="AD107" s="31"/>
    </row>
    <row r="108" spans="1:30" ht="15">
      <c r="A108" s="62" t="s">
        <v>232</v>
      </c>
      <c r="B108" s="62" t="s">
        <v>272</v>
      </c>
      <c r="C108" s="63"/>
      <c r="D108" s="64">
        <v>1</v>
      </c>
      <c r="E108" s="65" t="s">
        <v>132</v>
      </c>
      <c r="F108" s="66"/>
      <c r="G108" s="63"/>
      <c r="H108" s="67"/>
      <c r="I108" s="68"/>
      <c r="J108" s="68"/>
      <c r="K108" s="31" t="s">
        <v>65</v>
      </c>
      <c r="L108" s="76">
        <v>108</v>
      </c>
      <c r="M108" s="76"/>
      <c r="N108" s="70"/>
      <c r="O108" s="78" t="s">
        <v>279</v>
      </c>
      <c r="P108" s="78">
        <v>1</v>
      </c>
      <c r="Q108" s="78" t="s">
        <v>280</v>
      </c>
      <c r="R108" s="78"/>
      <c r="S108" s="78"/>
      <c r="T108" s="77" t="str">
        <f>REPLACE(INDEX(GroupVertices[Group],MATCH(Edges[[#This Row],[Vertex 1]],GroupVertices[Vertex],0)),1,1,"")</f>
        <v>5</v>
      </c>
      <c r="U108" s="77" t="str">
        <f>REPLACE(INDEX(GroupVertices[Group],MATCH(Edges[[#This Row],[Vertex 2]],GroupVertices[Vertex],0)),1,1,"")</f>
        <v>4</v>
      </c>
      <c r="V108" s="31"/>
      <c r="W108" s="31"/>
      <c r="X108" s="31"/>
      <c r="Y108" s="31"/>
      <c r="Z108" s="31"/>
      <c r="AA108" s="31"/>
      <c r="AB108" s="31"/>
      <c r="AC108" s="31"/>
      <c r="AD108" s="31"/>
    </row>
    <row r="109" spans="1:30" ht="15">
      <c r="A109" s="62" t="s">
        <v>232</v>
      </c>
      <c r="B109" s="62" t="s">
        <v>254</v>
      </c>
      <c r="C109" s="63"/>
      <c r="D109" s="64">
        <v>1</v>
      </c>
      <c r="E109" s="65" t="s">
        <v>132</v>
      </c>
      <c r="F109" s="66"/>
      <c r="G109" s="63"/>
      <c r="H109" s="67"/>
      <c r="I109" s="68"/>
      <c r="J109" s="68"/>
      <c r="K109" s="31" t="s">
        <v>65</v>
      </c>
      <c r="L109" s="76">
        <v>109</v>
      </c>
      <c r="M109" s="76"/>
      <c r="N109" s="70"/>
      <c r="O109" s="78" t="s">
        <v>279</v>
      </c>
      <c r="P109" s="78">
        <v>1</v>
      </c>
      <c r="Q109" s="78" t="s">
        <v>280</v>
      </c>
      <c r="R109" s="78"/>
      <c r="S109" s="78"/>
      <c r="T109" s="77" t="str">
        <f>REPLACE(INDEX(GroupVertices[Group],MATCH(Edges[[#This Row],[Vertex 1]],GroupVertices[Vertex],0)),1,1,"")</f>
        <v>5</v>
      </c>
      <c r="U109" s="77" t="str">
        <f>REPLACE(INDEX(GroupVertices[Group],MATCH(Edges[[#This Row],[Vertex 2]],GroupVertices[Vertex],0)),1,1,"")</f>
        <v>5</v>
      </c>
      <c r="V109" s="31"/>
      <c r="W109" s="31"/>
      <c r="X109" s="31"/>
      <c r="Y109" s="31"/>
      <c r="Z109" s="31"/>
      <c r="AA109" s="31"/>
      <c r="AB109" s="31"/>
      <c r="AC109" s="31"/>
      <c r="AD109" s="31"/>
    </row>
    <row r="110" spans="1:30" ht="15">
      <c r="A110" s="62" t="s">
        <v>209</v>
      </c>
      <c r="B110" s="62" t="s">
        <v>232</v>
      </c>
      <c r="C110" s="63"/>
      <c r="D110" s="64">
        <v>1</v>
      </c>
      <c r="E110" s="65" t="s">
        <v>132</v>
      </c>
      <c r="F110" s="66"/>
      <c r="G110" s="63"/>
      <c r="H110" s="67"/>
      <c r="I110" s="68"/>
      <c r="J110" s="68"/>
      <c r="K110" s="31" t="s">
        <v>65</v>
      </c>
      <c r="L110" s="76">
        <v>110</v>
      </c>
      <c r="M110" s="76"/>
      <c r="N110" s="70"/>
      <c r="O110" s="78" t="s">
        <v>279</v>
      </c>
      <c r="P110" s="78">
        <v>1</v>
      </c>
      <c r="Q110" s="78" t="s">
        <v>280</v>
      </c>
      <c r="R110" s="78"/>
      <c r="S110" s="78"/>
      <c r="T110" s="77" t="str">
        <f>REPLACE(INDEX(GroupVertices[Group],MATCH(Edges[[#This Row],[Vertex 1]],GroupVertices[Vertex],0)),1,1,"")</f>
        <v>1</v>
      </c>
      <c r="U110" s="77" t="str">
        <f>REPLACE(INDEX(GroupVertices[Group],MATCH(Edges[[#This Row],[Vertex 2]],GroupVertices[Vertex],0)),1,1,"")</f>
        <v>5</v>
      </c>
      <c r="V110" s="31"/>
      <c r="W110" s="31"/>
      <c r="X110" s="31"/>
      <c r="Y110" s="31"/>
      <c r="Z110" s="31"/>
      <c r="AA110" s="31"/>
      <c r="AB110" s="31"/>
      <c r="AC110" s="31"/>
      <c r="AD110" s="31"/>
    </row>
    <row r="111" spans="1:30" ht="15">
      <c r="A111" s="62" t="s">
        <v>218</v>
      </c>
      <c r="B111" s="62" t="s">
        <v>232</v>
      </c>
      <c r="C111" s="63"/>
      <c r="D111" s="64">
        <v>1</v>
      </c>
      <c r="E111" s="65" t="s">
        <v>132</v>
      </c>
      <c r="F111" s="66"/>
      <c r="G111" s="63"/>
      <c r="H111" s="67"/>
      <c r="I111" s="68"/>
      <c r="J111" s="68"/>
      <c r="K111" s="31" t="s">
        <v>65</v>
      </c>
      <c r="L111" s="76">
        <v>111</v>
      </c>
      <c r="M111" s="76"/>
      <c r="N111" s="70"/>
      <c r="O111" s="78" t="s">
        <v>279</v>
      </c>
      <c r="P111" s="78">
        <v>1</v>
      </c>
      <c r="Q111" s="78" t="s">
        <v>280</v>
      </c>
      <c r="R111" s="78"/>
      <c r="S111" s="78"/>
      <c r="T111" s="77" t="str">
        <f>REPLACE(INDEX(GroupVertices[Group],MATCH(Edges[[#This Row],[Vertex 1]],GroupVertices[Vertex],0)),1,1,"")</f>
        <v>5</v>
      </c>
      <c r="U111" s="77" t="str">
        <f>REPLACE(INDEX(GroupVertices[Group],MATCH(Edges[[#This Row],[Vertex 2]],GroupVertices[Vertex],0)),1,1,"")</f>
        <v>5</v>
      </c>
      <c r="V111" s="31"/>
      <c r="W111" s="31"/>
      <c r="X111" s="31"/>
      <c r="Y111" s="31"/>
      <c r="Z111" s="31"/>
      <c r="AA111" s="31"/>
      <c r="AB111" s="31"/>
      <c r="AC111" s="31"/>
      <c r="AD111" s="31"/>
    </row>
    <row r="112" spans="1:30" ht="15">
      <c r="A112" s="62" t="s">
        <v>222</v>
      </c>
      <c r="B112" s="62" t="s">
        <v>232</v>
      </c>
      <c r="C112" s="63"/>
      <c r="D112" s="64">
        <v>1</v>
      </c>
      <c r="E112" s="65" t="s">
        <v>132</v>
      </c>
      <c r="F112" s="66"/>
      <c r="G112" s="63"/>
      <c r="H112" s="67"/>
      <c r="I112" s="68"/>
      <c r="J112" s="68"/>
      <c r="K112" s="31" t="s">
        <v>65</v>
      </c>
      <c r="L112" s="76">
        <v>112</v>
      </c>
      <c r="M112" s="76"/>
      <c r="N112" s="70"/>
      <c r="O112" s="78" t="s">
        <v>279</v>
      </c>
      <c r="P112" s="78">
        <v>1</v>
      </c>
      <c r="Q112" s="78" t="s">
        <v>280</v>
      </c>
      <c r="R112" s="78"/>
      <c r="S112" s="78"/>
      <c r="T112" s="77" t="str">
        <f>REPLACE(INDEX(GroupVertices[Group],MATCH(Edges[[#This Row],[Vertex 1]],GroupVertices[Vertex],0)),1,1,"")</f>
        <v>2</v>
      </c>
      <c r="U112" s="77" t="str">
        <f>REPLACE(INDEX(GroupVertices[Group],MATCH(Edges[[#This Row],[Vertex 2]],GroupVertices[Vertex],0)),1,1,"")</f>
        <v>5</v>
      </c>
      <c r="V112" s="31"/>
      <c r="W112" s="31"/>
      <c r="X112" s="31"/>
      <c r="Y112" s="31"/>
      <c r="Z112" s="31"/>
      <c r="AA112" s="31"/>
      <c r="AB112" s="31"/>
      <c r="AC112" s="31"/>
      <c r="AD112" s="31"/>
    </row>
    <row r="113" spans="1:30" ht="15">
      <c r="A113" s="62" t="s">
        <v>233</v>
      </c>
      <c r="B113" s="62" t="s">
        <v>232</v>
      </c>
      <c r="C113" s="63"/>
      <c r="D113" s="64">
        <v>1</v>
      </c>
      <c r="E113" s="65" t="s">
        <v>132</v>
      </c>
      <c r="F113" s="66"/>
      <c r="G113" s="63"/>
      <c r="H113" s="67"/>
      <c r="I113" s="68"/>
      <c r="J113" s="68"/>
      <c r="K113" s="31" t="s">
        <v>66</v>
      </c>
      <c r="L113" s="76">
        <v>113</v>
      </c>
      <c r="M113" s="76"/>
      <c r="N113" s="70"/>
      <c r="O113" s="78" t="s">
        <v>279</v>
      </c>
      <c r="P113" s="78">
        <v>1</v>
      </c>
      <c r="Q113" s="78" t="s">
        <v>280</v>
      </c>
      <c r="R113" s="78"/>
      <c r="S113" s="78"/>
      <c r="T113" s="77" t="str">
        <f>REPLACE(INDEX(GroupVertices[Group],MATCH(Edges[[#This Row],[Vertex 1]],GroupVertices[Vertex],0)),1,1,"")</f>
        <v>3</v>
      </c>
      <c r="U113" s="77" t="str">
        <f>REPLACE(INDEX(GroupVertices[Group],MATCH(Edges[[#This Row],[Vertex 2]],GroupVertices[Vertex],0)),1,1,"")</f>
        <v>5</v>
      </c>
      <c r="V113" s="31"/>
      <c r="W113" s="31"/>
      <c r="X113" s="31"/>
      <c r="Y113" s="31"/>
      <c r="Z113" s="31"/>
      <c r="AA113" s="31"/>
      <c r="AB113" s="31"/>
      <c r="AC113" s="31"/>
      <c r="AD113" s="31"/>
    </row>
    <row r="114" spans="1:30" ht="15">
      <c r="A114" s="62" t="s">
        <v>235</v>
      </c>
      <c r="B114" s="62" t="s">
        <v>232</v>
      </c>
      <c r="C114" s="63"/>
      <c r="D114" s="64">
        <v>1</v>
      </c>
      <c r="E114" s="65" t="s">
        <v>132</v>
      </c>
      <c r="F114" s="66"/>
      <c r="G114" s="63"/>
      <c r="H114" s="67"/>
      <c r="I114" s="68"/>
      <c r="J114" s="68"/>
      <c r="K114" s="31" t="s">
        <v>65</v>
      </c>
      <c r="L114" s="76">
        <v>114</v>
      </c>
      <c r="M114" s="76"/>
      <c r="N114" s="70"/>
      <c r="O114" s="78" t="s">
        <v>279</v>
      </c>
      <c r="P114" s="78">
        <v>1</v>
      </c>
      <c r="Q114" s="78" t="s">
        <v>280</v>
      </c>
      <c r="R114" s="78"/>
      <c r="S114" s="78"/>
      <c r="T114" s="77" t="str">
        <f>REPLACE(INDEX(GroupVertices[Group],MATCH(Edges[[#This Row],[Vertex 1]],GroupVertices[Vertex],0)),1,1,"")</f>
        <v>3</v>
      </c>
      <c r="U114" s="77" t="str">
        <f>REPLACE(INDEX(GroupVertices[Group],MATCH(Edges[[#This Row],[Vertex 2]],GroupVertices[Vertex],0)),1,1,"")</f>
        <v>5</v>
      </c>
      <c r="V114" s="31"/>
      <c r="W114" s="31"/>
      <c r="X114" s="31"/>
      <c r="Y114" s="31"/>
      <c r="Z114" s="31"/>
      <c r="AA114" s="31"/>
      <c r="AB114" s="31"/>
      <c r="AC114" s="31"/>
      <c r="AD114" s="31"/>
    </row>
    <row r="115" spans="1:30" ht="15">
      <c r="A115" s="62" t="s">
        <v>236</v>
      </c>
      <c r="B115" s="62" t="s">
        <v>229</v>
      </c>
      <c r="C115" s="63"/>
      <c r="D115" s="64">
        <v>1</v>
      </c>
      <c r="E115" s="65" t="s">
        <v>132</v>
      </c>
      <c r="F115" s="66"/>
      <c r="G115" s="63"/>
      <c r="H115" s="67"/>
      <c r="I115" s="68"/>
      <c r="J115" s="68"/>
      <c r="K115" s="31" t="s">
        <v>65</v>
      </c>
      <c r="L115" s="76">
        <v>115</v>
      </c>
      <c r="M115" s="76"/>
      <c r="N115" s="70"/>
      <c r="O115" s="78" t="s">
        <v>279</v>
      </c>
      <c r="P115" s="78">
        <v>1</v>
      </c>
      <c r="Q115" s="78" t="s">
        <v>280</v>
      </c>
      <c r="R115" s="78"/>
      <c r="S115" s="78"/>
      <c r="T115" s="77" t="str">
        <f>REPLACE(INDEX(GroupVertices[Group],MATCH(Edges[[#This Row],[Vertex 1]],GroupVertices[Vertex],0)),1,1,"")</f>
        <v>4</v>
      </c>
      <c r="U115" s="77" t="str">
        <f>REPLACE(INDEX(GroupVertices[Group],MATCH(Edges[[#This Row],[Vertex 2]],GroupVertices[Vertex],0)),1,1,"")</f>
        <v>3</v>
      </c>
      <c r="V115" s="31"/>
      <c r="W115" s="31"/>
      <c r="X115" s="31"/>
      <c r="Y115" s="31"/>
      <c r="Z115" s="31"/>
      <c r="AA115" s="31"/>
      <c r="AB115" s="31"/>
      <c r="AC115" s="31"/>
      <c r="AD115" s="31"/>
    </row>
    <row r="116" spans="1:30" ht="15">
      <c r="A116" s="62" t="s">
        <v>229</v>
      </c>
      <c r="B116" s="62" t="s">
        <v>231</v>
      </c>
      <c r="C116" s="63"/>
      <c r="D116" s="64">
        <v>1</v>
      </c>
      <c r="E116" s="65" t="s">
        <v>132</v>
      </c>
      <c r="F116" s="66"/>
      <c r="G116" s="63"/>
      <c r="H116" s="67"/>
      <c r="I116" s="68"/>
      <c r="J116" s="68"/>
      <c r="K116" s="31" t="s">
        <v>65</v>
      </c>
      <c r="L116" s="76">
        <v>116</v>
      </c>
      <c r="M116" s="76"/>
      <c r="N116" s="70"/>
      <c r="O116" s="78" t="s">
        <v>279</v>
      </c>
      <c r="P116" s="78">
        <v>1</v>
      </c>
      <c r="Q116" s="78" t="s">
        <v>280</v>
      </c>
      <c r="R116" s="78"/>
      <c r="S116" s="78"/>
      <c r="T116" s="77" t="str">
        <f>REPLACE(INDEX(GroupVertices[Group],MATCH(Edges[[#This Row],[Vertex 1]],GroupVertices[Vertex],0)),1,1,"")</f>
        <v>3</v>
      </c>
      <c r="U116" s="77" t="str">
        <f>REPLACE(INDEX(GroupVertices[Group],MATCH(Edges[[#This Row],[Vertex 2]],GroupVertices[Vertex],0)),1,1,"")</f>
        <v>3</v>
      </c>
      <c r="V116" s="31"/>
      <c r="W116" s="31"/>
      <c r="X116" s="31"/>
      <c r="Y116" s="31"/>
      <c r="Z116" s="31"/>
      <c r="AA116" s="31"/>
      <c r="AB116" s="31"/>
      <c r="AC116" s="31"/>
      <c r="AD116" s="31"/>
    </row>
    <row r="117" spans="1:30" ht="15">
      <c r="A117" s="62" t="s">
        <v>229</v>
      </c>
      <c r="B117" s="62" t="s">
        <v>255</v>
      </c>
      <c r="C117" s="63"/>
      <c r="D117" s="64">
        <v>1</v>
      </c>
      <c r="E117" s="65" t="s">
        <v>132</v>
      </c>
      <c r="F117" s="66"/>
      <c r="G117" s="63"/>
      <c r="H117" s="67"/>
      <c r="I117" s="68"/>
      <c r="J117" s="68"/>
      <c r="K117" s="31" t="s">
        <v>65</v>
      </c>
      <c r="L117" s="76">
        <v>117</v>
      </c>
      <c r="M117" s="76"/>
      <c r="N117" s="70"/>
      <c r="O117" s="78" t="s">
        <v>279</v>
      </c>
      <c r="P117" s="78">
        <v>1</v>
      </c>
      <c r="Q117" s="78" t="s">
        <v>280</v>
      </c>
      <c r="R117" s="78"/>
      <c r="S117" s="78"/>
      <c r="T117" s="77" t="str">
        <f>REPLACE(INDEX(GroupVertices[Group],MATCH(Edges[[#This Row],[Vertex 1]],GroupVertices[Vertex],0)),1,1,"")</f>
        <v>3</v>
      </c>
      <c r="U117" s="77" t="str">
        <f>REPLACE(INDEX(GroupVertices[Group],MATCH(Edges[[#This Row],[Vertex 2]],GroupVertices[Vertex],0)),1,1,"")</f>
        <v>3</v>
      </c>
      <c r="V117" s="31"/>
      <c r="W117" s="31"/>
      <c r="X117" s="31"/>
      <c r="Y117" s="31"/>
      <c r="Z117" s="31"/>
      <c r="AA117" s="31"/>
      <c r="AB117" s="31"/>
      <c r="AC117" s="31"/>
      <c r="AD117" s="31"/>
    </row>
    <row r="118" spans="1:30" ht="15">
      <c r="A118" s="62" t="s">
        <v>209</v>
      </c>
      <c r="B118" s="62" t="s">
        <v>229</v>
      </c>
      <c r="C118" s="63"/>
      <c r="D118" s="64">
        <v>1</v>
      </c>
      <c r="E118" s="65" t="s">
        <v>132</v>
      </c>
      <c r="F118" s="66"/>
      <c r="G118" s="63"/>
      <c r="H118" s="67"/>
      <c r="I118" s="68"/>
      <c r="J118" s="68"/>
      <c r="K118" s="31" t="s">
        <v>65</v>
      </c>
      <c r="L118" s="76">
        <v>118</v>
      </c>
      <c r="M118" s="76"/>
      <c r="N118" s="70"/>
      <c r="O118" s="78" t="s">
        <v>279</v>
      </c>
      <c r="P118" s="78">
        <v>1</v>
      </c>
      <c r="Q118" s="78" t="s">
        <v>280</v>
      </c>
      <c r="R118" s="78"/>
      <c r="S118" s="78"/>
      <c r="T118" s="77" t="str">
        <f>REPLACE(INDEX(GroupVertices[Group],MATCH(Edges[[#This Row],[Vertex 1]],GroupVertices[Vertex],0)),1,1,"")</f>
        <v>1</v>
      </c>
      <c r="U118" s="77" t="str">
        <f>REPLACE(INDEX(GroupVertices[Group],MATCH(Edges[[#This Row],[Vertex 2]],GroupVertices[Vertex],0)),1,1,"")</f>
        <v>3</v>
      </c>
      <c r="V118" s="31"/>
      <c r="W118" s="31"/>
      <c r="X118" s="31"/>
      <c r="Y118" s="31"/>
      <c r="Z118" s="31"/>
      <c r="AA118" s="31"/>
      <c r="AB118" s="31"/>
      <c r="AC118" s="31"/>
      <c r="AD118" s="31"/>
    </row>
    <row r="119" spans="1:30" ht="15">
      <c r="A119" s="62" t="s">
        <v>230</v>
      </c>
      <c r="B119" s="62" t="s">
        <v>229</v>
      </c>
      <c r="C119" s="63"/>
      <c r="D119" s="64">
        <v>1</v>
      </c>
      <c r="E119" s="65" t="s">
        <v>132</v>
      </c>
      <c r="F119" s="66"/>
      <c r="G119" s="63"/>
      <c r="H119" s="67"/>
      <c r="I119" s="68"/>
      <c r="J119" s="68"/>
      <c r="K119" s="31" t="s">
        <v>65</v>
      </c>
      <c r="L119" s="76">
        <v>119</v>
      </c>
      <c r="M119" s="76"/>
      <c r="N119" s="70"/>
      <c r="O119" s="78" t="s">
        <v>279</v>
      </c>
      <c r="P119" s="78">
        <v>1</v>
      </c>
      <c r="Q119" s="78" t="s">
        <v>280</v>
      </c>
      <c r="R119" s="78"/>
      <c r="S119" s="78"/>
      <c r="T119" s="77" t="str">
        <f>REPLACE(INDEX(GroupVertices[Group],MATCH(Edges[[#This Row],[Vertex 1]],GroupVertices[Vertex],0)),1,1,"")</f>
        <v>3</v>
      </c>
      <c r="U119" s="77" t="str">
        <f>REPLACE(INDEX(GroupVertices[Group],MATCH(Edges[[#This Row],[Vertex 2]],GroupVertices[Vertex],0)),1,1,"")</f>
        <v>3</v>
      </c>
      <c r="V119" s="31"/>
      <c r="W119" s="31"/>
      <c r="X119" s="31"/>
      <c r="Y119" s="31"/>
      <c r="Z119" s="31"/>
      <c r="AA119" s="31"/>
      <c r="AB119" s="31"/>
      <c r="AC119" s="31"/>
      <c r="AD119" s="31"/>
    </row>
    <row r="120" spans="1:30" ht="15">
      <c r="A120" s="62" t="s">
        <v>233</v>
      </c>
      <c r="B120" s="62" t="s">
        <v>229</v>
      </c>
      <c r="C120" s="63"/>
      <c r="D120" s="64">
        <v>1</v>
      </c>
      <c r="E120" s="65" t="s">
        <v>132</v>
      </c>
      <c r="F120" s="66"/>
      <c r="G120" s="63"/>
      <c r="H120" s="67"/>
      <c r="I120" s="68"/>
      <c r="J120" s="68"/>
      <c r="K120" s="31" t="s">
        <v>65</v>
      </c>
      <c r="L120" s="76">
        <v>120</v>
      </c>
      <c r="M120" s="76"/>
      <c r="N120" s="70"/>
      <c r="O120" s="78" t="s">
        <v>279</v>
      </c>
      <c r="P120" s="78">
        <v>1</v>
      </c>
      <c r="Q120" s="78" t="s">
        <v>280</v>
      </c>
      <c r="R120" s="78"/>
      <c r="S120" s="78"/>
      <c r="T120" s="77" t="str">
        <f>REPLACE(INDEX(GroupVertices[Group],MATCH(Edges[[#This Row],[Vertex 1]],GroupVertices[Vertex],0)),1,1,"")</f>
        <v>3</v>
      </c>
      <c r="U120" s="77" t="str">
        <f>REPLACE(INDEX(GroupVertices[Group],MATCH(Edges[[#This Row],[Vertex 2]],GroupVertices[Vertex],0)),1,1,"")</f>
        <v>3</v>
      </c>
      <c r="V120" s="31"/>
      <c r="W120" s="31"/>
      <c r="X120" s="31"/>
      <c r="Y120" s="31"/>
      <c r="Z120" s="31"/>
      <c r="AA120" s="31"/>
      <c r="AB120" s="31"/>
      <c r="AC120" s="31"/>
      <c r="AD120" s="31"/>
    </row>
    <row r="121" spans="1:30" ht="15">
      <c r="A121" s="62" t="s">
        <v>235</v>
      </c>
      <c r="B121" s="62" t="s">
        <v>229</v>
      </c>
      <c r="C121" s="63"/>
      <c r="D121" s="64">
        <v>1</v>
      </c>
      <c r="E121" s="65" t="s">
        <v>132</v>
      </c>
      <c r="F121" s="66"/>
      <c r="G121" s="63"/>
      <c r="H121" s="67"/>
      <c r="I121" s="68"/>
      <c r="J121" s="68"/>
      <c r="K121" s="31" t="s">
        <v>65</v>
      </c>
      <c r="L121" s="76">
        <v>121</v>
      </c>
      <c r="M121" s="76"/>
      <c r="N121" s="70"/>
      <c r="O121" s="78" t="s">
        <v>279</v>
      </c>
      <c r="P121" s="78">
        <v>1</v>
      </c>
      <c r="Q121" s="78" t="s">
        <v>280</v>
      </c>
      <c r="R121" s="78"/>
      <c r="S121" s="78"/>
      <c r="T121" s="77" t="str">
        <f>REPLACE(INDEX(GroupVertices[Group],MATCH(Edges[[#This Row],[Vertex 1]],GroupVertices[Vertex],0)),1,1,"")</f>
        <v>3</v>
      </c>
      <c r="U121" s="77" t="str">
        <f>REPLACE(INDEX(GroupVertices[Group],MATCH(Edges[[#This Row],[Vertex 2]],GroupVertices[Vertex],0)),1,1,"")</f>
        <v>3</v>
      </c>
      <c r="V121" s="31"/>
      <c r="W121" s="31"/>
      <c r="X121" s="31"/>
      <c r="Y121" s="31"/>
      <c r="Z121" s="31"/>
      <c r="AA121" s="31"/>
      <c r="AB121" s="31"/>
      <c r="AC121" s="31"/>
      <c r="AD121" s="31"/>
    </row>
    <row r="122" spans="1:30" ht="15">
      <c r="A122" s="62" t="s">
        <v>224</v>
      </c>
      <c r="B122" s="62" t="s">
        <v>234</v>
      </c>
      <c r="C122" s="63"/>
      <c r="D122" s="64">
        <v>1</v>
      </c>
      <c r="E122" s="65" t="s">
        <v>132</v>
      </c>
      <c r="F122" s="66"/>
      <c r="G122" s="63"/>
      <c r="H122" s="67"/>
      <c r="I122" s="68"/>
      <c r="J122" s="68"/>
      <c r="K122" s="31" t="s">
        <v>66</v>
      </c>
      <c r="L122" s="76">
        <v>122</v>
      </c>
      <c r="M122" s="76"/>
      <c r="N122" s="70"/>
      <c r="O122" s="78" t="s">
        <v>279</v>
      </c>
      <c r="P122" s="78">
        <v>1</v>
      </c>
      <c r="Q122" s="78" t="s">
        <v>280</v>
      </c>
      <c r="R122" s="78"/>
      <c r="S122" s="78"/>
      <c r="T122" s="77" t="str">
        <f>REPLACE(INDEX(GroupVertices[Group],MATCH(Edges[[#This Row],[Vertex 1]],GroupVertices[Vertex],0)),1,1,"")</f>
        <v>2</v>
      </c>
      <c r="U122" s="77" t="str">
        <f>REPLACE(INDEX(GroupVertices[Group],MATCH(Edges[[#This Row],[Vertex 2]],GroupVertices[Vertex],0)),1,1,"")</f>
        <v>5</v>
      </c>
      <c r="V122" s="31"/>
      <c r="W122" s="31"/>
      <c r="X122" s="31"/>
      <c r="Y122" s="31"/>
      <c r="Z122" s="31"/>
      <c r="AA122" s="31"/>
      <c r="AB122" s="31"/>
      <c r="AC122" s="31"/>
      <c r="AD122" s="31"/>
    </row>
    <row r="123" spans="1:30" ht="15">
      <c r="A123" s="62" t="s">
        <v>233</v>
      </c>
      <c r="B123" s="62" t="s">
        <v>234</v>
      </c>
      <c r="C123" s="63"/>
      <c r="D123" s="64">
        <v>1</v>
      </c>
      <c r="E123" s="65" t="s">
        <v>132</v>
      </c>
      <c r="F123" s="66"/>
      <c r="G123" s="63"/>
      <c r="H123" s="67"/>
      <c r="I123" s="68"/>
      <c r="J123" s="68"/>
      <c r="K123" s="31" t="s">
        <v>66</v>
      </c>
      <c r="L123" s="76">
        <v>123</v>
      </c>
      <c r="M123" s="76"/>
      <c r="N123" s="70"/>
      <c r="O123" s="78" t="s">
        <v>279</v>
      </c>
      <c r="P123" s="78">
        <v>1</v>
      </c>
      <c r="Q123" s="78" t="s">
        <v>280</v>
      </c>
      <c r="R123" s="78"/>
      <c r="S123" s="78"/>
      <c r="T123" s="77" t="str">
        <f>REPLACE(INDEX(GroupVertices[Group],MATCH(Edges[[#This Row],[Vertex 1]],GroupVertices[Vertex],0)),1,1,"")</f>
        <v>3</v>
      </c>
      <c r="U123" s="77" t="str">
        <f>REPLACE(INDEX(GroupVertices[Group],MATCH(Edges[[#This Row],[Vertex 2]],GroupVertices[Vertex],0)),1,1,"")</f>
        <v>5</v>
      </c>
      <c r="V123" s="31"/>
      <c r="W123" s="31"/>
      <c r="X123" s="31"/>
      <c r="Y123" s="31"/>
      <c r="Z123" s="31"/>
      <c r="AA123" s="31"/>
      <c r="AB123" s="31"/>
      <c r="AC123" s="31"/>
      <c r="AD123" s="31"/>
    </row>
    <row r="124" spans="1:30" ht="15">
      <c r="A124" s="62" t="s">
        <v>234</v>
      </c>
      <c r="B124" s="62" t="s">
        <v>224</v>
      </c>
      <c r="C124" s="63"/>
      <c r="D124" s="64">
        <v>1</v>
      </c>
      <c r="E124" s="65" t="s">
        <v>132</v>
      </c>
      <c r="F124" s="66"/>
      <c r="G124" s="63"/>
      <c r="H124" s="67"/>
      <c r="I124" s="68"/>
      <c r="J124" s="68"/>
      <c r="K124" s="31" t="s">
        <v>66</v>
      </c>
      <c r="L124" s="76">
        <v>124</v>
      </c>
      <c r="M124" s="76"/>
      <c r="N124" s="70"/>
      <c r="O124" s="78" t="s">
        <v>279</v>
      </c>
      <c r="P124" s="78">
        <v>1</v>
      </c>
      <c r="Q124" s="78" t="s">
        <v>280</v>
      </c>
      <c r="R124" s="78"/>
      <c r="S124" s="78"/>
      <c r="T124" s="77" t="str">
        <f>REPLACE(INDEX(GroupVertices[Group],MATCH(Edges[[#This Row],[Vertex 1]],GroupVertices[Vertex],0)),1,1,"")</f>
        <v>5</v>
      </c>
      <c r="U124" s="77" t="str">
        <f>REPLACE(INDEX(GroupVertices[Group],MATCH(Edges[[#This Row],[Vertex 2]],GroupVertices[Vertex],0)),1,1,"")</f>
        <v>2</v>
      </c>
      <c r="V124" s="31"/>
      <c r="W124" s="31"/>
      <c r="X124" s="31"/>
      <c r="Y124" s="31"/>
      <c r="Z124" s="31"/>
      <c r="AA124" s="31"/>
      <c r="AB124" s="31"/>
      <c r="AC124" s="31"/>
      <c r="AD124" s="31"/>
    </row>
    <row r="125" spans="1:30" ht="15">
      <c r="A125" s="62" t="s">
        <v>234</v>
      </c>
      <c r="B125" s="62" t="s">
        <v>253</v>
      </c>
      <c r="C125" s="63"/>
      <c r="D125" s="64">
        <v>1</v>
      </c>
      <c r="E125" s="65" t="s">
        <v>132</v>
      </c>
      <c r="F125" s="66"/>
      <c r="G125" s="63"/>
      <c r="H125" s="67"/>
      <c r="I125" s="68"/>
      <c r="J125" s="68"/>
      <c r="K125" s="31" t="s">
        <v>65</v>
      </c>
      <c r="L125" s="76">
        <v>125</v>
      </c>
      <c r="M125" s="76"/>
      <c r="N125" s="70"/>
      <c r="O125" s="78" t="s">
        <v>279</v>
      </c>
      <c r="P125" s="78">
        <v>1</v>
      </c>
      <c r="Q125" s="78" t="s">
        <v>280</v>
      </c>
      <c r="R125" s="78"/>
      <c r="S125" s="78"/>
      <c r="T125" s="77" t="str">
        <f>REPLACE(INDEX(GroupVertices[Group],MATCH(Edges[[#This Row],[Vertex 1]],GroupVertices[Vertex],0)),1,1,"")</f>
        <v>5</v>
      </c>
      <c r="U125" s="77" t="str">
        <f>REPLACE(INDEX(GroupVertices[Group],MATCH(Edges[[#This Row],[Vertex 2]],GroupVertices[Vertex],0)),1,1,"")</f>
        <v>5</v>
      </c>
      <c r="V125" s="31"/>
      <c r="W125" s="31"/>
      <c r="X125" s="31"/>
      <c r="Y125" s="31"/>
      <c r="Z125" s="31"/>
      <c r="AA125" s="31"/>
      <c r="AB125" s="31"/>
      <c r="AC125" s="31"/>
      <c r="AD125" s="31"/>
    </row>
    <row r="126" spans="1:30" ht="15">
      <c r="A126" s="62" t="s">
        <v>234</v>
      </c>
      <c r="B126" s="62" t="s">
        <v>233</v>
      </c>
      <c r="C126" s="63"/>
      <c r="D126" s="64">
        <v>1</v>
      </c>
      <c r="E126" s="65" t="s">
        <v>132</v>
      </c>
      <c r="F126" s="66"/>
      <c r="G126" s="63"/>
      <c r="H126" s="67"/>
      <c r="I126" s="68"/>
      <c r="J126" s="68"/>
      <c r="K126" s="31" t="s">
        <v>66</v>
      </c>
      <c r="L126" s="76">
        <v>126</v>
      </c>
      <c r="M126" s="76"/>
      <c r="N126" s="70"/>
      <c r="O126" s="78" t="s">
        <v>279</v>
      </c>
      <c r="P126" s="78">
        <v>1</v>
      </c>
      <c r="Q126" s="78" t="s">
        <v>280</v>
      </c>
      <c r="R126" s="78"/>
      <c r="S126" s="78"/>
      <c r="T126" s="77" t="str">
        <f>REPLACE(INDEX(GroupVertices[Group],MATCH(Edges[[#This Row],[Vertex 1]],GroupVertices[Vertex],0)),1,1,"")</f>
        <v>5</v>
      </c>
      <c r="U126" s="77" t="str">
        <f>REPLACE(INDEX(GroupVertices[Group],MATCH(Edges[[#This Row],[Vertex 2]],GroupVertices[Vertex],0)),1,1,"")</f>
        <v>3</v>
      </c>
      <c r="V126" s="31"/>
      <c r="W126" s="31"/>
      <c r="X126" s="31"/>
      <c r="Y126" s="31"/>
      <c r="Z126" s="31"/>
      <c r="AA126" s="31"/>
      <c r="AB126" s="31"/>
      <c r="AC126" s="31"/>
      <c r="AD126" s="31"/>
    </row>
    <row r="127" spans="1:30" ht="15">
      <c r="A127" s="62" t="s">
        <v>234</v>
      </c>
      <c r="B127" s="62" t="s">
        <v>231</v>
      </c>
      <c r="C127" s="63"/>
      <c r="D127" s="64">
        <v>1</v>
      </c>
      <c r="E127" s="65" t="s">
        <v>132</v>
      </c>
      <c r="F127" s="66"/>
      <c r="G127" s="63"/>
      <c r="H127" s="67"/>
      <c r="I127" s="68"/>
      <c r="J127" s="68"/>
      <c r="K127" s="31" t="s">
        <v>65</v>
      </c>
      <c r="L127" s="76">
        <v>127</v>
      </c>
      <c r="M127" s="76"/>
      <c r="N127" s="70"/>
      <c r="O127" s="78" t="s">
        <v>279</v>
      </c>
      <c r="P127" s="78">
        <v>1</v>
      </c>
      <c r="Q127" s="78" t="s">
        <v>280</v>
      </c>
      <c r="R127" s="78"/>
      <c r="S127" s="78"/>
      <c r="T127" s="77" t="str">
        <f>REPLACE(INDEX(GroupVertices[Group],MATCH(Edges[[#This Row],[Vertex 1]],GroupVertices[Vertex],0)),1,1,"")</f>
        <v>5</v>
      </c>
      <c r="U127" s="77" t="str">
        <f>REPLACE(INDEX(GroupVertices[Group],MATCH(Edges[[#This Row],[Vertex 2]],GroupVertices[Vertex],0)),1,1,"")</f>
        <v>3</v>
      </c>
      <c r="V127" s="31"/>
      <c r="W127" s="31"/>
      <c r="X127" s="31"/>
      <c r="Y127" s="31"/>
      <c r="Z127" s="31"/>
      <c r="AA127" s="31"/>
      <c r="AB127" s="31"/>
      <c r="AC127" s="31"/>
      <c r="AD127" s="31"/>
    </row>
    <row r="128" spans="1:30" ht="15">
      <c r="A128" s="62" t="s">
        <v>234</v>
      </c>
      <c r="B128" s="62" t="s">
        <v>272</v>
      </c>
      <c r="C128" s="63"/>
      <c r="D128" s="64">
        <v>1</v>
      </c>
      <c r="E128" s="65" t="s">
        <v>132</v>
      </c>
      <c r="F128" s="66"/>
      <c r="G128" s="63"/>
      <c r="H128" s="67"/>
      <c r="I128" s="68"/>
      <c r="J128" s="68"/>
      <c r="K128" s="31" t="s">
        <v>65</v>
      </c>
      <c r="L128" s="76">
        <v>128</v>
      </c>
      <c r="M128" s="76"/>
      <c r="N128" s="70"/>
      <c r="O128" s="78" t="s">
        <v>279</v>
      </c>
      <c r="P128" s="78">
        <v>1</v>
      </c>
      <c r="Q128" s="78" t="s">
        <v>280</v>
      </c>
      <c r="R128" s="78"/>
      <c r="S128" s="78"/>
      <c r="T128" s="77" t="str">
        <f>REPLACE(INDEX(GroupVertices[Group],MATCH(Edges[[#This Row],[Vertex 1]],GroupVertices[Vertex],0)),1,1,"")</f>
        <v>5</v>
      </c>
      <c r="U128" s="77" t="str">
        <f>REPLACE(INDEX(GroupVertices[Group],MATCH(Edges[[#This Row],[Vertex 2]],GroupVertices[Vertex],0)),1,1,"")</f>
        <v>4</v>
      </c>
      <c r="V128" s="31"/>
      <c r="W128" s="31"/>
      <c r="X128" s="31"/>
      <c r="Y128" s="31"/>
      <c r="Z128" s="31"/>
      <c r="AA128" s="31"/>
      <c r="AB128" s="31"/>
      <c r="AC128" s="31"/>
      <c r="AD128" s="31"/>
    </row>
    <row r="129" spans="1:30" ht="15">
      <c r="A129" s="62" t="s">
        <v>234</v>
      </c>
      <c r="B129" s="62" t="s">
        <v>254</v>
      </c>
      <c r="C129" s="63"/>
      <c r="D129" s="64">
        <v>1</v>
      </c>
      <c r="E129" s="65" t="s">
        <v>132</v>
      </c>
      <c r="F129" s="66"/>
      <c r="G129" s="63"/>
      <c r="H129" s="67"/>
      <c r="I129" s="68"/>
      <c r="J129" s="68"/>
      <c r="K129" s="31" t="s">
        <v>65</v>
      </c>
      <c r="L129" s="76">
        <v>129</v>
      </c>
      <c r="M129" s="76"/>
      <c r="N129" s="70"/>
      <c r="O129" s="78" t="s">
        <v>279</v>
      </c>
      <c r="P129" s="78">
        <v>1</v>
      </c>
      <c r="Q129" s="78" t="s">
        <v>280</v>
      </c>
      <c r="R129" s="78"/>
      <c r="S129" s="78"/>
      <c r="T129" s="77" t="str">
        <f>REPLACE(INDEX(GroupVertices[Group],MATCH(Edges[[#This Row],[Vertex 1]],GroupVertices[Vertex],0)),1,1,"")</f>
        <v>5</v>
      </c>
      <c r="U129" s="77" t="str">
        <f>REPLACE(INDEX(GroupVertices[Group],MATCH(Edges[[#This Row],[Vertex 2]],GroupVertices[Vertex],0)),1,1,"")</f>
        <v>5</v>
      </c>
      <c r="V129" s="31"/>
      <c r="W129" s="31"/>
      <c r="X129" s="31"/>
      <c r="Y129" s="31"/>
      <c r="Z129" s="31"/>
      <c r="AA129" s="31"/>
      <c r="AB129" s="31"/>
      <c r="AC129" s="31"/>
      <c r="AD129" s="31"/>
    </row>
    <row r="130" spans="1:30" ht="15">
      <c r="A130" s="62" t="s">
        <v>209</v>
      </c>
      <c r="B130" s="62" t="s">
        <v>234</v>
      </c>
      <c r="C130" s="63"/>
      <c r="D130" s="64">
        <v>1</v>
      </c>
      <c r="E130" s="65" t="s">
        <v>132</v>
      </c>
      <c r="F130" s="66"/>
      <c r="G130" s="63"/>
      <c r="H130" s="67"/>
      <c r="I130" s="68"/>
      <c r="J130" s="68"/>
      <c r="K130" s="31" t="s">
        <v>65</v>
      </c>
      <c r="L130" s="76">
        <v>130</v>
      </c>
      <c r="M130" s="76"/>
      <c r="N130" s="70"/>
      <c r="O130" s="78" t="s">
        <v>279</v>
      </c>
      <c r="P130" s="78">
        <v>1</v>
      </c>
      <c r="Q130" s="78" t="s">
        <v>280</v>
      </c>
      <c r="R130" s="78"/>
      <c r="S130" s="78"/>
      <c r="T130" s="77" t="str">
        <f>REPLACE(INDEX(GroupVertices[Group],MATCH(Edges[[#This Row],[Vertex 1]],GroupVertices[Vertex],0)),1,1,"")</f>
        <v>1</v>
      </c>
      <c r="U130" s="77" t="str">
        <f>REPLACE(INDEX(GroupVertices[Group],MATCH(Edges[[#This Row],[Vertex 2]],GroupVertices[Vertex],0)),1,1,"")</f>
        <v>5</v>
      </c>
      <c r="V130" s="31"/>
      <c r="W130" s="31"/>
      <c r="X130" s="31"/>
      <c r="Y130" s="31"/>
      <c r="Z130" s="31"/>
      <c r="AA130" s="31"/>
      <c r="AB130" s="31"/>
      <c r="AC130" s="31"/>
      <c r="AD130" s="31"/>
    </row>
    <row r="131" spans="1:30" ht="15">
      <c r="A131" s="62" t="s">
        <v>235</v>
      </c>
      <c r="B131" s="62" t="s">
        <v>234</v>
      </c>
      <c r="C131" s="63"/>
      <c r="D131" s="64">
        <v>1</v>
      </c>
      <c r="E131" s="65" t="s">
        <v>132</v>
      </c>
      <c r="F131" s="66"/>
      <c r="G131" s="63"/>
      <c r="H131" s="67"/>
      <c r="I131" s="68"/>
      <c r="J131" s="68"/>
      <c r="K131" s="31" t="s">
        <v>65</v>
      </c>
      <c r="L131" s="76">
        <v>131</v>
      </c>
      <c r="M131" s="76"/>
      <c r="N131" s="70"/>
      <c r="O131" s="78" t="s">
        <v>279</v>
      </c>
      <c r="P131" s="78">
        <v>1</v>
      </c>
      <c r="Q131" s="78" t="s">
        <v>280</v>
      </c>
      <c r="R131" s="78"/>
      <c r="S131" s="78"/>
      <c r="T131" s="77" t="str">
        <f>REPLACE(INDEX(GroupVertices[Group],MATCH(Edges[[#This Row],[Vertex 1]],GroupVertices[Vertex],0)),1,1,"")</f>
        <v>3</v>
      </c>
      <c r="U131" s="77" t="str">
        <f>REPLACE(INDEX(GroupVertices[Group],MATCH(Edges[[#This Row],[Vertex 2]],GroupVertices[Vertex],0)),1,1,"")</f>
        <v>5</v>
      </c>
      <c r="V131" s="31"/>
      <c r="W131" s="31"/>
      <c r="X131" s="31"/>
      <c r="Y131" s="31"/>
      <c r="Z131" s="31"/>
      <c r="AA131" s="31"/>
      <c r="AB131" s="31"/>
      <c r="AC131" s="31"/>
      <c r="AD131" s="31"/>
    </row>
    <row r="132" spans="1:30" ht="15">
      <c r="A132" s="62" t="s">
        <v>240</v>
      </c>
      <c r="B132" s="62" t="s">
        <v>241</v>
      </c>
      <c r="C132" s="63"/>
      <c r="D132" s="64">
        <v>1</v>
      </c>
      <c r="E132" s="65" t="s">
        <v>132</v>
      </c>
      <c r="F132" s="66"/>
      <c r="G132" s="63"/>
      <c r="H132" s="67"/>
      <c r="I132" s="68"/>
      <c r="J132" s="68"/>
      <c r="K132" s="31" t="s">
        <v>65</v>
      </c>
      <c r="L132" s="76">
        <v>132</v>
      </c>
      <c r="M132" s="76"/>
      <c r="N132" s="70"/>
      <c r="O132" s="78" t="s">
        <v>279</v>
      </c>
      <c r="P132" s="78">
        <v>1</v>
      </c>
      <c r="Q132" s="78" t="s">
        <v>280</v>
      </c>
      <c r="R132" s="78"/>
      <c r="S132" s="78"/>
      <c r="T132" s="77" t="str">
        <f>REPLACE(INDEX(GroupVertices[Group],MATCH(Edges[[#This Row],[Vertex 1]],GroupVertices[Vertex],0)),1,1,"")</f>
        <v>4</v>
      </c>
      <c r="U132" s="77" t="str">
        <f>REPLACE(INDEX(GroupVertices[Group],MATCH(Edges[[#This Row],[Vertex 2]],GroupVertices[Vertex],0)),1,1,"")</f>
        <v>2</v>
      </c>
      <c r="V132" s="31"/>
      <c r="W132" s="31"/>
      <c r="X132" s="31"/>
      <c r="Y132" s="31"/>
      <c r="Z132" s="31"/>
      <c r="AA132" s="31"/>
      <c r="AB132" s="31"/>
      <c r="AC132" s="31"/>
      <c r="AD132" s="31"/>
    </row>
    <row r="133" spans="1:30" ht="15">
      <c r="A133" s="62" t="s">
        <v>225</v>
      </c>
      <c r="B133" s="62" t="s">
        <v>241</v>
      </c>
      <c r="C133" s="63"/>
      <c r="D133" s="64">
        <v>1</v>
      </c>
      <c r="E133" s="65" t="s">
        <v>132</v>
      </c>
      <c r="F133" s="66"/>
      <c r="G133" s="63"/>
      <c r="H133" s="67"/>
      <c r="I133" s="68"/>
      <c r="J133" s="68"/>
      <c r="K133" s="31" t="s">
        <v>65</v>
      </c>
      <c r="L133" s="76">
        <v>133</v>
      </c>
      <c r="M133" s="76"/>
      <c r="N133" s="70"/>
      <c r="O133" s="78" t="s">
        <v>279</v>
      </c>
      <c r="P133" s="78">
        <v>1</v>
      </c>
      <c r="Q133" s="78" t="s">
        <v>280</v>
      </c>
      <c r="R133" s="78"/>
      <c r="S133" s="78"/>
      <c r="T133" s="77" t="str">
        <f>REPLACE(INDEX(GroupVertices[Group],MATCH(Edges[[#This Row],[Vertex 1]],GroupVertices[Vertex],0)),1,1,"")</f>
        <v>4</v>
      </c>
      <c r="U133" s="77" t="str">
        <f>REPLACE(INDEX(GroupVertices[Group],MATCH(Edges[[#This Row],[Vertex 2]],GroupVertices[Vertex],0)),1,1,"")</f>
        <v>2</v>
      </c>
      <c r="V133" s="31"/>
      <c r="W133" s="31"/>
      <c r="X133" s="31"/>
      <c r="Y133" s="31"/>
      <c r="Z133" s="31"/>
      <c r="AA133" s="31"/>
      <c r="AB133" s="31"/>
      <c r="AC133" s="31"/>
      <c r="AD133" s="31"/>
    </row>
    <row r="134" spans="1:30" ht="15">
      <c r="A134" s="62" t="s">
        <v>233</v>
      </c>
      <c r="B134" s="62" t="s">
        <v>241</v>
      </c>
      <c r="C134" s="63"/>
      <c r="D134" s="64">
        <v>1</v>
      </c>
      <c r="E134" s="65" t="s">
        <v>132</v>
      </c>
      <c r="F134" s="66"/>
      <c r="G134" s="63"/>
      <c r="H134" s="67"/>
      <c r="I134" s="68"/>
      <c r="J134" s="68"/>
      <c r="K134" s="31" t="s">
        <v>66</v>
      </c>
      <c r="L134" s="76">
        <v>134</v>
      </c>
      <c r="M134" s="76"/>
      <c r="N134" s="70"/>
      <c r="O134" s="78" t="s">
        <v>279</v>
      </c>
      <c r="P134" s="78">
        <v>1</v>
      </c>
      <c r="Q134" s="78" t="s">
        <v>280</v>
      </c>
      <c r="R134" s="78"/>
      <c r="S134" s="78"/>
      <c r="T134" s="77" t="str">
        <f>REPLACE(INDEX(GroupVertices[Group],MATCH(Edges[[#This Row],[Vertex 1]],GroupVertices[Vertex],0)),1,1,"")</f>
        <v>3</v>
      </c>
      <c r="U134" s="77" t="str">
        <f>REPLACE(INDEX(GroupVertices[Group],MATCH(Edges[[#This Row],[Vertex 2]],GroupVertices[Vertex],0)),1,1,"")</f>
        <v>2</v>
      </c>
      <c r="V134" s="31"/>
      <c r="W134" s="31"/>
      <c r="X134" s="31"/>
      <c r="Y134" s="31"/>
      <c r="Z134" s="31"/>
      <c r="AA134" s="31"/>
      <c r="AB134" s="31"/>
      <c r="AC134" s="31"/>
      <c r="AD134" s="31"/>
    </row>
    <row r="135" spans="1:30" ht="15">
      <c r="A135" s="62" t="s">
        <v>235</v>
      </c>
      <c r="B135" s="62" t="s">
        <v>241</v>
      </c>
      <c r="C135" s="63"/>
      <c r="D135" s="64">
        <v>1</v>
      </c>
      <c r="E135" s="65" t="s">
        <v>132</v>
      </c>
      <c r="F135" s="66"/>
      <c r="G135" s="63"/>
      <c r="H135" s="67"/>
      <c r="I135" s="68"/>
      <c r="J135" s="68"/>
      <c r="K135" s="31" t="s">
        <v>65</v>
      </c>
      <c r="L135" s="76">
        <v>135</v>
      </c>
      <c r="M135" s="76"/>
      <c r="N135" s="70"/>
      <c r="O135" s="78" t="s">
        <v>279</v>
      </c>
      <c r="P135" s="78">
        <v>1</v>
      </c>
      <c r="Q135" s="78" t="s">
        <v>280</v>
      </c>
      <c r="R135" s="78"/>
      <c r="S135" s="78"/>
      <c r="T135" s="77" t="str">
        <f>REPLACE(INDEX(GroupVertices[Group],MATCH(Edges[[#This Row],[Vertex 1]],GroupVertices[Vertex],0)),1,1,"")</f>
        <v>3</v>
      </c>
      <c r="U135" s="77" t="str">
        <f>REPLACE(INDEX(GroupVertices[Group],MATCH(Edges[[#This Row],[Vertex 2]],GroupVertices[Vertex],0)),1,1,"")</f>
        <v>2</v>
      </c>
      <c r="V135" s="31"/>
      <c r="W135" s="31"/>
      <c r="X135" s="31"/>
      <c r="Y135" s="31"/>
      <c r="Z135" s="31"/>
      <c r="AA135" s="31"/>
      <c r="AB135" s="31"/>
      <c r="AC135" s="31"/>
      <c r="AD135" s="31"/>
    </row>
    <row r="136" spans="1:30" ht="15">
      <c r="A136" s="62" t="s">
        <v>241</v>
      </c>
      <c r="B136" s="62" t="s">
        <v>222</v>
      </c>
      <c r="C136" s="63"/>
      <c r="D136" s="64">
        <v>1</v>
      </c>
      <c r="E136" s="65" t="s">
        <v>132</v>
      </c>
      <c r="F136" s="66"/>
      <c r="G136" s="63"/>
      <c r="H136" s="67"/>
      <c r="I136" s="68"/>
      <c r="J136" s="68"/>
      <c r="K136" s="31" t="s">
        <v>65</v>
      </c>
      <c r="L136" s="76">
        <v>136</v>
      </c>
      <c r="M136" s="76"/>
      <c r="N136" s="70"/>
      <c r="O136" s="78" t="s">
        <v>279</v>
      </c>
      <c r="P136" s="78">
        <v>1</v>
      </c>
      <c r="Q136" s="78" t="s">
        <v>280</v>
      </c>
      <c r="R136" s="78"/>
      <c r="S136" s="78"/>
      <c r="T136" s="77" t="str">
        <f>REPLACE(INDEX(GroupVertices[Group],MATCH(Edges[[#This Row],[Vertex 1]],GroupVertices[Vertex],0)),1,1,"")</f>
        <v>2</v>
      </c>
      <c r="U136" s="77" t="str">
        <f>REPLACE(INDEX(GroupVertices[Group],MATCH(Edges[[#This Row],[Vertex 2]],GroupVertices[Vertex],0)),1,1,"")</f>
        <v>2</v>
      </c>
      <c r="V136" s="31"/>
      <c r="W136" s="31"/>
      <c r="X136" s="31"/>
      <c r="Y136" s="31"/>
      <c r="Z136" s="31"/>
      <c r="AA136" s="31"/>
      <c r="AB136" s="31"/>
      <c r="AC136" s="31"/>
      <c r="AD136" s="31"/>
    </row>
    <row r="137" spans="1:30" ht="15">
      <c r="A137" s="62" t="s">
        <v>241</v>
      </c>
      <c r="B137" s="62" t="s">
        <v>233</v>
      </c>
      <c r="C137" s="63"/>
      <c r="D137" s="64">
        <v>1</v>
      </c>
      <c r="E137" s="65" t="s">
        <v>132</v>
      </c>
      <c r="F137" s="66"/>
      <c r="G137" s="63"/>
      <c r="H137" s="67"/>
      <c r="I137" s="68"/>
      <c r="J137" s="68"/>
      <c r="K137" s="31" t="s">
        <v>66</v>
      </c>
      <c r="L137" s="76">
        <v>137</v>
      </c>
      <c r="M137" s="76"/>
      <c r="N137" s="70"/>
      <c r="O137" s="78" t="s">
        <v>279</v>
      </c>
      <c r="P137" s="78">
        <v>1</v>
      </c>
      <c r="Q137" s="78" t="s">
        <v>280</v>
      </c>
      <c r="R137" s="78"/>
      <c r="S137" s="78"/>
      <c r="T137" s="77" t="str">
        <f>REPLACE(INDEX(GroupVertices[Group],MATCH(Edges[[#This Row],[Vertex 1]],GroupVertices[Vertex],0)),1,1,"")</f>
        <v>2</v>
      </c>
      <c r="U137" s="77" t="str">
        <f>REPLACE(INDEX(GroupVertices[Group],MATCH(Edges[[#This Row],[Vertex 2]],GroupVertices[Vertex],0)),1,1,"")</f>
        <v>3</v>
      </c>
      <c r="V137" s="31"/>
      <c r="W137" s="31"/>
      <c r="X137" s="31"/>
      <c r="Y137" s="31"/>
      <c r="Z137" s="31"/>
      <c r="AA137" s="31"/>
      <c r="AB137" s="31"/>
      <c r="AC137" s="31"/>
      <c r="AD137" s="31"/>
    </row>
    <row r="138" spans="1:30" ht="15">
      <c r="A138" s="62" t="s">
        <v>241</v>
      </c>
      <c r="B138" s="62" t="s">
        <v>250</v>
      </c>
      <c r="C138" s="63"/>
      <c r="D138" s="64">
        <v>1</v>
      </c>
      <c r="E138" s="65" t="s">
        <v>132</v>
      </c>
      <c r="F138" s="66"/>
      <c r="G138" s="63"/>
      <c r="H138" s="67"/>
      <c r="I138" s="68"/>
      <c r="J138" s="68"/>
      <c r="K138" s="31" t="s">
        <v>65</v>
      </c>
      <c r="L138" s="76">
        <v>138</v>
      </c>
      <c r="M138" s="76"/>
      <c r="N138" s="70"/>
      <c r="O138" s="78" t="s">
        <v>279</v>
      </c>
      <c r="P138" s="78">
        <v>1</v>
      </c>
      <c r="Q138" s="78" t="s">
        <v>280</v>
      </c>
      <c r="R138" s="78"/>
      <c r="S138" s="78"/>
      <c r="T138" s="77" t="str">
        <f>REPLACE(INDEX(GroupVertices[Group],MATCH(Edges[[#This Row],[Vertex 1]],GroupVertices[Vertex],0)),1,1,"")</f>
        <v>2</v>
      </c>
      <c r="U138" s="77" t="str">
        <f>REPLACE(INDEX(GroupVertices[Group],MATCH(Edges[[#This Row],[Vertex 2]],GroupVertices[Vertex],0)),1,1,"")</f>
        <v>2</v>
      </c>
      <c r="V138" s="31"/>
      <c r="W138" s="31"/>
      <c r="X138" s="31"/>
      <c r="Y138" s="31"/>
      <c r="Z138" s="31"/>
      <c r="AA138" s="31"/>
      <c r="AB138" s="31"/>
      <c r="AC138" s="31"/>
      <c r="AD138" s="31"/>
    </row>
    <row r="139" spans="1:30" ht="15">
      <c r="A139" s="62" t="s">
        <v>209</v>
      </c>
      <c r="B139" s="62" t="s">
        <v>241</v>
      </c>
      <c r="C139" s="63"/>
      <c r="D139" s="64">
        <v>1</v>
      </c>
      <c r="E139" s="65" t="s">
        <v>132</v>
      </c>
      <c r="F139" s="66"/>
      <c r="G139" s="63"/>
      <c r="H139" s="67"/>
      <c r="I139" s="68"/>
      <c r="J139" s="68"/>
      <c r="K139" s="31" t="s">
        <v>65</v>
      </c>
      <c r="L139" s="76">
        <v>139</v>
      </c>
      <c r="M139" s="76"/>
      <c r="N139" s="70"/>
      <c r="O139" s="78" t="s">
        <v>279</v>
      </c>
      <c r="P139" s="78">
        <v>1</v>
      </c>
      <c r="Q139" s="78" t="s">
        <v>280</v>
      </c>
      <c r="R139" s="78"/>
      <c r="S139" s="78"/>
      <c r="T139" s="77" t="str">
        <f>REPLACE(INDEX(GroupVertices[Group],MATCH(Edges[[#This Row],[Vertex 1]],GroupVertices[Vertex],0)),1,1,"")</f>
        <v>1</v>
      </c>
      <c r="U139" s="77" t="str">
        <f>REPLACE(INDEX(GroupVertices[Group],MATCH(Edges[[#This Row],[Vertex 2]],GroupVertices[Vertex],0)),1,1,"")</f>
        <v>2</v>
      </c>
      <c r="V139" s="31"/>
      <c r="W139" s="31"/>
      <c r="X139" s="31"/>
      <c r="Y139" s="31"/>
      <c r="Z139" s="31"/>
      <c r="AA139" s="31"/>
      <c r="AB139" s="31"/>
      <c r="AC139" s="31"/>
      <c r="AD139" s="31"/>
    </row>
    <row r="140" spans="1:30" ht="15">
      <c r="A140" s="62" t="s">
        <v>218</v>
      </c>
      <c r="B140" s="62" t="s">
        <v>230</v>
      </c>
      <c r="C140" s="63"/>
      <c r="D140" s="64">
        <v>1</v>
      </c>
      <c r="E140" s="65" t="s">
        <v>132</v>
      </c>
      <c r="F140" s="66"/>
      <c r="G140" s="63"/>
      <c r="H140" s="67"/>
      <c r="I140" s="68"/>
      <c r="J140" s="68"/>
      <c r="K140" s="31" t="s">
        <v>65</v>
      </c>
      <c r="L140" s="76">
        <v>140</v>
      </c>
      <c r="M140" s="76"/>
      <c r="N140" s="70"/>
      <c r="O140" s="78" t="s">
        <v>279</v>
      </c>
      <c r="P140" s="78">
        <v>1</v>
      </c>
      <c r="Q140" s="78" t="s">
        <v>280</v>
      </c>
      <c r="R140" s="78"/>
      <c r="S140" s="78"/>
      <c r="T140" s="77" t="str">
        <f>REPLACE(INDEX(GroupVertices[Group],MATCH(Edges[[#This Row],[Vertex 1]],GroupVertices[Vertex],0)),1,1,"")</f>
        <v>5</v>
      </c>
      <c r="U140" s="77" t="str">
        <f>REPLACE(INDEX(GroupVertices[Group],MATCH(Edges[[#This Row],[Vertex 2]],GroupVertices[Vertex],0)),1,1,"")</f>
        <v>3</v>
      </c>
      <c r="V140" s="31"/>
      <c r="W140" s="31"/>
      <c r="X140" s="31"/>
      <c r="Y140" s="31"/>
      <c r="Z140" s="31"/>
      <c r="AA140" s="31"/>
      <c r="AB140" s="31"/>
      <c r="AC140" s="31"/>
      <c r="AD140" s="31"/>
    </row>
    <row r="141" spans="1:30" ht="15">
      <c r="A141" s="62" t="s">
        <v>230</v>
      </c>
      <c r="B141" s="62" t="s">
        <v>239</v>
      </c>
      <c r="C141" s="63"/>
      <c r="D141" s="64">
        <v>1</v>
      </c>
      <c r="E141" s="65" t="s">
        <v>132</v>
      </c>
      <c r="F141" s="66"/>
      <c r="G141" s="63"/>
      <c r="H141" s="67"/>
      <c r="I141" s="68"/>
      <c r="J141" s="68"/>
      <c r="K141" s="31" t="s">
        <v>65</v>
      </c>
      <c r="L141" s="76">
        <v>141</v>
      </c>
      <c r="M141" s="76"/>
      <c r="N141" s="70"/>
      <c r="O141" s="78" t="s">
        <v>279</v>
      </c>
      <c r="P141" s="78">
        <v>1</v>
      </c>
      <c r="Q141" s="78" t="s">
        <v>280</v>
      </c>
      <c r="R141" s="78"/>
      <c r="S141" s="78"/>
      <c r="T141" s="77" t="str">
        <f>REPLACE(INDEX(GroupVertices[Group],MATCH(Edges[[#This Row],[Vertex 1]],GroupVertices[Vertex],0)),1,1,"")</f>
        <v>3</v>
      </c>
      <c r="U141" s="77" t="str">
        <f>REPLACE(INDEX(GroupVertices[Group],MATCH(Edges[[#This Row],[Vertex 2]],GroupVertices[Vertex],0)),1,1,"")</f>
        <v>1</v>
      </c>
      <c r="V141" s="31"/>
      <c r="W141" s="31"/>
      <c r="X141" s="31"/>
      <c r="Y141" s="31"/>
      <c r="Z141" s="31"/>
      <c r="AA141" s="31"/>
      <c r="AB141" s="31"/>
      <c r="AC141" s="31"/>
      <c r="AD141" s="31"/>
    </row>
    <row r="142" spans="1:30" ht="15">
      <c r="A142" s="62" t="s">
        <v>230</v>
      </c>
      <c r="B142" s="62" t="s">
        <v>233</v>
      </c>
      <c r="C142" s="63"/>
      <c r="D142" s="64">
        <v>1</v>
      </c>
      <c r="E142" s="65" t="s">
        <v>132</v>
      </c>
      <c r="F142" s="66"/>
      <c r="G142" s="63"/>
      <c r="H142" s="67"/>
      <c r="I142" s="68"/>
      <c r="J142" s="68"/>
      <c r="K142" s="31" t="s">
        <v>65</v>
      </c>
      <c r="L142" s="76">
        <v>142</v>
      </c>
      <c r="M142" s="76"/>
      <c r="N142" s="70"/>
      <c r="O142" s="78" t="s">
        <v>279</v>
      </c>
      <c r="P142" s="78">
        <v>1</v>
      </c>
      <c r="Q142" s="78" t="s">
        <v>280</v>
      </c>
      <c r="R142" s="78"/>
      <c r="S142" s="78"/>
      <c r="T142" s="77" t="str">
        <f>REPLACE(INDEX(GroupVertices[Group],MATCH(Edges[[#This Row],[Vertex 1]],GroupVertices[Vertex],0)),1,1,"")</f>
        <v>3</v>
      </c>
      <c r="U142" s="77" t="str">
        <f>REPLACE(INDEX(GroupVertices[Group],MATCH(Edges[[#This Row],[Vertex 2]],GroupVertices[Vertex],0)),1,1,"")</f>
        <v>3</v>
      </c>
      <c r="V142" s="31"/>
      <c r="W142" s="31"/>
      <c r="X142" s="31"/>
      <c r="Y142" s="31"/>
      <c r="Z142" s="31"/>
      <c r="AA142" s="31"/>
      <c r="AB142" s="31"/>
      <c r="AC142" s="31"/>
      <c r="AD142" s="31"/>
    </row>
    <row r="143" spans="1:30" ht="15">
      <c r="A143" s="62" t="s">
        <v>230</v>
      </c>
      <c r="B143" s="62" t="s">
        <v>231</v>
      </c>
      <c r="C143" s="63"/>
      <c r="D143" s="64">
        <v>1</v>
      </c>
      <c r="E143" s="65" t="s">
        <v>132</v>
      </c>
      <c r="F143" s="66"/>
      <c r="G143" s="63"/>
      <c r="H143" s="67"/>
      <c r="I143" s="68"/>
      <c r="J143" s="68"/>
      <c r="K143" s="31" t="s">
        <v>65</v>
      </c>
      <c r="L143" s="76">
        <v>143</v>
      </c>
      <c r="M143" s="76"/>
      <c r="N143" s="70"/>
      <c r="O143" s="78" t="s">
        <v>279</v>
      </c>
      <c r="P143" s="78">
        <v>1</v>
      </c>
      <c r="Q143" s="78" t="s">
        <v>280</v>
      </c>
      <c r="R143" s="78"/>
      <c r="S143" s="78"/>
      <c r="T143" s="77" t="str">
        <f>REPLACE(INDEX(GroupVertices[Group],MATCH(Edges[[#This Row],[Vertex 1]],GroupVertices[Vertex],0)),1,1,"")</f>
        <v>3</v>
      </c>
      <c r="U143" s="77" t="str">
        <f>REPLACE(INDEX(GroupVertices[Group],MATCH(Edges[[#This Row],[Vertex 2]],GroupVertices[Vertex],0)),1,1,"")</f>
        <v>3</v>
      </c>
      <c r="V143" s="31"/>
      <c r="W143" s="31"/>
      <c r="X143" s="31"/>
      <c r="Y143" s="31"/>
      <c r="Z143" s="31"/>
      <c r="AA143" s="31"/>
      <c r="AB143" s="31"/>
      <c r="AC143" s="31"/>
      <c r="AD143" s="31"/>
    </row>
    <row r="144" spans="1:30" ht="15">
      <c r="A144" s="62" t="s">
        <v>230</v>
      </c>
      <c r="B144" s="62" t="s">
        <v>250</v>
      </c>
      <c r="C144" s="63"/>
      <c r="D144" s="64">
        <v>1</v>
      </c>
      <c r="E144" s="65" t="s">
        <v>132</v>
      </c>
      <c r="F144" s="66"/>
      <c r="G144" s="63"/>
      <c r="H144" s="67"/>
      <c r="I144" s="68"/>
      <c r="J144" s="68"/>
      <c r="K144" s="31" t="s">
        <v>65</v>
      </c>
      <c r="L144" s="76">
        <v>144</v>
      </c>
      <c r="M144" s="76"/>
      <c r="N144" s="70"/>
      <c r="O144" s="78" t="s">
        <v>279</v>
      </c>
      <c r="P144" s="78">
        <v>1</v>
      </c>
      <c r="Q144" s="78" t="s">
        <v>280</v>
      </c>
      <c r="R144" s="78"/>
      <c r="S144" s="78"/>
      <c r="T144" s="77" t="str">
        <f>REPLACE(INDEX(GroupVertices[Group],MATCH(Edges[[#This Row],[Vertex 1]],GroupVertices[Vertex],0)),1,1,"")</f>
        <v>3</v>
      </c>
      <c r="U144" s="77" t="str">
        <f>REPLACE(INDEX(GroupVertices[Group],MATCH(Edges[[#This Row],[Vertex 2]],GroupVertices[Vertex],0)),1,1,"")</f>
        <v>2</v>
      </c>
      <c r="V144" s="31"/>
      <c r="W144" s="31"/>
      <c r="X144" s="31"/>
      <c r="Y144" s="31"/>
      <c r="Z144" s="31"/>
      <c r="AA144" s="31"/>
      <c r="AB144" s="31"/>
      <c r="AC144" s="31"/>
      <c r="AD144" s="31"/>
    </row>
    <row r="145" spans="1:30" ht="15">
      <c r="A145" s="62" t="s">
        <v>209</v>
      </c>
      <c r="B145" s="62" t="s">
        <v>230</v>
      </c>
      <c r="C145" s="63"/>
      <c r="D145" s="64">
        <v>1</v>
      </c>
      <c r="E145" s="65" t="s">
        <v>132</v>
      </c>
      <c r="F145" s="66"/>
      <c r="G145" s="63"/>
      <c r="H145" s="67"/>
      <c r="I145" s="68"/>
      <c r="J145" s="68"/>
      <c r="K145" s="31" t="s">
        <v>65</v>
      </c>
      <c r="L145" s="76">
        <v>145</v>
      </c>
      <c r="M145" s="76"/>
      <c r="N145" s="70"/>
      <c r="O145" s="78" t="s">
        <v>279</v>
      </c>
      <c r="P145" s="78">
        <v>1</v>
      </c>
      <c r="Q145" s="78" t="s">
        <v>280</v>
      </c>
      <c r="R145" s="78"/>
      <c r="S145" s="78"/>
      <c r="T145" s="77" t="str">
        <f>REPLACE(INDEX(GroupVertices[Group],MATCH(Edges[[#This Row],[Vertex 1]],GroupVertices[Vertex],0)),1,1,"")</f>
        <v>1</v>
      </c>
      <c r="U145" s="77" t="str">
        <f>REPLACE(INDEX(GroupVertices[Group],MATCH(Edges[[#This Row],[Vertex 2]],GroupVertices[Vertex],0)),1,1,"")</f>
        <v>3</v>
      </c>
      <c r="V145" s="31"/>
      <c r="W145" s="31"/>
      <c r="X145" s="31"/>
      <c r="Y145" s="31"/>
      <c r="Z145" s="31"/>
      <c r="AA145" s="31"/>
      <c r="AB145" s="31"/>
      <c r="AC145" s="31"/>
      <c r="AD145" s="31"/>
    </row>
    <row r="146" spans="1:30" ht="15">
      <c r="A146" s="62" t="s">
        <v>242</v>
      </c>
      <c r="B146" s="62" t="s">
        <v>230</v>
      </c>
      <c r="C146" s="63"/>
      <c r="D146" s="64">
        <v>1</v>
      </c>
      <c r="E146" s="65" t="s">
        <v>132</v>
      </c>
      <c r="F146" s="66"/>
      <c r="G146" s="63"/>
      <c r="H146" s="67"/>
      <c r="I146" s="68"/>
      <c r="J146" s="68"/>
      <c r="K146" s="31" t="s">
        <v>65</v>
      </c>
      <c r="L146" s="76">
        <v>146</v>
      </c>
      <c r="M146" s="76"/>
      <c r="N146" s="70"/>
      <c r="O146" s="78" t="s">
        <v>279</v>
      </c>
      <c r="P146" s="78">
        <v>1</v>
      </c>
      <c r="Q146" s="78" t="s">
        <v>280</v>
      </c>
      <c r="R146" s="78"/>
      <c r="S146" s="78"/>
      <c r="T146" s="77" t="str">
        <f>REPLACE(INDEX(GroupVertices[Group],MATCH(Edges[[#This Row],[Vertex 1]],GroupVertices[Vertex],0)),1,1,"")</f>
        <v>3</v>
      </c>
      <c r="U146" s="77" t="str">
        <f>REPLACE(INDEX(GroupVertices[Group],MATCH(Edges[[#This Row],[Vertex 2]],GroupVertices[Vertex],0)),1,1,"")</f>
        <v>3</v>
      </c>
      <c r="V146" s="31"/>
      <c r="W146" s="31"/>
      <c r="X146" s="31"/>
      <c r="Y146" s="31"/>
      <c r="Z146" s="31"/>
      <c r="AA146" s="31"/>
      <c r="AB146" s="31"/>
      <c r="AC146" s="31"/>
      <c r="AD146" s="31"/>
    </row>
    <row r="147" spans="1:30" ht="15">
      <c r="A147" s="62" t="s">
        <v>237</v>
      </c>
      <c r="B147" s="62" t="s">
        <v>236</v>
      </c>
      <c r="C147" s="63"/>
      <c r="D147" s="64">
        <v>1</v>
      </c>
      <c r="E147" s="65" t="s">
        <v>132</v>
      </c>
      <c r="F147" s="66"/>
      <c r="G147" s="63"/>
      <c r="H147" s="67"/>
      <c r="I147" s="68"/>
      <c r="J147" s="68"/>
      <c r="K147" s="31" t="s">
        <v>65</v>
      </c>
      <c r="L147" s="76">
        <v>147</v>
      </c>
      <c r="M147" s="76"/>
      <c r="N147" s="70"/>
      <c r="O147" s="78" t="s">
        <v>279</v>
      </c>
      <c r="P147" s="78">
        <v>1</v>
      </c>
      <c r="Q147" s="78" t="s">
        <v>280</v>
      </c>
      <c r="R147" s="78"/>
      <c r="S147" s="78"/>
      <c r="T147" s="77" t="str">
        <f>REPLACE(INDEX(GroupVertices[Group],MATCH(Edges[[#This Row],[Vertex 1]],GroupVertices[Vertex],0)),1,1,"")</f>
        <v>3</v>
      </c>
      <c r="U147" s="77" t="str">
        <f>REPLACE(INDEX(GroupVertices[Group],MATCH(Edges[[#This Row],[Vertex 2]],GroupVertices[Vertex],0)),1,1,"")</f>
        <v>4</v>
      </c>
      <c r="V147" s="31"/>
      <c r="W147" s="31"/>
      <c r="X147" s="31"/>
      <c r="Y147" s="31"/>
      <c r="Z147" s="31"/>
      <c r="AA147" s="31"/>
      <c r="AB147" s="31"/>
      <c r="AC147" s="31"/>
      <c r="AD147" s="31"/>
    </row>
    <row r="148" spans="1:30" ht="15">
      <c r="A148" s="62" t="s">
        <v>237</v>
      </c>
      <c r="B148" s="62" t="s">
        <v>235</v>
      </c>
      <c r="C148" s="63"/>
      <c r="D148" s="64">
        <v>1</v>
      </c>
      <c r="E148" s="65" t="s">
        <v>132</v>
      </c>
      <c r="F148" s="66"/>
      <c r="G148" s="63"/>
      <c r="H148" s="67"/>
      <c r="I148" s="68"/>
      <c r="J148" s="68"/>
      <c r="K148" s="31" t="s">
        <v>65</v>
      </c>
      <c r="L148" s="76">
        <v>148</v>
      </c>
      <c r="M148" s="76"/>
      <c r="N148" s="70"/>
      <c r="O148" s="78" t="s">
        <v>279</v>
      </c>
      <c r="P148" s="78">
        <v>1</v>
      </c>
      <c r="Q148" s="78" t="s">
        <v>280</v>
      </c>
      <c r="R148" s="78"/>
      <c r="S148" s="78"/>
      <c r="T148" s="77" t="str">
        <f>REPLACE(INDEX(GroupVertices[Group],MATCH(Edges[[#This Row],[Vertex 1]],GroupVertices[Vertex],0)),1,1,"")</f>
        <v>3</v>
      </c>
      <c r="U148" s="77" t="str">
        <f>REPLACE(INDEX(GroupVertices[Group],MATCH(Edges[[#This Row],[Vertex 2]],GroupVertices[Vertex],0)),1,1,"")</f>
        <v>3</v>
      </c>
      <c r="V148" s="31"/>
      <c r="W148" s="31"/>
      <c r="X148" s="31"/>
      <c r="Y148" s="31"/>
      <c r="Z148" s="31"/>
      <c r="AA148" s="31"/>
      <c r="AB148" s="31"/>
      <c r="AC148" s="31"/>
      <c r="AD148" s="31"/>
    </row>
    <row r="149" spans="1:30" ht="15">
      <c r="A149" s="62" t="s">
        <v>237</v>
      </c>
      <c r="B149" s="62" t="s">
        <v>243</v>
      </c>
      <c r="C149" s="63"/>
      <c r="D149" s="64">
        <v>1</v>
      </c>
      <c r="E149" s="65" t="s">
        <v>132</v>
      </c>
      <c r="F149" s="66"/>
      <c r="G149" s="63"/>
      <c r="H149" s="67"/>
      <c r="I149" s="68"/>
      <c r="J149" s="68"/>
      <c r="K149" s="31" t="s">
        <v>66</v>
      </c>
      <c r="L149" s="76">
        <v>149</v>
      </c>
      <c r="M149" s="76"/>
      <c r="N149" s="70"/>
      <c r="O149" s="78" t="s">
        <v>279</v>
      </c>
      <c r="P149" s="78">
        <v>1</v>
      </c>
      <c r="Q149" s="78" t="s">
        <v>280</v>
      </c>
      <c r="R149" s="78"/>
      <c r="S149" s="78"/>
      <c r="T149" s="77" t="str">
        <f>REPLACE(INDEX(GroupVertices[Group],MATCH(Edges[[#This Row],[Vertex 1]],GroupVertices[Vertex],0)),1,1,"")</f>
        <v>3</v>
      </c>
      <c r="U149" s="77" t="str">
        <f>REPLACE(INDEX(GroupVertices[Group],MATCH(Edges[[#This Row],[Vertex 2]],GroupVertices[Vertex],0)),1,1,"")</f>
        <v>3</v>
      </c>
      <c r="V149" s="31"/>
      <c r="W149" s="31"/>
      <c r="X149" s="31"/>
      <c r="Y149" s="31"/>
      <c r="Z149" s="31"/>
      <c r="AA149" s="31"/>
      <c r="AB149" s="31"/>
      <c r="AC149" s="31"/>
      <c r="AD149" s="31"/>
    </row>
    <row r="150" spans="1:30" ht="15">
      <c r="A150" s="62" t="s">
        <v>209</v>
      </c>
      <c r="B150" s="62" t="s">
        <v>237</v>
      </c>
      <c r="C150" s="63"/>
      <c r="D150" s="64">
        <v>1</v>
      </c>
      <c r="E150" s="65" t="s">
        <v>132</v>
      </c>
      <c r="F150" s="66"/>
      <c r="G150" s="63"/>
      <c r="H150" s="67"/>
      <c r="I150" s="68"/>
      <c r="J150" s="68"/>
      <c r="K150" s="31" t="s">
        <v>65</v>
      </c>
      <c r="L150" s="76">
        <v>150</v>
      </c>
      <c r="M150" s="76"/>
      <c r="N150" s="70"/>
      <c r="O150" s="78" t="s">
        <v>279</v>
      </c>
      <c r="P150" s="78">
        <v>1</v>
      </c>
      <c r="Q150" s="78" t="s">
        <v>280</v>
      </c>
      <c r="R150" s="78"/>
      <c r="S150" s="78"/>
      <c r="T150" s="77" t="str">
        <f>REPLACE(INDEX(GroupVertices[Group],MATCH(Edges[[#This Row],[Vertex 1]],GroupVertices[Vertex],0)),1,1,"")</f>
        <v>1</v>
      </c>
      <c r="U150" s="77" t="str">
        <f>REPLACE(INDEX(GroupVertices[Group],MATCH(Edges[[#This Row],[Vertex 2]],GroupVertices[Vertex],0)),1,1,"")</f>
        <v>3</v>
      </c>
      <c r="V150" s="31"/>
      <c r="W150" s="31"/>
      <c r="X150" s="31"/>
      <c r="Y150" s="31"/>
      <c r="Z150" s="31"/>
      <c r="AA150" s="31"/>
      <c r="AB150" s="31"/>
      <c r="AC150" s="31"/>
      <c r="AD150" s="31"/>
    </row>
    <row r="151" spans="1:30" ht="15">
      <c r="A151" s="62" t="s">
        <v>222</v>
      </c>
      <c r="B151" s="62" t="s">
        <v>237</v>
      </c>
      <c r="C151" s="63"/>
      <c r="D151" s="64">
        <v>1</v>
      </c>
      <c r="E151" s="65" t="s">
        <v>132</v>
      </c>
      <c r="F151" s="66"/>
      <c r="G151" s="63"/>
      <c r="H151" s="67"/>
      <c r="I151" s="68"/>
      <c r="J151" s="68"/>
      <c r="K151" s="31" t="s">
        <v>65</v>
      </c>
      <c r="L151" s="76">
        <v>151</v>
      </c>
      <c r="M151" s="76"/>
      <c r="N151" s="70"/>
      <c r="O151" s="78" t="s">
        <v>279</v>
      </c>
      <c r="P151" s="78">
        <v>1</v>
      </c>
      <c r="Q151" s="78" t="s">
        <v>280</v>
      </c>
      <c r="R151" s="78"/>
      <c r="S151" s="78"/>
      <c r="T151" s="77" t="str">
        <f>REPLACE(INDEX(GroupVertices[Group],MATCH(Edges[[#This Row],[Vertex 1]],GroupVertices[Vertex],0)),1,1,"")</f>
        <v>2</v>
      </c>
      <c r="U151" s="77" t="str">
        <f>REPLACE(INDEX(GroupVertices[Group],MATCH(Edges[[#This Row],[Vertex 2]],GroupVertices[Vertex],0)),1,1,"")</f>
        <v>3</v>
      </c>
      <c r="V151" s="31"/>
      <c r="W151" s="31"/>
      <c r="X151" s="31"/>
      <c r="Y151" s="31"/>
      <c r="Z151" s="31"/>
      <c r="AA151" s="31"/>
      <c r="AB151" s="31"/>
      <c r="AC151" s="31"/>
      <c r="AD151" s="31"/>
    </row>
    <row r="152" spans="1:30" ht="15">
      <c r="A152" s="62" t="s">
        <v>243</v>
      </c>
      <c r="B152" s="62" t="s">
        <v>237</v>
      </c>
      <c r="C152" s="63"/>
      <c r="D152" s="64">
        <v>1</v>
      </c>
      <c r="E152" s="65" t="s">
        <v>132</v>
      </c>
      <c r="F152" s="66"/>
      <c r="G152" s="63"/>
      <c r="H152" s="67"/>
      <c r="I152" s="68"/>
      <c r="J152" s="68"/>
      <c r="K152" s="31" t="s">
        <v>66</v>
      </c>
      <c r="L152" s="76">
        <v>152</v>
      </c>
      <c r="M152" s="76"/>
      <c r="N152" s="70"/>
      <c r="O152" s="78" t="s">
        <v>279</v>
      </c>
      <c r="P152" s="78">
        <v>1</v>
      </c>
      <c r="Q152" s="78" t="s">
        <v>280</v>
      </c>
      <c r="R152" s="78"/>
      <c r="S152" s="78"/>
      <c r="T152" s="77" t="str">
        <f>REPLACE(INDEX(GroupVertices[Group],MATCH(Edges[[#This Row],[Vertex 1]],GroupVertices[Vertex],0)),1,1,"")</f>
        <v>3</v>
      </c>
      <c r="U152" s="77" t="str">
        <f>REPLACE(INDEX(GroupVertices[Group],MATCH(Edges[[#This Row],[Vertex 2]],GroupVertices[Vertex],0)),1,1,"")</f>
        <v>3</v>
      </c>
      <c r="V152" s="31"/>
      <c r="W152" s="31"/>
      <c r="X152" s="31"/>
      <c r="Y152" s="31"/>
      <c r="Z152" s="31"/>
      <c r="AA152" s="31"/>
      <c r="AB152" s="31"/>
      <c r="AC152" s="31"/>
      <c r="AD152" s="31"/>
    </row>
    <row r="153" spans="1:30" ht="15">
      <c r="A153" s="62" t="s">
        <v>244</v>
      </c>
      <c r="B153" s="62" t="s">
        <v>222</v>
      </c>
      <c r="C153" s="63"/>
      <c r="D153" s="64">
        <v>1</v>
      </c>
      <c r="E153" s="65" t="s">
        <v>132</v>
      </c>
      <c r="F153" s="66"/>
      <c r="G153" s="63"/>
      <c r="H153" s="67"/>
      <c r="I153" s="68"/>
      <c r="J153" s="68"/>
      <c r="K153" s="31" t="s">
        <v>65</v>
      </c>
      <c r="L153" s="76">
        <v>153</v>
      </c>
      <c r="M153" s="76"/>
      <c r="N153" s="70"/>
      <c r="O153" s="78" t="s">
        <v>279</v>
      </c>
      <c r="P153" s="78">
        <v>1</v>
      </c>
      <c r="Q153" s="78" t="s">
        <v>280</v>
      </c>
      <c r="R153" s="78"/>
      <c r="S153" s="78"/>
      <c r="T153" s="77" t="str">
        <f>REPLACE(INDEX(GroupVertices[Group],MATCH(Edges[[#This Row],[Vertex 1]],GroupVertices[Vertex],0)),1,1,"")</f>
        <v>3</v>
      </c>
      <c r="U153" s="77" t="str">
        <f>REPLACE(INDEX(GroupVertices[Group],MATCH(Edges[[#This Row],[Vertex 2]],GroupVertices[Vertex],0)),1,1,"")</f>
        <v>2</v>
      </c>
      <c r="V153" s="31"/>
      <c r="W153" s="31"/>
      <c r="X153" s="31"/>
      <c r="Y153" s="31"/>
      <c r="Z153" s="31"/>
      <c r="AA153" s="31"/>
      <c r="AB153" s="31"/>
      <c r="AC153" s="31"/>
      <c r="AD153" s="31"/>
    </row>
    <row r="154" spans="1:30" ht="15">
      <c r="A154" s="62" t="s">
        <v>244</v>
      </c>
      <c r="B154" s="62" t="s">
        <v>233</v>
      </c>
      <c r="C154" s="63"/>
      <c r="D154" s="64">
        <v>1</v>
      </c>
      <c r="E154" s="65" t="s">
        <v>132</v>
      </c>
      <c r="F154" s="66"/>
      <c r="G154" s="63"/>
      <c r="H154" s="67"/>
      <c r="I154" s="68"/>
      <c r="J154" s="68"/>
      <c r="K154" s="31" t="s">
        <v>65</v>
      </c>
      <c r="L154" s="76">
        <v>154</v>
      </c>
      <c r="M154" s="76"/>
      <c r="N154" s="70"/>
      <c r="O154" s="78" t="s">
        <v>279</v>
      </c>
      <c r="P154" s="78">
        <v>1</v>
      </c>
      <c r="Q154" s="78" t="s">
        <v>280</v>
      </c>
      <c r="R154" s="78"/>
      <c r="S154" s="78"/>
      <c r="T154" s="77" t="str">
        <f>REPLACE(INDEX(GroupVertices[Group],MATCH(Edges[[#This Row],[Vertex 1]],GroupVertices[Vertex],0)),1,1,"")</f>
        <v>3</v>
      </c>
      <c r="U154" s="77" t="str">
        <f>REPLACE(INDEX(GroupVertices[Group],MATCH(Edges[[#This Row],[Vertex 2]],GroupVertices[Vertex],0)),1,1,"")</f>
        <v>3</v>
      </c>
      <c r="V154" s="31"/>
      <c r="W154" s="31"/>
      <c r="X154" s="31"/>
      <c r="Y154" s="31"/>
      <c r="Z154" s="31"/>
      <c r="AA154" s="31"/>
      <c r="AB154" s="31"/>
      <c r="AC154" s="31"/>
      <c r="AD154" s="31"/>
    </row>
    <row r="155" spans="1:30" ht="15">
      <c r="A155" s="62" t="s">
        <v>244</v>
      </c>
      <c r="B155" s="62" t="s">
        <v>255</v>
      </c>
      <c r="C155" s="63"/>
      <c r="D155" s="64">
        <v>1</v>
      </c>
      <c r="E155" s="65" t="s">
        <v>132</v>
      </c>
      <c r="F155" s="66"/>
      <c r="G155" s="63"/>
      <c r="H155" s="67"/>
      <c r="I155" s="68"/>
      <c r="J155" s="68"/>
      <c r="K155" s="31" t="s">
        <v>65</v>
      </c>
      <c r="L155" s="76">
        <v>155</v>
      </c>
      <c r="M155" s="76"/>
      <c r="N155" s="70"/>
      <c r="O155" s="78" t="s">
        <v>279</v>
      </c>
      <c r="P155" s="78">
        <v>1</v>
      </c>
      <c r="Q155" s="78" t="s">
        <v>280</v>
      </c>
      <c r="R155" s="78"/>
      <c r="S155" s="78"/>
      <c r="T155" s="77" t="str">
        <f>REPLACE(INDEX(GroupVertices[Group],MATCH(Edges[[#This Row],[Vertex 1]],GroupVertices[Vertex],0)),1,1,"")</f>
        <v>3</v>
      </c>
      <c r="U155" s="77" t="str">
        <f>REPLACE(INDEX(GroupVertices[Group],MATCH(Edges[[#This Row],[Vertex 2]],GroupVertices[Vertex],0)),1,1,"")</f>
        <v>3</v>
      </c>
      <c r="V155" s="31"/>
      <c r="W155" s="31"/>
      <c r="X155" s="31"/>
      <c r="Y155" s="31"/>
      <c r="Z155" s="31"/>
      <c r="AA155" s="31"/>
      <c r="AB155" s="31"/>
      <c r="AC155" s="31"/>
      <c r="AD155" s="31"/>
    </row>
    <row r="156" spans="1:30" ht="15">
      <c r="A156" s="62" t="s">
        <v>244</v>
      </c>
      <c r="B156" s="62" t="s">
        <v>243</v>
      </c>
      <c r="C156" s="63"/>
      <c r="D156" s="64">
        <v>1</v>
      </c>
      <c r="E156" s="65" t="s">
        <v>132</v>
      </c>
      <c r="F156" s="66"/>
      <c r="G156" s="63"/>
      <c r="H156" s="67"/>
      <c r="I156" s="68"/>
      <c r="J156" s="68"/>
      <c r="K156" s="31" t="s">
        <v>66</v>
      </c>
      <c r="L156" s="76">
        <v>156</v>
      </c>
      <c r="M156" s="76"/>
      <c r="N156" s="70"/>
      <c r="O156" s="78" t="s">
        <v>279</v>
      </c>
      <c r="P156" s="78">
        <v>1</v>
      </c>
      <c r="Q156" s="78" t="s">
        <v>280</v>
      </c>
      <c r="R156" s="78"/>
      <c r="S156" s="78"/>
      <c r="T156" s="77" t="str">
        <f>REPLACE(INDEX(GroupVertices[Group],MATCH(Edges[[#This Row],[Vertex 1]],GroupVertices[Vertex],0)),1,1,"")</f>
        <v>3</v>
      </c>
      <c r="U156" s="77" t="str">
        <f>REPLACE(INDEX(GroupVertices[Group],MATCH(Edges[[#This Row],[Vertex 2]],GroupVertices[Vertex],0)),1,1,"")</f>
        <v>3</v>
      </c>
      <c r="V156" s="31"/>
      <c r="W156" s="31"/>
      <c r="X156" s="31"/>
      <c r="Y156" s="31"/>
      <c r="Z156" s="31"/>
      <c r="AA156" s="31"/>
      <c r="AB156" s="31"/>
      <c r="AC156" s="31"/>
      <c r="AD156" s="31"/>
    </row>
    <row r="157" spans="1:30" ht="15">
      <c r="A157" s="62" t="s">
        <v>244</v>
      </c>
      <c r="B157" s="62" t="s">
        <v>246</v>
      </c>
      <c r="C157" s="63"/>
      <c r="D157" s="64">
        <v>1</v>
      </c>
      <c r="E157" s="65" t="s">
        <v>132</v>
      </c>
      <c r="F157" s="66"/>
      <c r="G157" s="63"/>
      <c r="H157" s="67"/>
      <c r="I157" s="68"/>
      <c r="J157" s="68"/>
      <c r="K157" s="31" t="s">
        <v>65</v>
      </c>
      <c r="L157" s="76">
        <v>157</v>
      </c>
      <c r="M157" s="76"/>
      <c r="N157" s="70"/>
      <c r="O157" s="78" t="s">
        <v>279</v>
      </c>
      <c r="P157" s="78">
        <v>1</v>
      </c>
      <c r="Q157" s="78" t="s">
        <v>280</v>
      </c>
      <c r="R157" s="78"/>
      <c r="S157" s="78"/>
      <c r="T157" s="77" t="str">
        <f>REPLACE(INDEX(GroupVertices[Group],MATCH(Edges[[#This Row],[Vertex 1]],GroupVertices[Vertex],0)),1,1,"")</f>
        <v>3</v>
      </c>
      <c r="U157" s="77" t="str">
        <f>REPLACE(INDEX(GroupVertices[Group],MATCH(Edges[[#This Row],[Vertex 2]],GroupVertices[Vertex],0)),1,1,"")</f>
        <v>4</v>
      </c>
      <c r="V157" s="31"/>
      <c r="W157" s="31"/>
      <c r="X157" s="31"/>
      <c r="Y157" s="31"/>
      <c r="Z157" s="31"/>
      <c r="AA157" s="31"/>
      <c r="AB157" s="31"/>
      <c r="AC157" s="31"/>
      <c r="AD157" s="31"/>
    </row>
    <row r="158" spans="1:30" ht="15">
      <c r="A158" s="62" t="s">
        <v>209</v>
      </c>
      <c r="B158" s="62" t="s">
        <v>244</v>
      </c>
      <c r="C158" s="63"/>
      <c r="D158" s="64">
        <v>1</v>
      </c>
      <c r="E158" s="65" t="s">
        <v>132</v>
      </c>
      <c r="F158" s="66"/>
      <c r="G158" s="63"/>
      <c r="H158" s="67"/>
      <c r="I158" s="68"/>
      <c r="J158" s="68"/>
      <c r="K158" s="31" t="s">
        <v>65</v>
      </c>
      <c r="L158" s="76">
        <v>158</v>
      </c>
      <c r="M158" s="76"/>
      <c r="N158" s="70"/>
      <c r="O158" s="78" t="s">
        <v>279</v>
      </c>
      <c r="P158" s="78">
        <v>1</v>
      </c>
      <c r="Q158" s="78" t="s">
        <v>280</v>
      </c>
      <c r="R158" s="78"/>
      <c r="S158" s="78"/>
      <c r="T158" s="77" t="str">
        <f>REPLACE(INDEX(GroupVertices[Group],MATCH(Edges[[#This Row],[Vertex 1]],GroupVertices[Vertex],0)),1,1,"")</f>
        <v>1</v>
      </c>
      <c r="U158" s="77" t="str">
        <f>REPLACE(INDEX(GroupVertices[Group],MATCH(Edges[[#This Row],[Vertex 2]],GroupVertices[Vertex],0)),1,1,"")</f>
        <v>3</v>
      </c>
      <c r="V158" s="31"/>
      <c r="W158" s="31"/>
      <c r="X158" s="31"/>
      <c r="Y158" s="31"/>
      <c r="Z158" s="31"/>
      <c r="AA158" s="31"/>
      <c r="AB158" s="31"/>
      <c r="AC158" s="31"/>
      <c r="AD158" s="31"/>
    </row>
    <row r="159" spans="1:30" ht="15">
      <c r="A159" s="62" t="s">
        <v>243</v>
      </c>
      <c r="B159" s="62" t="s">
        <v>244</v>
      </c>
      <c r="C159" s="63"/>
      <c r="D159" s="64">
        <v>1</v>
      </c>
      <c r="E159" s="65" t="s">
        <v>132</v>
      </c>
      <c r="F159" s="66"/>
      <c r="G159" s="63"/>
      <c r="H159" s="67"/>
      <c r="I159" s="68"/>
      <c r="J159" s="68"/>
      <c r="K159" s="31" t="s">
        <v>66</v>
      </c>
      <c r="L159" s="76">
        <v>159</v>
      </c>
      <c r="M159" s="76"/>
      <c r="N159" s="70"/>
      <c r="O159" s="78" t="s">
        <v>279</v>
      </c>
      <c r="P159" s="78">
        <v>1</v>
      </c>
      <c r="Q159" s="78" t="s">
        <v>280</v>
      </c>
      <c r="R159" s="78"/>
      <c r="S159" s="78"/>
      <c r="T159" s="77" t="str">
        <f>REPLACE(INDEX(GroupVertices[Group],MATCH(Edges[[#This Row],[Vertex 1]],GroupVertices[Vertex],0)),1,1,"")</f>
        <v>3</v>
      </c>
      <c r="U159" s="77" t="str">
        <f>REPLACE(INDEX(GroupVertices[Group],MATCH(Edges[[#This Row],[Vertex 2]],GroupVertices[Vertex],0)),1,1,"")</f>
        <v>3</v>
      </c>
      <c r="V159" s="31"/>
      <c r="W159" s="31"/>
      <c r="X159" s="31"/>
      <c r="Y159" s="31"/>
      <c r="Z159" s="31"/>
      <c r="AA159" s="31"/>
      <c r="AB159" s="31"/>
      <c r="AC159" s="31"/>
      <c r="AD159" s="31"/>
    </row>
    <row r="160" spans="1:30" ht="15">
      <c r="A160" s="62" t="s">
        <v>242</v>
      </c>
      <c r="B160" s="62" t="s">
        <v>257</v>
      </c>
      <c r="C160" s="63"/>
      <c r="D160" s="64">
        <v>1</v>
      </c>
      <c r="E160" s="65" t="s">
        <v>132</v>
      </c>
      <c r="F160" s="66"/>
      <c r="G160" s="63"/>
      <c r="H160" s="67"/>
      <c r="I160" s="68"/>
      <c r="J160" s="68"/>
      <c r="K160" s="31" t="s">
        <v>65</v>
      </c>
      <c r="L160" s="76">
        <v>160</v>
      </c>
      <c r="M160" s="76"/>
      <c r="N160" s="70"/>
      <c r="O160" s="78" t="s">
        <v>279</v>
      </c>
      <c r="P160" s="78">
        <v>1</v>
      </c>
      <c r="Q160" s="78" t="s">
        <v>280</v>
      </c>
      <c r="R160" s="78"/>
      <c r="S160" s="78"/>
      <c r="T160" s="77" t="str">
        <f>REPLACE(INDEX(GroupVertices[Group],MATCH(Edges[[#This Row],[Vertex 1]],GroupVertices[Vertex],0)),1,1,"")</f>
        <v>3</v>
      </c>
      <c r="U160" s="77" t="str">
        <f>REPLACE(INDEX(GroupVertices[Group],MATCH(Edges[[#This Row],[Vertex 2]],GroupVertices[Vertex],0)),1,1,"")</f>
        <v>2</v>
      </c>
      <c r="V160" s="31"/>
      <c r="W160" s="31"/>
      <c r="X160" s="31"/>
      <c r="Y160" s="31"/>
      <c r="Z160" s="31"/>
      <c r="AA160" s="31"/>
      <c r="AB160" s="31"/>
      <c r="AC160" s="31"/>
      <c r="AD160" s="31"/>
    </row>
    <row r="161" spans="1:30" ht="15">
      <c r="A161" s="62" t="s">
        <v>242</v>
      </c>
      <c r="B161" s="62" t="s">
        <v>225</v>
      </c>
      <c r="C161" s="63"/>
      <c r="D161" s="64">
        <v>1</v>
      </c>
      <c r="E161" s="65" t="s">
        <v>132</v>
      </c>
      <c r="F161" s="66"/>
      <c r="G161" s="63"/>
      <c r="H161" s="67"/>
      <c r="I161" s="68"/>
      <c r="J161" s="68"/>
      <c r="K161" s="31" t="s">
        <v>65</v>
      </c>
      <c r="L161" s="76">
        <v>161</v>
      </c>
      <c r="M161" s="76"/>
      <c r="N161" s="70"/>
      <c r="O161" s="78" t="s">
        <v>279</v>
      </c>
      <c r="P161" s="78">
        <v>1</v>
      </c>
      <c r="Q161" s="78" t="s">
        <v>280</v>
      </c>
      <c r="R161" s="78"/>
      <c r="S161" s="78"/>
      <c r="T161" s="77" t="str">
        <f>REPLACE(INDEX(GroupVertices[Group],MATCH(Edges[[#This Row],[Vertex 1]],GroupVertices[Vertex],0)),1,1,"")</f>
        <v>3</v>
      </c>
      <c r="U161" s="77" t="str">
        <f>REPLACE(INDEX(GroupVertices[Group],MATCH(Edges[[#This Row],[Vertex 2]],GroupVertices[Vertex],0)),1,1,"")</f>
        <v>4</v>
      </c>
      <c r="V161" s="31"/>
      <c r="W161" s="31"/>
      <c r="X161" s="31"/>
      <c r="Y161" s="31"/>
      <c r="Z161" s="31"/>
      <c r="AA161" s="31"/>
      <c r="AB161" s="31"/>
      <c r="AC161" s="31"/>
      <c r="AD161" s="31"/>
    </row>
    <row r="162" spans="1:30" ht="15">
      <c r="A162" s="62" t="s">
        <v>242</v>
      </c>
      <c r="B162" s="62" t="s">
        <v>235</v>
      </c>
      <c r="C162" s="63"/>
      <c r="D162" s="64">
        <v>1</v>
      </c>
      <c r="E162" s="65" t="s">
        <v>132</v>
      </c>
      <c r="F162" s="66"/>
      <c r="G162" s="63"/>
      <c r="H162" s="67"/>
      <c r="I162" s="68"/>
      <c r="J162" s="68"/>
      <c r="K162" s="31" t="s">
        <v>65</v>
      </c>
      <c r="L162" s="76">
        <v>162</v>
      </c>
      <c r="M162" s="76"/>
      <c r="N162" s="70"/>
      <c r="O162" s="78" t="s">
        <v>279</v>
      </c>
      <c r="P162" s="78">
        <v>1</v>
      </c>
      <c r="Q162" s="78" t="s">
        <v>280</v>
      </c>
      <c r="R162" s="78"/>
      <c r="S162" s="78"/>
      <c r="T162" s="77" t="str">
        <f>REPLACE(INDEX(GroupVertices[Group],MATCH(Edges[[#This Row],[Vertex 1]],GroupVertices[Vertex],0)),1,1,"")</f>
        <v>3</v>
      </c>
      <c r="U162" s="77" t="str">
        <f>REPLACE(INDEX(GroupVertices[Group],MATCH(Edges[[#This Row],[Vertex 2]],GroupVertices[Vertex],0)),1,1,"")</f>
        <v>3</v>
      </c>
      <c r="V162" s="31"/>
      <c r="W162" s="31"/>
      <c r="X162" s="31"/>
      <c r="Y162" s="31"/>
      <c r="Z162" s="31"/>
      <c r="AA162" s="31"/>
      <c r="AB162" s="31"/>
      <c r="AC162" s="31"/>
      <c r="AD162" s="31"/>
    </row>
    <row r="163" spans="1:30" ht="15">
      <c r="A163" s="62" t="s">
        <v>242</v>
      </c>
      <c r="B163" s="62" t="s">
        <v>255</v>
      </c>
      <c r="C163" s="63"/>
      <c r="D163" s="64">
        <v>1</v>
      </c>
      <c r="E163" s="65" t="s">
        <v>132</v>
      </c>
      <c r="F163" s="66"/>
      <c r="G163" s="63"/>
      <c r="H163" s="67"/>
      <c r="I163" s="68"/>
      <c r="J163" s="68"/>
      <c r="K163" s="31" t="s">
        <v>65</v>
      </c>
      <c r="L163" s="76">
        <v>163</v>
      </c>
      <c r="M163" s="76"/>
      <c r="N163" s="70"/>
      <c r="O163" s="78" t="s">
        <v>279</v>
      </c>
      <c r="P163" s="78">
        <v>1</v>
      </c>
      <c r="Q163" s="78" t="s">
        <v>280</v>
      </c>
      <c r="R163" s="78"/>
      <c r="S163" s="78"/>
      <c r="T163" s="77" t="str">
        <f>REPLACE(INDEX(GroupVertices[Group],MATCH(Edges[[#This Row],[Vertex 1]],GroupVertices[Vertex],0)),1,1,"")</f>
        <v>3</v>
      </c>
      <c r="U163" s="77" t="str">
        <f>REPLACE(INDEX(GroupVertices[Group],MATCH(Edges[[#This Row],[Vertex 2]],GroupVertices[Vertex],0)),1,1,"")</f>
        <v>3</v>
      </c>
      <c r="V163" s="31"/>
      <c r="W163" s="31"/>
      <c r="X163" s="31"/>
      <c r="Y163" s="31"/>
      <c r="Z163" s="31"/>
      <c r="AA163" s="31"/>
      <c r="AB163" s="31"/>
      <c r="AC163" s="31"/>
      <c r="AD163" s="31"/>
    </row>
    <row r="164" spans="1:30" ht="15">
      <c r="A164" s="62" t="s">
        <v>242</v>
      </c>
      <c r="B164" s="62" t="s">
        <v>243</v>
      </c>
      <c r="C164" s="63"/>
      <c r="D164" s="64">
        <v>1</v>
      </c>
      <c r="E164" s="65" t="s">
        <v>132</v>
      </c>
      <c r="F164" s="66"/>
      <c r="G164" s="63"/>
      <c r="H164" s="67"/>
      <c r="I164" s="68"/>
      <c r="J164" s="68"/>
      <c r="K164" s="31" t="s">
        <v>65</v>
      </c>
      <c r="L164" s="76">
        <v>164</v>
      </c>
      <c r="M164" s="76"/>
      <c r="N164" s="70"/>
      <c r="O164" s="78" t="s">
        <v>279</v>
      </c>
      <c r="P164" s="78">
        <v>1</v>
      </c>
      <c r="Q164" s="78" t="s">
        <v>280</v>
      </c>
      <c r="R164" s="78"/>
      <c r="S164" s="78"/>
      <c r="T164" s="77" t="str">
        <f>REPLACE(INDEX(GroupVertices[Group],MATCH(Edges[[#This Row],[Vertex 1]],GroupVertices[Vertex],0)),1,1,"")</f>
        <v>3</v>
      </c>
      <c r="U164" s="77" t="str">
        <f>REPLACE(INDEX(GroupVertices[Group],MATCH(Edges[[#This Row],[Vertex 2]],GroupVertices[Vertex],0)),1,1,"")</f>
        <v>3</v>
      </c>
      <c r="V164" s="31"/>
      <c r="W164" s="31"/>
      <c r="X164" s="31"/>
      <c r="Y164" s="31"/>
      <c r="Z164" s="31"/>
      <c r="AA164" s="31"/>
      <c r="AB164" s="31"/>
      <c r="AC164" s="31"/>
      <c r="AD164" s="31"/>
    </row>
    <row r="165" spans="1:30" ht="15">
      <c r="A165" s="62" t="s">
        <v>242</v>
      </c>
      <c r="B165" s="62" t="s">
        <v>246</v>
      </c>
      <c r="C165" s="63"/>
      <c r="D165" s="64">
        <v>1</v>
      </c>
      <c r="E165" s="65" t="s">
        <v>132</v>
      </c>
      <c r="F165" s="66"/>
      <c r="G165" s="63"/>
      <c r="H165" s="67"/>
      <c r="I165" s="68"/>
      <c r="J165" s="68"/>
      <c r="K165" s="31" t="s">
        <v>65</v>
      </c>
      <c r="L165" s="76">
        <v>165</v>
      </c>
      <c r="M165" s="76"/>
      <c r="N165" s="70"/>
      <c r="O165" s="78" t="s">
        <v>279</v>
      </c>
      <c r="P165" s="78">
        <v>1</v>
      </c>
      <c r="Q165" s="78" t="s">
        <v>280</v>
      </c>
      <c r="R165" s="78"/>
      <c r="S165" s="78"/>
      <c r="T165" s="77" t="str">
        <f>REPLACE(INDEX(GroupVertices[Group],MATCH(Edges[[#This Row],[Vertex 1]],GroupVertices[Vertex],0)),1,1,"")</f>
        <v>3</v>
      </c>
      <c r="U165" s="77" t="str">
        <f>REPLACE(INDEX(GroupVertices[Group],MATCH(Edges[[#This Row],[Vertex 2]],GroupVertices[Vertex],0)),1,1,"")</f>
        <v>4</v>
      </c>
      <c r="V165" s="31"/>
      <c r="W165" s="31"/>
      <c r="X165" s="31"/>
      <c r="Y165" s="31"/>
      <c r="Z165" s="31"/>
      <c r="AA165" s="31"/>
      <c r="AB165" s="31"/>
      <c r="AC165" s="31"/>
      <c r="AD165" s="31"/>
    </row>
    <row r="166" spans="1:30" ht="15">
      <c r="A166" s="62" t="s">
        <v>242</v>
      </c>
      <c r="B166" s="62" t="s">
        <v>273</v>
      </c>
      <c r="C166" s="63"/>
      <c r="D166" s="64">
        <v>1</v>
      </c>
      <c r="E166" s="65" t="s">
        <v>132</v>
      </c>
      <c r="F166" s="66"/>
      <c r="G166" s="63"/>
      <c r="H166" s="67"/>
      <c r="I166" s="68"/>
      <c r="J166" s="68"/>
      <c r="K166" s="31" t="s">
        <v>65</v>
      </c>
      <c r="L166" s="76">
        <v>166</v>
      </c>
      <c r="M166" s="76"/>
      <c r="N166" s="70"/>
      <c r="O166" s="78" t="s">
        <v>279</v>
      </c>
      <c r="P166" s="78">
        <v>1</v>
      </c>
      <c r="Q166" s="78" t="s">
        <v>280</v>
      </c>
      <c r="R166" s="78"/>
      <c r="S166" s="78"/>
      <c r="T166" s="77" t="str">
        <f>REPLACE(INDEX(GroupVertices[Group],MATCH(Edges[[#This Row],[Vertex 1]],GroupVertices[Vertex],0)),1,1,"")</f>
        <v>3</v>
      </c>
      <c r="U166" s="77" t="str">
        <f>REPLACE(INDEX(GroupVertices[Group],MATCH(Edges[[#This Row],[Vertex 2]],GroupVertices[Vertex],0)),1,1,"")</f>
        <v>1</v>
      </c>
      <c r="V166" s="31"/>
      <c r="W166" s="31"/>
      <c r="X166" s="31"/>
      <c r="Y166" s="31"/>
      <c r="Z166" s="31"/>
      <c r="AA166" s="31"/>
      <c r="AB166" s="31"/>
      <c r="AC166" s="31"/>
      <c r="AD166" s="31"/>
    </row>
    <row r="167" spans="1:30" ht="15">
      <c r="A167" s="62" t="s">
        <v>242</v>
      </c>
      <c r="B167" s="62" t="s">
        <v>250</v>
      </c>
      <c r="C167" s="63"/>
      <c r="D167" s="64">
        <v>1</v>
      </c>
      <c r="E167" s="65" t="s">
        <v>132</v>
      </c>
      <c r="F167" s="66"/>
      <c r="G167" s="63"/>
      <c r="H167" s="67"/>
      <c r="I167" s="68"/>
      <c r="J167" s="68"/>
      <c r="K167" s="31" t="s">
        <v>65</v>
      </c>
      <c r="L167" s="76">
        <v>167</v>
      </c>
      <c r="M167" s="76"/>
      <c r="N167" s="70"/>
      <c r="O167" s="78" t="s">
        <v>279</v>
      </c>
      <c r="P167" s="78">
        <v>1</v>
      </c>
      <c r="Q167" s="78" t="s">
        <v>280</v>
      </c>
      <c r="R167" s="78"/>
      <c r="S167" s="78"/>
      <c r="T167" s="77" t="str">
        <f>REPLACE(INDEX(GroupVertices[Group],MATCH(Edges[[#This Row],[Vertex 1]],GroupVertices[Vertex],0)),1,1,"")</f>
        <v>3</v>
      </c>
      <c r="U167" s="77" t="str">
        <f>REPLACE(INDEX(GroupVertices[Group],MATCH(Edges[[#This Row],[Vertex 2]],GroupVertices[Vertex],0)),1,1,"")</f>
        <v>2</v>
      </c>
      <c r="V167" s="31"/>
      <c r="W167" s="31"/>
      <c r="X167" s="31"/>
      <c r="Y167" s="31"/>
      <c r="Z167" s="31"/>
      <c r="AA167" s="31"/>
      <c r="AB167" s="31"/>
      <c r="AC167" s="31"/>
      <c r="AD167" s="31"/>
    </row>
    <row r="168" spans="1:30" ht="15">
      <c r="A168" s="62" t="s">
        <v>209</v>
      </c>
      <c r="B168" s="62" t="s">
        <v>242</v>
      </c>
      <c r="C168" s="63"/>
      <c r="D168" s="64">
        <v>1</v>
      </c>
      <c r="E168" s="65" t="s">
        <v>132</v>
      </c>
      <c r="F168" s="66"/>
      <c r="G168" s="63"/>
      <c r="H168" s="67"/>
      <c r="I168" s="68"/>
      <c r="J168" s="68"/>
      <c r="K168" s="31" t="s">
        <v>65</v>
      </c>
      <c r="L168" s="76">
        <v>168</v>
      </c>
      <c r="M168" s="76"/>
      <c r="N168" s="70"/>
      <c r="O168" s="78" t="s">
        <v>279</v>
      </c>
      <c r="P168" s="78">
        <v>1</v>
      </c>
      <c r="Q168" s="78" t="s">
        <v>280</v>
      </c>
      <c r="R168" s="78"/>
      <c r="S168" s="78"/>
      <c r="T168" s="77" t="str">
        <f>REPLACE(INDEX(GroupVertices[Group],MATCH(Edges[[#This Row],[Vertex 1]],GroupVertices[Vertex],0)),1,1,"")</f>
        <v>1</v>
      </c>
      <c r="U168" s="77" t="str">
        <f>REPLACE(INDEX(GroupVertices[Group],MATCH(Edges[[#This Row],[Vertex 2]],GroupVertices[Vertex],0)),1,1,"")</f>
        <v>3</v>
      </c>
      <c r="V168" s="31"/>
      <c r="W168" s="31"/>
      <c r="X168" s="31"/>
      <c r="Y168" s="31"/>
      <c r="Z168" s="31"/>
      <c r="AA168" s="31"/>
      <c r="AB168" s="31"/>
      <c r="AC168" s="31"/>
      <c r="AD168" s="31"/>
    </row>
    <row r="169" spans="1:30" ht="15">
      <c r="A169" s="62" t="s">
        <v>245</v>
      </c>
      <c r="B169" s="62" t="s">
        <v>242</v>
      </c>
      <c r="C169" s="63"/>
      <c r="D169" s="64">
        <v>1</v>
      </c>
      <c r="E169" s="65" t="s">
        <v>132</v>
      </c>
      <c r="F169" s="66"/>
      <c r="G169" s="63"/>
      <c r="H169" s="67"/>
      <c r="I169" s="68"/>
      <c r="J169" s="68"/>
      <c r="K169" s="31" t="s">
        <v>65</v>
      </c>
      <c r="L169" s="76">
        <v>169</v>
      </c>
      <c r="M169" s="76"/>
      <c r="N169" s="70"/>
      <c r="O169" s="78" t="s">
        <v>279</v>
      </c>
      <c r="P169" s="78">
        <v>1</v>
      </c>
      <c r="Q169" s="78" t="s">
        <v>280</v>
      </c>
      <c r="R169" s="78"/>
      <c r="S169" s="78"/>
      <c r="T169" s="77" t="str">
        <f>REPLACE(INDEX(GroupVertices[Group],MATCH(Edges[[#This Row],[Vertex 1]],GroupVertices[Vertex],0)),1,1,"")</f>
        <v>4</v>
      </c>
      <c r="U169" s="77" t="str">
        <f>REPLACE(INDEX(GroupVertices[Group],MATCH(Edges[[#This Row],[Vertex 2]],GroupVertices[Vertex],0)),1,1,"")</f>
        <v>3</v>
      </c>
      <c r="V169" s="31"/>
      <c r="W169" s="31"/>
      <c r="X169" s="31"/>
      <c r="Y169" s="31"/>
      <c r="Z169" s="31"/>
      <c r="AA169" s="31"/>
      <c r="AB169" s="31"/>
      <c r="AC169" s="31"/>
      <c r="AD169" s="31"/>
    </row>
    <row r="170" spans="1:30" ht="15">
      <c r="A170" s="62" t="s">
        <v>209</v>
      </c>
      <c r="B170" s="62" t="s">
        <v>274</v>
      </c>
      <c r="C170" s="63"/>
      <c r="D170" s="64">
        <v>1</v>
      </c>
      <c r="E170" s="65" t="s">
        <v>132</v>
      </c>
      <c r="F170" s="66"/>
      <c r="G170" s="63"/>
      <c r="H170" s="67"/>
      <c r="I170" s="68"/>
      <c r="J170" s="68"/>
      <c r="K170" s="31" t="s">
        <v>65</v>
      </c>
      <c r="L170" s="76">
        <v>170</v>
      </c>
      <c r="M170" s="76"/>
      <c r="N170" s="70"/>
      <c r="O170" s="78" t="s">
        <v>279</v>
      </c>
      <c r="P170" s="78">
        <v>1</v>
      </c>
      <c r="Q170" s="78" t="s">
        <v>280</v>
      </c>
      <c r="R170" s="78"/>
      <c r="S170" s="78"/>
      <c r="T170" s="77" t="str">
        <f>REPLACE(INDEX(GroupVertices[Group],MATCH(Edges[[#This Row],[Vertex 1]],GroupVertices[Vertex],0)),1,1,"")</f>
        <v>1</v>
      </c>
      <c r="U170" s="77" t="str">
        <f>REPLACE(INDEX(GroupVertices[Group],MATCH(Edges[[#This Row],[Vertex 2]],GroupVertices[Vertex],0)),1,1,"")</f>
        <v>4</v>
      </c>
      <c r="V170" s="31"/>
      <c r="W170" s="31"/>
      <c r="X170" s="31"/>
      <c r="Y170" s="31"/>
      <c r="Z170" s="31"/>
      <c r="AA170" s="31"/>
      <c r="AB170" s="31"/>
      <c r="AC170" s="31"/>
      <c r="AD170" s="31"/>
    </row>
    <row r="171" spans="1:30" ht="15">
      <c r="A171" s="62" t="s">
        <v>218</v>
      </c>
      <c r="B171" s="62" t="s">
        <v>274</v>
      </c>
      <c r="C171" s="63"/>
      <c r="D171" s="64">
        <v>1</v>
      </c>
      <c r="E171" s="65" t="s">
        <v>132</v>
      </c>
      <c r="F171" s="66"/>
      <c r="G171" s="63"/>
      <c r="H171" s="67"/>
      <c r="I171" s="68"/>
      <c r="J171" s="68"/>
      <c r="K171" s="31" t="s">
        <v>65</v>
      </c>
      <c r="L171" s="76">
        <v>171</v>
      </c>
      <c r="M171" s="76"/>
      <c r="N171" s="70"/>
      <c r="O171" s="78" t="s">
        <v>279</v>
      </c>
      <c r="P171" s="78">
        <v>1</v>
      </c>
      <c r="Q171" s="78" t="s">
        <v>280</v>
      </c>
      <c r="R171" s="78"/>
      <c r="S171" s="78"/>
      <c r="T171" s="77" t="str">
        <f>REPLACE(INDEX(GroupVertices[Group],MATCH(Edges[[#This Row],[Vertex 1]],GroupVertices[Vertex],0)),1,1,"")</f>
        <v>5</v>
      </c>
      <c r="U171" s="77" t="str">
        <f>REPLACE(INDEX(GroupVertices[Group],MATCH(Edges[[#This Row],[Vertex 2]],GroupVertices[Vertex],0)),1,1,"")</f>
        <v>4</v>
      </c>
      <c r="V171" s="31"/>
      <c r="W171" s="31"/>
      <c r="X171" s="31"/>
      <c r="Y171" s="31"/>
      <c r="Z171" s="31"/>
      <c r="AA171" s="31"/>
      <c r="AB171" s="31"/>
      <c r="AC171" s="31"/>
      <c r="AD171" s="31"/>
    </row>
    <row r="172" spans="1:30" ht="15">
      <c r="A172" s="62" t="s">
        <v>246</v>
      </c>
      <c r="B172" s="62" t="s">
        <v>274</v>
      </c>
      <c r="C172" s="63"/>
      <c r="D172" s="64">
        <v>1</v>
      </c>
      <c r="E172" s="65" t="s">
        <v>132</v>
      </c>
      <c r="F172" s="66"/>
      <c r="G172" s="63"/>
      <c r="H172" s="67"/>
      <c r="I172" s="68"/>
      <c r="J172" s="68"/>
      <c r="K172" s="31" t="s">
        <v>65</v>
      </c>
      <c r="L172" s="76">
        <v>172</v>
      </c>
      <c r="M172" s="76"/>
      <c r="N172" s="70"/>
      <c r="O172" s="78" t="s">
        <v>279</v>
      </c>
      <c r="P172" s="78">
        <v>1</v>
      </c>
      <c r="Q172" s="78" t="s">
        <v>280</v>
      </c>
      <c r="R172" s="78"/>
      <c r="S172" s="78"/>
      <c r="T172" s="77" t="str">
        <f>REPLACE(INDEX(GroupVertices[Group],MATCH(Edges[[#This Row],[Vertex 1]],GroupVertices[Vertex],0)),1,1,"")</f>
        <v>4</v>
      </c>
      <c r="U172" s="77" t="str">
        <f>REPLACE(INDEX(GroupVertices[Group],MATCH(Edges[[#This Row],[Vertex 2]],GroupVertices[Vertex],0)),1,1,"")</f>
        <v>4</v>
      </c>
      <c r="V172" s="31"/>
      <c r="W172" s="31"/>
      <c r="X172" s="31"/>
      <c r="Y172" s="31"/>
      <c r="Z172" s="31"/>
      <c r="AA172" s="31"/>
      <c r="AB172" s="31"/>
      <c r="AC172" s="31"/>
      <c r="AD172" s="31"/>
    </row>
    <row r="173" spans="1:30" ht="15">
      <c r="A173" s="62" t="s">
        <v>218</v>
      </c>
      <c r="B173" s="62" t="s">
        <v>239</v>
      </c>
      <c r="C173" s="63"/>
      <c r="D173" s="64">
        <v>1</v>
      </c>
      <c r="E173" s="65" t="s">
        <v>132</v>
      </c>
      <c r="F173" s="66"/>
      <c r="G173" s="63"/>
      <c r="H173" s="67"/>
      <c r="I173" s="68"/>
      <c r="J173" s="68"/>
      <c r="K173" s="31" t="s">
        <v>65</v>
      </c>
      <c r="L173" s="76">
        <v>173</v>
      </c>
      <c r="M173" s="76"/>
      <c r="N173" s="70"/>
      <c r="O173" s="78" t="s">
        <v>279</v>
      </c>
      <c r="P173" s="78">
        <v>1</v>
      </c>
      <c r="Q173" s="78" t="s">
        <v>280</v>
      </c>
      <c r="R173" s="78"/>
      <c r="S173" s="78"/>
      <c r="T173" s="77" t="str">
        <f>REPLACE(INDEX(GroupVertices[Group],MATCH(Edges[[#This Row],[Vertex 1]],GroupVertices[Vertex],0)),1,1,"")</f>
        <v>5</v>
      </c>
      <c r="U173" s="77" t="str">
        <f>REPLACE(INDEX(GroupVertices[Group],MATCH(Edges[[#This Row],[Vertex 2]],GroupVertices[Vertex],0)),1,1,"")</f>
        <v>1</v>
      </c>
      <c r="V173" s="31"/>
      <c r="W173" s="31"/>
      <c r="X173" s="31"/>
      <c r="Y173" s="31"/>
      <c r="Z173" s="31"/>
      <c r="AA173" s="31"/>
      <c r="AB173" s="31"/>
      <c r="AC173" s="31"/>
      <c r="AD173" s="31"/>
    </row>
    <row r="174" spans="1:30" ht="15">
      <c r="A174" s="62" t="s">
        <v>218</v>
      </c>
      <c r="B174" s="62" t="s">
        <v>235</v>
      </c>
      <c r="C174" s="63"/>
      <c r="D174" s="64">
        <v>1</v>
      </c>
      <c r="E174" s="65" t="s">
        <v>132</v>
      </c>
      <c r="F174" s="66"/>
      <c r="G174" s="63"/>
      <c r="H174" s="67"/>
      <c r="I174" s="68"/>
      <c r="J174" s="68"/>
      <c r="K174" s="31" t="s">
        <v>65</v>
      </c>
      <c r="L174" s="76">
        <v>174</v>
      </c>
      <c r="M174" s="76"/>
      <c r="N174" s="70"/>
      <c r="O174" s="78" t="s">
        <v>279</v>
      </c>
      <c r="P174" s="78">
        <v>1</v>
      </c>
      <c r="Q174" s="78" t="s">
        <v>280</v>
      </c>
      <c r="R174" s="78"/>
      <c r="S174" s="78"/>
      <c r="T174" s="77" t="str">
        <f>REPLACE(INDEX(GroupVertices[Group],MATCH(Edges[[#This Row],[Vertex 1]],GroupVertices[Vertex],0)),1,1,"")</f>
        <v>5</v>
      </c>
      <c r="U174" s="77" t="str">
        <f>REPLACE(INDEX(GroupVertices[Group],MATCH(Edges[[#This Row],[Vertex 2]],GroupVertices[Vertex],0)),1,1,"")</f>
        <v>3</v>
      </c>
      <c r="V174" s="31"/>
      <c r="W174" s="31"/>
      <c r="X174" s="31"/>
      <c r="Y174" s="31"/>
      <c r="Z174" s="31"/>
      <c r="AA174" s="31"/>
      <c r="AB174" s="31"/>
      <c r="AC174" s="31"/>
      <c r="AD174" s="31"/>
    </row>
    <row r="175" spans="1:30" ht="15">
      <c r="A175" s="62" t="s">
        <v>218</v>
      </c>
      <c r="B175" s="62" t="s">
        <v>246</v>
      </c>
      <c r="C175" s="63"/>
      <c r="D175" s="64">
        <v>1</v>
      </c>
      <c r="E175" s="65" t="s">
        <v>132</v>
      </c>
      <c r="F175" s="66"/>
      <c r="G175" s="63"/>
      <c r="H175" s="67"/>
      <c r="I175" s="68"/>
      <c r="J175" s="68"/>
      <c r="K175" s="31" t="s">
        <v>66</v>
      </c>
      <c r="L175" s="76">
        <v>175</v>
      </c>
      <c r="M175" s="76"/>
      <c r="N175" s="70"/>
      <c r="O175" s="78" t="s">
        <v>279</v>
      </c>
      <c r="P175" s="78">
        <v>1</v>
      </c>
      <c r="Q175" s="78" t="s">
        <v>280</v>
      </c>
      <c r="R175" s="78"/>
      <c r="S175" s="78"/>
      <c r="T175" s="77" t="str">
        <f>REPLACE(INDEX(GroupVertices[Group],MATCH(Edges[[#This Row],[Vertex 1]],GroupVertices[Vertex],0)),1,1,"")</f>
        <v>5</v>
      </c>
      <c r="U175" s="77" t="str">
        <f>REPLACE(INDEX(GroupVertices[Group],MATCH(Edges[[#This Row],[Vertex 2]],GroupVertices[Vertex],0)),1,1,"")</f>
        <v>4</v>
      </c>
      <c r="V175" s="31"/>
      <c r="W175" s="31"/>
      <c r="X175" s="31"/>
      <c r="Y175" s="31"/>
      <c r="Z175" s="31"/>
      <c r="AA175" s="31"/>
      <c r="AB175" s="31"/>
      <c r="AC175" s="31"/>
      <c r="AD175" s="31"/>
    </row>
    <row r="176" spans="1:30" ht="15">
      <c r="A176" s="62" t="s">
        <v>218</v>
      </c>
      <c r="B176" s="62" t="s">
        <v>275</v>
      </c>
      <c r="C176" s="63"/>
      <c r="D176" s="64">
        <v>1</v>
      </c>
      <c r="E176" s="65" t="s">
        <v>132</v>
      </c>
      <c r="F176" s="66"/>
      <c r="G176" s="63"/>
      <c r="H176" s="67"/>
      <c r="I176" s="68"/>
      <c r="J176" s="68"/>
      <c r="K176" s="31" t="s">
        <v>65</v>
      </c>
      <c r="L176" s="76">
        <v>176</v>
      </c>
      <c r="M176" s="76"/>
      <c r="N176" s="70"/>
      <c r="O176" s="78" t="s">
        <v>279</v>
      </c>
      <c r="P176" s="78">
        <v>1</v>
      </c>
      <c r="Q176" s="78" t="s">
        <v>280</v>
      </c>
      <c r="R176" s="78"/>
      <c r="S176" s="78"/>
      <c r="T176" s="77" t="str">
        <f>REPLACE(INDEX(GroupVertices[Group],MATCH(Edges[[#This Row],[Vertex 1]],GroupVertices[Vertex],0)),1,1,"")</f>
        <v>5</v>
      </c>
      <c r="U176" s="77" t="str">
        <f>REPLACE(INDEX(GroupVertices[Group],MATCH(Edges[[#This Row],[Vertex 2]],GroupVertices[Vertex],0)),1,1,"")</f>
        <v>5</v>
      </c>
      <c r="V176" s="31"/>
      <c r="W176" s="31"/>
      <c r="X176" s="31"/>
      <c r="Y176" s="31"/>
      <c r="Z176" s="31"/>
      <c r="AA176" s="31"/>
      <c r="AB176" s="31"/>
      <c r="AC176" s="31"/>
      <c r="AD176" s="31"/>
    </row>
    <row r="177" spans="1:30" ht="15">
      <c r="A177" s="62" t="s">
        <v>218</v>
      </c>
      <c r="B177" s="62" t="s">
        <v>272</v>
      </c>
      <c r="C177" s="63"/>
      <c r="D177" s="64">
        <v>1</v>
      </c>
      <c r="E177" s="65" t="s">
        <v>132</v>
      </c>
      <c r="F177" s="66"/>
      <c r="G177" s="63"/>
      <c r="H177" s="67"/>
      <c r="I177" s="68"/>
      <c r="J177" s="68"/>
      <c r="K177" s="31" t="s">
        <v>65</v>
      </c>
      <c r="L177" s="76">
        <v>177</v>
      </c>
      <c r="M177" s="76"/>
      <c r="N177" s="70"/>
      <c r="O177" s="78" t="s">
        <v>279</v>
      </c>
      <c r="P177" s="78">
        <v>1</v>
      </c>
      <c r="Q177" s="78" t="s">
        <v>280</v>
      </c>
      <c r="R177" s="78"/>
      <c r="S177" s="78"/>
      <c r="T177" s="77" t="str">
        <f>REPLACE(INDEX(GroupVertices[Group],MATCH(Edges[[#This Row],[Vertex 1]],GroupVertices[Vertex],0)),1,1,"")</f>
        <v>5</v>
      </c>
      <c r="U177" s="77" t="str">
        <f>REPLACE(INDEX(GroupVertices[Group],MATCH(Edges[[#This Row],[Vertex 2]],GroupVertices[Vertex],0)),1,1,"")</f>
        <v>4</v>
      </c>
      <c r="V177" s="31"/>
      <c r="W177" s="31"/>
      <c r="X177" s="31"/>
      <c r="Y177" s="31"/>
      <c r="Z177" s="31"/>
      <c r="AA177" s="31"/>
      <c r="AB177" s="31"/>
      <c r="AC177" s="31"/>
      <c r="AD177" s="31"/>
    </row>
    <row r="178" spans="1:30" ht="15">
      <c r="A178" s="62" t="s">
        <v>218</v>
      </c>
      <c r="B178" s="62" t="s">
        <v>254</v>
      </c>
      <c r="C178" s="63"/>
      <c r="D178" s="64">
        <v>1</v>
      </c>
      <c r="E178" s="65" t="s">
        <v>132</v>
      </c>
      <c r="F178" s="66"/>
      <c r="G178" s="63"/>
      <c r="H178" s="67"/>
      <c r="I178" s="68"/>
      <c r="J178" s="68"/>
      <c r="K178" s="31" t="s">
        <v>65</v>
      </c>
      <c r="L178" s="76">
        <v>178</v>
      </c>
      <c r="M178" s="76"/>
      <c r="N178" s="70"/>
      <c r="O178" s="78" t="s">
        <v>279</v>
      </c>
      <c r="P178" s="78">
        <v>1</v>
      </c>
      <c r="Q178" s="78" t="s">
        <v>280</v>
      </c>
      <c r="R178" s="78"/>
      <c r="S178" s="78"/>
      <c r="T178" s="77" t="str">
        <f>REPLACE(INDEX(GroupVertices[Group],MATCH(Edges[[#This Row],[Vertex 1]],GroupVertices[Vertex],0)),1,1,"")</f>
        <v>5</v>
      </c>
      <c r="U178" s="77" t="str">
        <f>REPLACE(INDEX(GroupVertices[Group],MATCH(Edges[[#This Row],[Vertex 2]],GroupVertices[Vertex],0)),1,1,"")</f>
        <v>5</v>
      </c>
      <c r="V178" s="31"/>
      <c r="W178" s="31"/>
      <c r="X178" s="31"/>
      <c r="Y178" s="31"/>
      <c r="Z178" s="31"/>
      <c r="AA178" s="31"/>
      <c r="AB178" s="31"/>
      <c r="AC178" s="31"/>
      <c r="AD178" s="31"/>
    </row>
    <row r="179" spans="1:30" ht="15">
      <c r="A179" s="62" t="s">
        <v>218</v>
      </c>
      <c r="B179" s="62" t="s">
        <v>250</v>
      </c>
      <c r="C179" s="63"/>
      <c r="D179" s="64">
        <v>1</v>
      </c>
      <c r="E179" s="65" t="s">
        <v>132</v>
      </c>
      <c r="F179" s="66"/>
      <c r="G179" s="63"/>
      <c r="H179" s="67"/>
      <c r="I179" s="68"/>
      <c r="J179" s="68"/>
      <c r="K179" s="31" t="s">
        <v>65</v>
      </c>
      <c r="L179" s="76">
        <v>179</v>
      </c>
      <c r="M179" s="76"/>
      <c r="N179" s="70"/>
      <c r="O179" s="78" t="s">
        <v>279</v>
      </c>
      <c r="P179" s="78">
        <v>1</v>
      </c>
      <c r="Q179" s="78" t="s">
        <v>280</v>
      </c>
      <c r="R179" s="78"/>
      <c r="S179" s="78"/>
      <c r="T179" s="77" t="str">
        <f>REPLACE(INDEX(GroupVertices[Group],MATCH(Edges[[#This Row],[Vertex 1]],GroupVertices[Vertex],0)),1,1,"")</f>
        <v>5</v>
      </c>
      <c r="U179" s="77" t="str">
        <f>REPLACE(INDEX(GroupVertices[Group],MATCH(Edges[[#This Row],[Vertex 2]],GroupVertices[Vertex],0)),1,1,"")</f>
        <v>2</v>
      </c>
      <c r="V179" s="31"/>
      <c r="W179" s="31"/>
      <c r="X179" s="31"/>
      <c r="Y179" s="31"/>
      <c r="Z179" s="31"/>
      <c r="AA179" s="31"/>
      <c r="AB179" s="31"/>
      <c r="AC179" s="31"/>
      <c r="AD179" s="31"/>
    </row>
    <row r="180" spans="1:30" ht="15">
      <c r="A180" s="62" t="s">
        <v>209</v>
      </c>
      <c r="B180" s="62" t="s">
        <v>218</v>
      </c>
      <c r="C180" s="63"/>
      <c r="D180" s="64">
        <v>1</v>
      </c>
      <c r="E180" s="65" t="s">
        <v>132</v>
      </c>
      <c r="F180" s="66"/>
      <c r="G180" s="63"/>
      <c r="H180" s="67"/>
      <c r="I180" s="68"/>
      <c r="J180" s="68"/>
      <c r="K180" s="31" t="s">
        <v>65</v>
      </c>
      <c r="L180" s="76">
        <v>180</v>
      </c>
      <c r="M180" s="76"/>
      <c r="N180" s="70"/>
      <c r="O180" s="78" t="s">
        <v>279</v>
      </c>
      <c r="P180" s="78">
        <v>1</v>
      </c>
      <c r="Q180" s="78" t="s">
        <v>280</v>
      </c>
      <c r="R180" s="78"/>
      <c r="S180" s="78"/>
      <c r="T180" s="77" t="str">
        <f>REPLACE(INDEX(GroupVertices[Group],MATCH(Edges[[#This Row],[Vertex 1]],GroupVertices[Vertex],0)),1,1,"")</f>
        <v>1</v>
      </c>
      <c r="U180" s="77" t="str">
        <f>REPLACE(INDEX(GroupVertices[Group],MATCH(Edges[[#This Row],[Vertex 2]],GroupVertices[Vertex],0)),1,1,"")</f>
        <v>5</v>
      </c>
      <c r="V180" s="31"/>
      <c r="W180" s="31"/>
      <c r="X180" s="31"/>
      <c r="Y180" s="31"/>
      <c r="Z180" s="31"/>
      <c r="AA180" s="31"/>
      <c r="AB180" s="31"/>
      <c r="AC180" s="31"/>
      <c r="AD180" s="31"/>
    </row>
    <row r="181" spans="1:30" ht="15">
      <c r="A181" s="62" t="s">
        <v>225</v>
      </c>
      <c r="B181" s="62" t="s">
        <v>218</v>
      </c>
      <c r="C181" s="63"/>
      <c r="D181" s="64">
        <v>1</v>
      </c>
      <c r="E181" s="65" t="s">
        <v>132</v>
      </c>
      <c r="F181" s="66"/>
      <c r="G181" s="63"/>
      <c r="H181" s="67"/>
      <c r="I181" s="68"/>
      <c r="J181" s="68"/>
      <c r="K181" s="31" t="s">
        <v>65</v>
      </c>
      <c r="L181" s="76">
        <v>181</v>
      </c>
      <c r="M181" s="76"/>
      <c r="N181" s="70"/>
      <c r="O181" s="78" t="s">
        <v>279</v>
      </c>
      <c r="P181" s="78">
        <v>1</v>
      </c>
      <c r="Q181" s="78" t="s">
        <v>280</v>
      </c>
      <c r="R181" s="78"/>
      <c r="S181" s="78"/>
      <c r="T181" s="77" t="str">
        <f>REPLACE(INDEX(GroupVertices[Group],MATCH(Edges[[#This Row],[Vertex 1]],GroupVertices[Vertex],0)),1,1,"")</f>
        <v>4</v>
      </c>
      <c r="U181" s="77" t="str">
        <f>REPLACE(INDEX(GroupVertices[Group],MATCH(Edges[[#This Row],[Vertex 2]],GroupVertices[Vertex],0)),1,1,"")</f>
        <v>5</v>
      </c>
      <c r="V181" s="31"/>
      <c r="W181" s="31"/>
      <c r="X181" s="31"/>
      <c r="Y181" s="31"/>
      <c r="Z181" s="31"/>
      <c r="AA181" s="31"/>
      <c r="AB181" s="31"/>
      <c r="AC181" s="31"/>
      <c r="AD181" s="31"/>
    </row>
    <row r="182" spans="1:30" ht="15">
      <c r="A182" s="62" t="s">
        <v>246</v>
      </c>
      <c r="B182" s="62" t="s">
        <v>218</v>
      </c>
      <c r="C182" s="63"/>
      <c r="D182" s="64">
        <v>1</v>
      </c>
      <c r="E182" s="65" t="s">
        <v>132</v>
      </c>
      <c r="F182" s="66"/>
      <c r="G182" s="63"/>
      <c r="H182" s="67"/>
      <c r="I182" s="68"/>
      <c r="J182" s="68"/>
      <c r="K182" s="31" t="s">
        <v>66</v>
      </c>
      <c r="L182" s="76">
        <v>182</v>
      </c>
      <c r="M182" s="76"/>
      <c r="N182" s="70"/>
      <c r="O182" s="78" t="s">
        <v>279</v>
      </c>
      <c r="P182" s="78">
        <v>1</v>
      </c>
      <c r="Q182" s="78" t="s">
        <v>280</v>
      </c>
      <c r="R182" s="78"/>
      <c r="S182" s="78"/>
      <c r="T182" s="77" t="str">
        <f>REPLACE(INDEX(GroupVertices[Group],MATCH(Edges[[#This Row],[Vertex 1]],GroupVertices[Vertex],0)),1,1,"")</f>
        <v>4</v>
      </c>
      <c r="U182" s="77" t="str">
        <f>REPLACE(INDEX(GroupVertices[Group],MATCH(Edges[[#This Row],[Vertex 2]],GroupVertices[Vertex],0)),1,1,"")</f>
        <v>5</v>
      </c>
      <c r="V182" s="31"/>
      <c r="W182" s="31"/>
      <c r="X182" s="31"/>
      <c r="Y182" s="31"/>
      <c r="Z182" s="31"/>
      <c r="AA182" s="31"/>
      <c r="AB182" s="31"/>
      <c r="AC182" s="31"/>
      <c r="AD182" s="31"/>
    </row>
    <row r="183" spans="1:30" ht="15">
      <c r="A183" s="62" t="s">
        <v>240</v>
      </c>
      <c r="B183" s="62" t="s">
        <v>224</v>
      </c>
      <c r="C183" s="63"/>
      <c r="D183" s="64">
        <v>1</v>
      </c>
      <c r="E183" s="65" t="s">
        <v>132</v>
      </c>
      <c r="F183" s="66"/>
      <c r="G183" s="63"/>
      <c r="H183" s="67"/>
      <c r="I183" s="68"/>
      <c r="J183" s="68"/>
      <c r="K183" s="31" t="s">
        <v>65</v>
      </c>
      <c r="L183" s="76">
        <v>183</v>
      </c>
      <c r="M183" s="76"/>
      <c r="N183" s="70"/>
      <c r="O183" s="78" t="s">
        <v>279</v>
      </c>
      <c r="P183" s="78">
        <v>1</v>
      </c>
      <c r="Q183" s="78" t="s">
        <v>280</v>
      </c>
      <c r="R183" s="78"/>
      <c r="S183" s="78"/>
      <c r="T183" s="77" t="str">
        <f>REPLACE(INDEX(GroupVertices[Group],MATCH(Edges[[#This Row],[Vertex 1]],GroupVertices[Vertex],0)),1,1,"")</f>
        <v>4</v>
      </c>
      <c r="U183" s="77" t="str">
        <f>REPLACE(INDEX(GroupVertices[Group],MATCH(Edges[[#This Row],[Vertex 2]],GroupVertices[Vertex],0)),1,1,"")</f>
        <v>2</v>
      </c>
      <c r="V183" s="31"/>
      <c r="W183" s="31"/>
      <c r="X183" s="31"/>
      <c r="Y183" s="31"/>
      <c r="Z183" s="31"/>
      <c r="AA183" s="31"/>
      <c r="AB183" s="31"/>
      <c r="AC183" s="31"/>
      <c r="AD183" s="31"/>
    </row>
    <row r="184" spans="1:30" ht="15">
      <c r="A184" s="62" t="s">
        <v>240</v>
      </c>
      <c r="B184" s="62" t="s">
        <v>225</v>
      </c>
      <c r="C184" s="63"/>
      <c r="D184" s="64">
        <v>1</v>
      </c>
      <c r="E184" s="65" t="s">
        <v>132</v>
      </c>
      <c r="F184" s="66"/>
      <c r="G184" s="63"/>
      <c r="H184" s="67"/>
      <c r="I184" s="68"/>
      <c r="J184" s="68"/>
      <c r="K184" s="31" t="s">
        <v>65</v>
      </c>
      <c r="L184" s="76">
        <v>184</v>
      </c>
      <c r="M184" s="76"/>
      <c r="N184" s="70"/>
      <c r="O184" s="78" t="s">
        <v>279</v>
      </c>
      <c r="P184" s="78">
        <v>1</v>
      </c>
      <c r="Q184" s="78" t="s">
        <v>280</v>
      </c>
      <c r="R184" s="78"/>
      <c r="S184" s="78"/>
      <c r="T184" s="77" t="str">
        <f>REPLACE(INDEX(GroupVertices[Group],MATCH(Edges[[#This Row],[Vertex 1]],GroupVertices[Vertex],0)),1,1,"")</f>
        <v>4</v>
      </c>
      <c r="U184" s="77" t="str">
        <f>REPLACE(INDEX(GroupVertices[Group],MATCH(Edges[[#This Row],[Vertex 2]],GroupVertices[Vertex],0)),1,1,"")</f>
        <v>4</v>
      </c>
      <c r="V184" s="31"/>
      <c r="W184" s="31"/>
      <c r="X184" s="31"/>
      <c r="Y184" s="31"/>
      <c r="Z184" s="31"/>
      <c r="AA184" s="31"/>
      <c r="AB184" s="31"/>
      <c r="AC184" s="31"/>
      <c r="AD184" s="31"/>
    </row>
    <row r="185" spans="1:30" ht="15">
      <c r="A185" s="62" t="s">
        <v>240</v>
      </c>
      <c r="B185" s="62" t="s">
        <v>233</v>
      </c>
      <c r="C185" s="63"/>
      <c r="D185" s="64">
        <v>1</v>
      </c>
      <c r="E185" s="65" t="s">
        <v>132</v>
      </c>
      <c r="F185" s="66"/>
      <c r="G185" s="63"/>
      <c r="H185" s="67"/>
      <c r="I185" s="68"/>
      <c r="J185" s="68"/>
      <c r="K185" s="31" t="s">
        <v>65</v>
      </c>
      <c r="L185" s="76">
        <v>185</v>
      </c>
      <c r="M185" s="76"/>
      <c r="N185" s="70"/>
      <c r="O185" s="78" t="s">
        <v>279</v>
      </c>
      <c r="P185" s="78">
        <v>1</v>
      </c>
      <c r="Q185" s="78" t="s">
        <v>280</v>
      </c>
      <c r="R185" s="78"/>
      <c r="S185" s="78"/>
      <c r="T185" s="77" t="str">
        <f>REPLACE(INDEX(GroupVertices[Group],MATCH(Edges[[#This Row],[Vertex 1]],GroupVertices[Vertex],0)),1,1,"")</f>
        <v>4</v>
      </c>
      <c r="U185" s="77" t="str">
        <f>REPLACE(INDEX(GroupVertices[Group],MATCH(Edges[[#This Row],[Vertex 2]],GroupVertices[Vertex],0)),1,1,"")</f>
        <v>3</v>
      </c>
      <c r="V185" s="31"/>
      <c r="W185" s="31"/>
      <c r="X185" s="31"/>
      <c r="Y185" s="31"/>
      <c r="Z185" s="31"/>
      <c r="AA185" s="31"/>
      <c r="AB185" s="31"/>
      <c r="AC185" s="31"/>
      <c r="AD185" s="31"/>
    </row>
    <row r="186" spans="1:30" ht="15">
      <c r="A186" s="62" t="s">
        <v>240</v>
      </c>
      <c r="B186" s="62" t="s">
        <v>231</v>
      </c>
      <c r="C186" s="63"/>
      <c r="D186" s="64">
        <v>1</v>
      </c>
      <c r="E186" s="65" t="s">
        <v>132</v>
      </c>
      <c r="F186" s="66"/>
      <c r="G186" s="63"/>
      <c r="H186" s="67"/>
      <c r="I186" s="68"/>
      <c r="J186" s="68"/>
      <c r="K186" s="31" t="s">
        <v>65</v>
      </c>
      <c r="L186" s="76">
        <v>186</v>
      </c>
      <c r="M186" s="76"/>
      <c r="N186" s="70"/>
      <c r="O186" s="78" t="s">
        <v>279</v>
      </c>
      <c r="P186" s="78">
        <v>1</v>
      </c>
      <c r="Q186" s="78" t="s">
        <v>280</v>
      </c>
      <c r="R186" s="78"/>
      <c r="S186" s="78"/>
      <c r="T186" s="77" t="str">
        <f>REPLACE(INDEX(GroupVertices[Group],MATCH(Edges[[#This Row],[Vertex 1]],GroupVertices[Vertex],0)),1,1,"")</f>
        <v>4</v>
      </c>
      <c r="U186" s="77" t="str">
        <f>REPLACE(INDEX(GroupVertices[Group],MATCH(Edges[[#This Row],[Vertex 2]],GroupVertices[Vertex],0)),1,1,"")</f>
        <v>3</v>
      </c>
      <c r="V186" s="31"/>
      <c r="W186" s="31"/>
      <c r="X186" s="31"/>
      <c r="Y186" s="31"/>
      <c r="Z186" s="31"/>
      <c r="AA186" s="31"/>
      <c r="AB186" s="31"/>
      <c r="AC186" s="31"/>
      <c r="AD186" s="31"/>
    </row>
    <row r="187" spans="1:30" ht="15">
      <c r="A187" s="62" t="s">
        <v>240</v>
      </c>
      <c r="B187" s="62" t="s">
        <v>235</v>
      </c>
      <c r="C187" s="63"/>
      <c r="D187" s="64">
        <v>1</v>
      </c>
      <c r="E187" s="65" t="s">
        <v>132</v>
      </c>
      <c r="F187" s="66"/>
      <c r="G187" s="63"/>
      <c r="H187" s="67"/>
      <c r="I187" s="68"/>
      <c r="J187" s="68"/>
      <c r="K187" s="31" t="s">
        <v>65</v>
      </c>
      <c r="L187" s="76">
        <v>187</v>
      </c>
      <c r="M187" s="76"/>
      <c r="N187" s="70"/>
      <c r="O187" s="78" t="s">
        <v>279</v>
      </c>
      <c r="P187" s="78">
        <v>1</v>
      </c>
      <c r="Q187" s="78" t="s">
        <v>280</v>
      </c>
      <c r="R187" s="78"/>
      <c r="S187" s="78"/>
      <c r="T187" s="77" t="str">
        <f>REPLACE(INDEX(GroupVertices[Group],MATCH(Edges[[#This Row],[Vertex 1]],GroupVertices[Vertex],0)),1,1,"")</f>
        <v>4</v>
      </c>
      <c r="U187" s="77" t="str">
        <f>REPLACE(INDEX(GroupVertices[Group],MATCH(Edges[[#This Row],[Vertex 2]],GroupVertices[Vertex],0)),1,1,"")</f>
        <v>3</v>
      </c>
      <c r="V187" s="31"/>
      <c r="W187" s="31"/>
      <c r="X187" s="31"/>
      <c r="Y187" s="31"/>
      <c r="Z187" s="31"/>
      <c r="AA187" s="31"/>
      <c r="AB187" s="31"/>
      <c r="AC187" s="31"/>
      <c r="AD187" s="31"/>
    </row>
    <row r="188" spans="1:30" ht="15">
      <c r="A188" s="62" t="s">
        <v>240</v>
      </c>
      <c r="B188" s="62" t="s">
        <v>246</v>
      </c>
      <c r="C188" s="63"/>
      <c r="D188" s="64">
        <v>1</v>
      </c>
      <c r="E188" s="65" t="s">
        <v>132</v>
      </c>
      <c r="F188" s="66"/>
      <c r="G188" s="63"/>
      <c r="H188" s="67"/>
      <c r="I188" s="68"/>
      <c r="J188" s="68"/>
      <c r="K188" s="31" t="s">
        <v>66</v>
      </c>
      <c r="L188" s="76">
        <v>188</v>
      </c>
      <c r="M188" s="76"/>
      <c r="N188" s="70"/>
      <c r="O188" s="78" t="s">
        <v>279</v>
      </c>
      <c r="P188" s="78">
        <v>1</v>
      </c>
      <c r="Q188" s="78" t="s">
        <v>280</v>
      </c>
      <c r="R188" s="78"/>
      <c r="S188" s="78"/>
      <c r="T188" s="77" t="str">
        <f>REPLACE(INDEX(GroupVertices[Group],MATCH(Edges[[#This Row],[Vertex 1]],GroupVertices[Vertex],0)),1,1,"")</f>
        <v>4</v>
      </c>
      <c r="U188" s="77" t="str">
        <f>REPLACE(INDEX(GroupVertices[Group],MATCH(Edges[[#This Row],[Vertex 2]],GroupVertices[Vertex],0)),1,1,"")</f>
        <v>4</v>
      </c>
      <c r="V188" s="31"/>
      <c r="W188" s="31"/>
      <c r="X188" s="31"/>
      <c r="Y188" s="31"/>
      <c r="Z188" s="31"/>
      <c r="AA188" s="31"/>
      <c r="AB188" s="31"/>
      <c r="AC188" s="31"/>
      <c r="AD188" s="31"/>
    </row>
    <row r="189" spans="1:30" ht="15">
      <c r="A189" s="62" t="s">
        <v>240</v>
      </c>
      <c r="B189" s="62" t="s">
        <v>272</v>
      </c>
      <c r="C189" s="63"/>
      <c r="D189" s="64">
        <v>1</v>
      </c>
      <c r="E189" s="65" t="s">
        <v>132</v>
      </c>
      <c r="F189" s="66"/>
      <c r="G189" s="63"/>
      <c r="H189" s="67"/>
      <c r="I189" s="68"/>
      <c r="J189" s="68"/>
      <c r="K189" s="31" t="s">
        <v>65</v>
      </c>
      <c r="L189" s="76">
        <v>189</v>
      </c>
      <c r="M189" s="76"/>
      <c r="N189" s="70"/>
      <c r="O189" s="78" t="s">
        <v>279</v>
      </c>
      <c r="P189" s="78">
        <v>1</v>
      </c>
      <c r="Q189" s="78" t="s">
        <v>280</v>
      </c>
      <c r="R189" s="78"/>
      <c r="S189" s="78"/>
      <c r="T189" s="77" t="str">
        <f>REPLACE(INDEX(GroupVertices[Group],MATCH(Edges[[#This Row],[Vertex 1]],GroupVertices[Vertex],0)),1,1,"")</f>
        <v>4</v>
      </c>
      <c r="U189" s="77" t="str">
        <f>REPLACE(INDEX(GroupVertices[Group],MATCH(Edges[[#This Row],[Vertex 2]],GroupVertices[Vertex],0)),1,1,"")</f>
        <v>4</v>
      </c>
      <c r="V189" s="31"/>
      <c r="W189" s="31"/>
      <c r="X189" s="31"/>
      <c r="Y189" s="31"/>
      <c r="Z189" s="31"/>
      <c r="AA189" s="31"/>
      <c r="AB189" s="31"/>
      <c r="AC189" s="31"/>
      <c r="AD189" s="31"/>
    </row>
    <row r="190" spans="1:30" ht="15">
      <c r="A190" s="62" t="s">
        <v>240</v>
      </c>
      <c r="B190" s="62" t="s">
        <v>250</v>
      </c>
      <c r="C190" s="63"/>
      <c r="D190" s="64">
        <v>1</v>
      </c>
      <c r="E190" s="65" t="s">
        <v>132</v>
      </c>
      <c r="F190" s="66"/>
      <c r="G190" s="63"/>
      <c r="H190" s="67"/>
      <c r="I190" s="68"/>
      <c r="J190" s="68"/>
      <c r="K190" s="31" t="s">
        <v>65</v>
      </c>
      <c r="L190" s="76">
        <v>190</v>
      </c>
      <c r="M190" s="76"/>
      <c r="N190" s="70"/>
      <c r="O190" s="78" t="s">
        <v>279</v>
      </c>
      <c r="P190" s="78">
        <v>1</v>
      </c>
      <c r="Q190" s="78" t="s">
        <v>280</v>
      </c>
      <c r="R190" s="78"/>
      <c r="S190" s="78"/>
      <c r="T190" s="77" t="str">
        <f>REPLACE(INDEX(GroupVertices[Group],MATCH(Edges[[#This Row],[Vertex 1]],GroupVertices[Vertex],0)),1,1,"")</f>
        <v>4</v>
      </c>
      <c r="U190" s="77" t="str">
        <f>REPLACE(INDEX(GroupVertices[Group],MATCH(Edges[[#This Row],[Vertex 2]],GroupVertices[Vertex],0)),1,1,"")</f>
        <v>2</v>
      </c>
      <c r="V190" s="31"/>
      <c r="W190" s="31"/>
      <c r="X190" s="31"/>
      <c r="Y190" s="31"/>
      <c r="Z190" s="31"/>
      <c r="AA190" s="31"/>
      <c r="AB190" s="31"/>
      <c r="AC190" s="31"/>
      <c r="AD190" s="31"/>
    </row>
    <row r="191" spans="1:30" ht="15">
      <c r="A191" s="62" t="s">
        <v>209</v>
      </c>
      <c r="B191" s="62" t="s">
        <v>240</v>
      </c>
      <c r="C191" s="63"/>
      <c r="D191" s="64">
        <v>1</v>
      </c>
      <c r="E191" s="65" t="s">
        <v>132</v>
      </c>
      <c r="F191" s="66"/>
      <c r="G191" s="63"/>
      <c r="H191" s="67"/>
      <c r="I191" s="68"/>
      <c r="J191" s="68"/>
      <c r="K191" s="31" t="s">
        <v>65</v>
      </c>
      <c r="L191" s="76">
        <v>191</v>
      </c>
      <c r="M191" s="76"/>
      <c r="N191" s="70"/>
      <c r="O191" s="78" t="s">
        <v>279</v>
      </c>
      <c r="P191" s="78">
        <v>1</v>
      </c>
      <c r="Q191" s="78" t="s">
        <v>280</v>
      </c>
      <c r="R191" s="78"/>
      <c r="S191" s="78"/>
      <c r="T191" s="77" t="str">
        <f>REPLACE(INDEX(GroupVertices[Group],MATCH(Edges[[#This Row],[Vertex 1]],GroupVertices[Vertex],0)),1,1,"")</f>
        <v>1</v>
      </c>
      <c r="U191" s="77" t="str">
        <f>REPLACE(INDEX(GroupVertices[Group],MATCH(Edges[[#This Row],[Vertex 2]],GroupVertices[Vertex],0)),1,1,"")</f>
        <v>4</v>
      </c>
      <c r="V191" s="31"/>
      <c r="W191" s="31"/>
      <c r="X191" s="31"/>
      <c r="Y191" s="31"/>
      <c r="Z191" s="31"/>
      <c r="AA191" s="31"/>
      <c r="AB191" s="31"/>
      <c r="AC191" s="31"/>
      <c r="AD191" s="31"/>
    </row>
    <row r="192" spans="1:30" ht="15">
      <c r="A192" s="62" t="s">
        <v>246</v>
      </c>
      <c r="B192" s="62" t="s">
        <v>240</v>
      </c>
      <c r="C192" s="63"/>
      <c r="D192" s="64">
        <v>1</v>
      </c>
      <c r="E192" s="65" t="s">
        <v>132</v>
      </c>
      <c r="F192" s="66"/>
      <c r="G192" s="63"/>
      <c r="H192" s="67"/>
      <c r="I192" s="68"/>
      <c r="J192" s="68"/>
      <c r="K192" s="31" t="s">
        <v>66</v>
      </c>
      <c r="L192" s="76">
        <v>192</v>
      </c>
      <c r="M192" s="76"/>
      <c r="N192" s="70"/>
      <c r="O192" s="78" t="s">
        <v>279</v>
      </c>
      <c r="P192" s="78">
        <v>1</v>
      </c>
      <c r="Q192" s="78" t="s">
        <v>280</v>
      </c>
      <c r="R192" s="78"/>
      <c r="S192" s="78"/>
      <c r="T192" s="77" t="str">
        <f>REPLACE(INDEX(GroupVertices[Group],MATCH(Edges[[#This Row],[Vertex 1]],GroupVertices[Vertex],0)),1,1,"")</f>
        <v>4</v>
      </c>
      <c r="U192" s="77" t="str">
        <f>REPLACE(INDEX(GroupVertices[Group],MATCH(Edges[[#This Row],[Vertex 2]],GroupVertices[Vertex],0)),1,1,"")</f>
        <v>4</v>
      </c>
      <c r="V192" s="31"/>
      <c r="W192" s="31"/>
      <c r="X192" s="31"/>
      <c r="Y192" s="31"/>
      <c r="Z192" s="31"/>
      <c r="AA192" s="31"/>
      <c r="AB192" s="31"/>
      <c r="AC192" s="31"/>
      <c r="AD192" s="31"/>
    </row>
    <row r="193" spans="1:30" ht="15">
      <c r="A193" s="62" t="s">
        <v>222</v>
      </c>
      <c r="B193" s="62" t="s">
        <v>243</v>
      </c>
      <c r="C193" s="63"/>
      <c r="D193" s="64">
        <v>1</v>
      </c>
      <c r="E193" s="65" t="s">
        <v>132</v>
      </c>
      <c r="F193" s="66"/>
      <c r="G193" s="63"/>
      <c r="H193" s="67"/>
      <c r="I193" s="68"/>
      <c r="J193" s="68"/>
      <c r="K193" s="31" t="s">
        <v>65</v>
      </c>
      <c r="L193" s="76">
        <v>193</v>
      </c>
      <c r="M193" s="76"/>
      <c r="N193" s="70"/>
      <c r="O193" s="78" t="s">
        <v>279</v>
      </c>
      <c r="P193" s="78">
        <v>1</v>
      </c>
      <c r="Q193" s="78" t="s">
        <v>280</v>
      </c>
      <c r="R193" s="78"/>
      <c r="S193" s="78"/>
      <c r="T193" s="77" t="str">
        <f>REPLACE(INDEX(GroupVertices[Group],MATCH(Edges[[#This Row],[Vertex 1]],GroupVertices[Vertex],0)),1,1,"")</f>
        <v>2</v>
      </c>
      <c r="U193" s="77" t="str">
        <f>REPLACE(INDEX(GroupVertices[Group],MATCH(Edges[[#This Row],[Vertex 2]],GroupVertices[Vertex],0)),1,1,"")</f>
        <v>3</v>
      </c>
      <c r="V193" s="31"/>
      <c r="W193" s="31"/>
      <c r="X193" s="31"/>
      <c r="Y193" s="31"/>
      <c r="Z193" s="31"/>
      <c r="AA193" s="31"/>
      <c r="AB193" s="31"/>
      <c r="AC193" s="31"/>
      <c r="AD193" s="31"/>
    </row>
    <row r="194" spans="1:30" ht="15">
      <c r="A194" s="62" t="s">
        <v>233</v>
      </c>
      <c r="B194" s="62" t="s">
        <v>243</v>
      </c>
      <c r="C194" s="63"/>
      <c r="D194" s="64">
        <v>1</v>
      </c>
      <c r="E194" s="65" t="s">
        <v>132</v>
      </c>
      <c r="F194" s="66"/>
      <c r="G194" s="63"/>
      <c r="H194" s="67"/>
      <c r="I194" s="68"/>
      <c r="J194" s="68"/>
      <c r="K194" s="31" t="s">
        <v>66</v>
      </c>
      <c r="L194" s="76">
        <v>194</v>
      </c>
      <c r="M194" s="76"/>
      <c r="N194" s="70"/>
      <c r="O194" s="78" t="s">
        <v>279</v>
      </c>
      <c r="P194" s="78">
        <v>1</v>
      </c>
      <c r="Q194" s="78" t="s">
        <v>280</v>
      </c>
      <c r="R194" s="78"/>
      <c r="S194" s="78"/>
      <c r="T194" s="77" t="str">
        <f>REPLACE(INDEX(GroupVertices[Group],MATCH(Edges[[#This Row],[Vertex 1]],GroupVertices[Vertex],0)),1,1,"")</f>
        <v>3</v>
      </c>
      <c r="U194" s="77" t="str">
        <f>REPLACE(INDEX(GroupVertices[Group],MATCH(Edges[[#This Row],[Vertex 2]],GroupVertices[Vertex],0)),1,1,"")</f>
        <v>3</v>
      </c>
      <c r="V194" s="31"/>
      <c r="W194" s="31"/>
      <c r="X194" s="31"/>
      <c r="Y194" s="31"/>
      <c r="Z194" s="31"/>
      <c r="AA194" s="31"/>
      <c r="AB194" s="31"/>
      <c r="AC194" s="31"/>
      <c r="AD194" s="31"/>
    </row>
    <row r="195" spans="1:30" ht="15">
      <c r="A195" s="62" t="s">
        <v>235</v>
      </c>
      <c r="B195" s="62" t="s">
        <v>243</v>
      </c>
      <c r="C195" s="63"/>
      <c r="D195" s="64">
        <v>1</v>
      </c>
      <c r="E195" s="65" t="s">
        <v>132</v>
      </c>
      <c r="F195" s="66"/>
      <c r="G195" s="63"/>
      <c r="H195" s="67"/>
      <c r="I195" s="68"/>
      <c r="J195" s="68"/>
      <c r="K195" s="31" t="s">
        <v>65</v>
      </c>
      <c r="L195" s="76">
        <v>195</v>
      </c>
      <c r="M195" s="76"/>
      <c r="N195" s="70"/>
      <c r="O195" s="78" t="s">
        <v>279</v>
      </c>
      <c r="P195" s="78">
        <v>1</v>
      </c>
      <c r="Q195" s="78" t="s">
        <v>280</v>
      </c>
      <c r="R195" s="78"/>
      <c r="S195" s="78"/>
      <c r="T195" s="77" t="str">
        <f>REPLACE(INDEX(GroupVertices[Group],MATCH(Edges[[#This Row],[Vertex 1]],GroupVertices[Vertex],0)),1,1,"")</f>
        <v>3</v>
      </c>
      <c r="U195" s="77" t="str">
        <f>REPLACE(INDEX(GroupVertices[Group],MATCH(Edges[[#This Row],[Vertex 2]],GroupVertices[Vertex],0)),1,1,"")</f>
        <v>3</v>
      </c>
      <c r="V195" s="31"/>
      <c r="W195" s="31"/>
      <c r="X195" s="31"/>
      <c r="Y195" s="31"/>
      <c r="Z195" s="31"/>
      <c r="AA195" s="31"/>
      <c r="AB195" s="31"/>
      <c r="AC195" s="31"/>
      <c r="AD195" s="31"/>
    </row>
    <row r="196" spans="1:30" ht="15">
      <c r="A196" s="62" t="s">
        <v>243</v>
      </c>
      <c r="B196" s="62" t="s">
        <v>247</v>
      </c>
      <c r="C196" s="63"/>
      <c r="D196" s="64">
        <v>1</v>
      </c>
      <c r="E196" s="65" t="s">
        <v>132</v>
      </c>
      <c r="F196" s="66"/>
      <c r="G196" s="63"/>
      <c r="H196" s="67"/>
      <c r="I196" s="68"/>
      <c r="J196" s="68"/>
      <c r="K196" s="31" t="s">
        <v>65</v>
      </c>
      <c r="L196" s="76">
        <v>196</v>
      </c>
      <c r="M196" s="76"/>
      <c r="N196" s="70"/>
      <c r="O196" s="78" t="s">
        <v>279</v>
      </c>
      <c r="P196" s="78">
        <v>1</v>
      </c>
      <c r="Q196" s="78" t="s">
        <v>280</v>
      </c>
      <c r="R196" s="78"/>
      <c r="S196" s="78"/>
      <c r="T196" s="77" t="str">
        <f>REPLACE(INDEX(GroupVertices[Group],MATCH(Edges[[#This Row],[Vertex 1]],GroupVertices[Vertex],0)),1,1,"")</f>
        <v>3</v>
      </c>
      <c r="U196" s="77" t="str">
        <f>REPLACE(INDEX(GroupVertices[Group],MATCH(Edges[[#This Row],[Vertex 2]],GroupVertices[Vertex],0)),1,1,"")</f>
        <v>2</v>
      </c>
      <c r="V196" s="31"/>
      <c r="W196" s="31"/>
      <c r="X196" s="31"/>
      <c r="Y196" s="31"/>
      <c r="Z196" s="31"/>
      <c r="AA196" s="31"/>
      <c r="AB196" s="31"/>
      <c r="AC196" s="31"/>
      <c r="AD196" s="31"/>
    </row>
    <row r="197" spans="1:30" ht="15">
      <c r="A197" s="62" t="s">
        <v>243</v>
      </c>
      <c r="B197" s="62" t="s">
        <v>239</v>
      </c>
      <c r="C197" s="63"/>
      <c r="D197" s="64">
        <v>1</v>
      </c>
      <c r="E197" s="65" t="s">
        <v>132</v>
      </c>
      <c r="F197" s="66"/>
      <c r="G197" s="63"/>
      <c r="H197" s="67"/>
      <c r="I197" s="68"/>
      <c r="J197" s="68"/>
      <c r="K197" s="31" t="s">
        <v>65</v>
      </c>
      <c r="L197" s="76">
        <v>197</v>
      </c>
      <c r="M197" s="76"/>
      <c r="N197" s="70"/>
      <c r="O197" s="78" t="s">
        <v>279</v>
      </c>
      <c r="P197" s="78">
        <v>1</v>
      </c>
      <c r="Q197" s="78" t="s">
        <v>280</v>
      </c>
      <c r="R197" s="78"/>
      <c r="S197" s="78"/>
      <c r="T197" s="77" t="str">
        <f>REPLACE(INDEX(GroupVertices[Group],MATCH(Edges[[#This Row],[Vertex 1]],GroupVertices[Vertex],0)),1,1,"")</f>
        <v>3</v>
      </c>
      <c r="U197" s="77" t="str">
        <f>REPLACE(INDEX(GroupVertices[Group],MATCH(Edges[[#This Row],[Vertex 2]],GroupVertices[Vertex],0)),1,1,"")</f>
        <v>1</v>
      </c>
      <c r="V197" s="31"/>
      <c r="W197" s="31"/>
      <c r="X197" s="31"/>
      <c r="Y197" s="31"/>
      <c r="Z197" s="31"/>
      <c r="AA197" s="31"/>
      <c r="AB197" s="31"/>
      <c r="AC197" s="31"/>
      <c r="AD197" s="31"/>
    </row>
    <row r="198" spans="1:30" ht="15">
      <c r="A198" s="62" t="s">
        <v>243</v>
      </c>
      <c r="B198" s="62" t="s">
        <v>233</v>
      </c>
      <c r="C198" s="63"/>
      <c r="D198" s="64">
        <v>1</v>
      </c>
      <c r="E198" s="65" t="s">
        <v>132</v>
      </c>
      <c r="F198" s="66"/>
      <c r="G198" s="63"/>
      <c r="H198" s="67"/>
      <c r="I198" s="68"/>
      <c r="J198" s="68"/>
      <c r="K198" s="31" t="s">
        <v>66</v>
      </c>
      <c r="L198" s="76">
        <v>198</v>
      </c>
      <c r="M198" s="76"/>
      <c r="N198" s="70"/>
      <c r="O198" s="78" t="s">
        <v>279</v>
      </c>
      <c r="P198" s="78">
        <v>1</v>
      </c>
      <c r="Q198" s="78" t="s">
        <v>280</v>
      </c>
      <c r="R198" s="78"/>
      <c r="S198" s="78"/>
      <c r="T198" s="77" t="str">
        <f>REPLACE(INDEX(GroupVertices[Group],MATCH(Edges[[#This Row],[Vertex 1]],GroupVertices[Vertex],0)),1,1,"")</f>
        <v>3</v>
      </c>
      <c r="U198" s="77" t="str">
        <f>REPLACE(INDEX(GroupVertices[Group],MATCH(Edges[[#This Row],[Vertex 2]],GroupVertices[Vertex],0)),1,1,"")</f>
        <v>3</v>
      </c>
      <c r="V198" s="31"/>
      <c r="W198" s="31"/>
      <c r="X198" s="31"/>
      <c r="Y198" s="31"/>
      <c r="Z198" s="31"/>
      <c r="AA198" s="31"/>
      <c r="AB198" s="31"/>
      <c r="AC198" s="31"/>
      <c r="AD198" s="31"/>
    </row>
    <row r="199" spans="1:30" ht="15">
      <c r="A199" s="62" t="s">
        <v>243</v>
      </c>
      <c r="B199" s="62" t="s">
        <v>231</v>
      </c>
      <c r="C199" s="63"/>
      <c r="D199" s="64">
        <v>1</v>
      </c>
      <c r="E199" s="65" t="s">
        <v>132</v>
      </c>
      <c r="F199" s="66"/>
      <c r="G199" s="63"/>
      <c r="H199" s="67"/>
      <c r="I199" s="68"/>
      <c r="J199" s="68"/>
      <c r="K199" s="31" t="s">
        <v>65</v>
      </c>
      <c r="L199" s="76">
        <v>199</v>
      </c>
      <c r="M199" s="76"/>
      <c r="N199" s="70"/>
      <c r="O199" s="78" t="s">
        <v>279</v>
      </c>
      <c r="P199" s="78">
        <v>1</v>
      </c>
      <c r="Q199" s="78" t="s">
        <v>280</v>
      </c>
      <c r="R199" s="78"/>
      <c r="S199" s="78"/>
      <c r="T199" s="77" t="str">
        <f>REPLACE(INDEX(GroupVertices[Group],MATCH(Edges[[#This Row],[Vertex 1]],GroupVertices[Vertex],0)),1,1,"")</f>
        <v>3</v>
      </c>
      <c r="U199" s="77" t="str">
        <f>REPLACE(INDEX(GroupVertices[Group],MATCH(Edges[[#This Row],[Vertex 2]],GroupVertices[Vertex],0)),1,1,"")</f>
        <v>3</v>
      </c>
      <c r="V199" s="31"/>
      <c r="W199" s="31"/>
      <c r="X199" s="31"/>
      <c r="Y199" s="31"/>
      <c r="Z199" s="31"/>
      <c r="AA199" s="31"/>
      <c r="AB199" s="31"/>
      <c r="AC199" s="31"/>
      <c r="AD199" s="31"/>
    </row>
    <row r="200" spans="1:30" ht="15">
      <c r="A200" s="62" t="s">
        <v>243</v>
      </c>
      <c r="B200" s="62" t="s">
        <v>255</v>
      </c>
      <c r="C200" s="63"/>
      <c r="D200" s="64">
        <v>1</v>
      </c>
      <c r="E200" s="65" t="s">
        <v>132</v>
      </c>
      <c r="F200" s="66"/>
      <c r="G200" s="63"/>
      <c r="H200" s="67"/>
      <c r="I200" s="68"/>
      <c r="J200" s="68"/>
      <c r="K200" s="31" t="s">
        <v>65</v>
      </c>
      <c r="L200" s="76">
        <v>200</v>
      </c>
      <c r="M200" s="76"/>
      <c r="N200" s="70"/>
      <c r="O200" s="78" t="s">
        <v>279</v>
      </c>
      <c r="P200" s="78">
        <v>1</v>
      </c>
      <c r="Q200" s="78" t="s">
        <v>280</v>
      </c>
      <c r="R200" s="78"/>
      <c r="S200" s="78"/>
      <c r="T200" s="77" t="str">
        <f>REPLACE(INDEX(GroupVertices[Group],MATCH(Edges[[#This Row],[Vertex 1]],GroupVertices[Vertex],0)),1,1,"")</f>
        <v>3</v>
      </c>
      <c r="U200" s="77" t="str">
        <f>REPLACE(INDEX(GroupVertices[Group],MATCH(Edges[[#This Row],[Vertex 2]],GroupVertices[Vertex],0)),1,1,"")</f>
        <v>3</v>
      </c>
      <c r="V200" s="31"/>
      <c r="W200" s="31"/>
      <c r="X200" s="31"/>
      <c r="Y200" s="31"/>
      <c r="Z200" s="31"/>
      <c r="AA200" s="31"/>
      <c r="AB200" s="31"/>
      <c r="AC200" s="31"/>
      <c r="AD200" s="31"/>
    </row>
    <row r="201" spans="1:30" ht="15">
      <c r="A201" s="62" t="s">
        <v>243</v>
      </c>
      <c r="B201" s="62" t="s">
        <v>250</v>
      </c>
      <c r="C201" s="63"/>
      <c r="D201" s="64">
        <v>1</v>
      </c>
      <c r="E201" s="65" t="s">
        <v>132</v>
      </c>
      <c r="F201" s="66"/>
      <c r="G201" s="63"/>
      <c r="H201" s="67"/>
      <c r="I201" s="68"/>
      <c r="J201" s="68"/>
      <c r="K201" s="31" t="s">
        <v>65</v>
      </c>
      <c r="L201" s="76">
        <v>201</v>
      </c>
      <c r="M201" s="76"/>
      <c r="N201" s="70"/>
      <c r="O201" s="78" t="s">
        <v>279</v>
      </c>
      <c r="P201" s="78">
        <v>1</v>
      </c>
      <c r="Q201" s="78" t="s">
        <v>280</v>
      </c>
      <c r="R201" s="78"/>
      <c r="S201" s="78"/>
      <c r="T201" s="77" t="str">
        <f>REPLACE(INDEX(GroupVertices[Group],MATCH(Edges[[#This Row],[Vertex 1]],GroupVertices[Vertex],0)),1,1,"")</f>
        <v>3</v>
      </c>
      <c r="U201" s="77" t="str">
        <f>REPLACE(INDEX(GroupVertices[Group],MATCH(Edges[[#This Row],[Vertex 2]],GroupVertices[Vertex],0)),1,1,"")</f>
        <v>2</v>
      </c>
      <c r="V201" s="31"/>
      <c r="W201" s="31"/>
      <c r="X201" s="31"/>
      <c r="Y201" s="31"/>
      <c r="Z201" s="31"/>
      <c r="AA201" s="31"/>
      <c r="AB201" s="31"/>
      <c r="AC201" s="31"/>
      <c r="AD201" s="31"/>
    </row>
    <row r="202" spans="1:30" ht="15">
      <c r="A202" s="62" t="s">
        <v>209</v>
      </c>
      <c r="B202" s="62" t="s">
        <v>243</v>
      </c>
      <c r="C202" s="63"/>
      <c r="D202" s="64">
        <v>1</v>
      </c>
      <c r="E202" s="65" t="s">
        <v>132</v>
      </c>
      <c r="F202" s="66"/>
      <c r="G202" s="63"/>
      <c r="H202" s="67"/>
      <c r="I202" s="68"/>
      <c r="J202" s="68"/>
      <c r="K202" s="31" t="s">
        <v>65</v>
      </c>
      <c r="L202" s="76">
        <v>202</v>
      </c>
      <c r="M202" s="76"/>
      <c r="N202" s="70"/>
      <c r="O202" s="78" t="s">
        <v>279</v>
      </c>
      <c r="P202" s="78">
        <v>1</v>
      </c>
      <c r="Q202" s="78" t="s">
        <v>280</v>
      </c>
      <c r="R202" s="78"/>
      <c r="S202" s="78"/>
      <c r="T202" s="77" t="str">
        <f>REPLACE(INDEX(GroupVertices[Group],MATCH(Edges[[#This Row],[Vertex 1]],GroupVertices[Vertex],0)),1,1,"")</f>
        <v>1</v>
      </c>
      <c r="U202" s="77" t="str">
        <f>REPLACE(INDEX(GroupVertices[Group],MATCH(Edges[[#This Row],[Vertex 2]],GroupVertices[Vertex],0)),1,1,"")</f>
        <v>3</v>
      </c>
      <c r="V202" s="31"/>
      <c r="W202" s="31"/>
      <c r="X202" s="31"/>
      <c r="Y202" s="31"/>
      <c r="Z202" s="31"/>
      <c r="AA202" s="31"/>
      <c r="AB202" s="31"/>
      <c r="AC202" s="31"/>
      <c r="AD202" s="31"/>
    </row>
    <row r="203" spans="1:30" ht="15">
      <c r="A203" s="62" t="s">
        <v>246</v>
      </c>
      <c r="B203" s="62" t="s">
        <v>243</v>
      </c>
      <c r="C203" s="63"/>
      <c r="D203" s="64">
        <v>1</v>
      </c>
      <c r="E203" s="65" t="s">
        <v>132</v>
      </c>
      <c r="F203" s="66"/>
      <c r="G203" s="63"/>
      <c r="H203" s="67"/>
      <c r="I203" s="68"/>
      <c r="J203" s="68"/>
      <c r="K203" s="31" t="s">
        <v>65</v>
      </c>
      <c r="L203" s="76">
        <v>203</v>
      </c>
      <c r="M203" s="76"/>
      <c r="N203" s="70"/>
      <c r="O203" s="78" t="s">
        <v>279</v>
      </c>
      <c r="P203" s="78">
        <v>1</v>
      </c>
      <c r="Q203" s="78" t="s">
        <v>280</v>
      </c>
      <c r="R203" s="78"/>
      <c r="S203" s="78"/>
      <c r="T203" s="77" t="str">
        <f>REPLACE(INDEX(GroupVertices[Group],MATCH(Edges[[#This Row],[Vertex 1]],GroupVertices[Vertex],0)),1,1,"")</f>
        <v>4</v>
      </c>
      <c r="U203" s="77" t="str">
        <f>REPLACE(INDEX(GroupVertices[Group],MATCH(Edges[[#This Row],[Vertex 2]],GroupVertices[Vertex],0)),1,1,"")</f>
        <v>3</v>
      </c>
      <c r="V203" s="31"/>
      <c r="W203" s="31"/>
      <c r="X203" s="31"/>
      <c r="Y203" s="31"/>
      <c r="Z203" s="31"/>
      <c r="AA203" s="31"/>
      <c r="AB203" s="31"/>
      <c r="AC203" s="31"/>
      <c r="AD203" s="31"/>
    </row>
    <row r="204" spans="1:30" ht="15">
      <c r="A204" s="62" t="s">
        <v>209</v>
      </c>
      <c r="B204" s="62" t="s">
        <v>245</v>
      </c>
      <c r="C204" s="63"/>
      <c r="D204" s="64">
        <v>1</v>
      </c>
      <c r="E204" s="65" t="s">
        <v>132</v>
      </c>
      <c r="F204" s="66"/>
      <c r="G204" s="63"/>
      <c r="H204" s="67"/>
      <c r="I204" s="68"/>
      <c r="J204" s="68"/>
      <c r="K204" s="31" t="s">
        <v>65</v>
      </c>
      <c r="L204" s="76">
        <v>204</v>
      </c>
      <c r="M204" s="76"/>
      <c r="N204" s="70"/>
      <c r="O204" s="78" t="s">
        <v>279</v>
      </c>
      <c r="P204" s="78">
        <v>1</v>
      </c>
      <c r="Q204" s="78" t="s">
        <v>280</v>
      </c>
      <c r="R204" s="78"/>
      <c r="S204" s="78"/>
      <c r="T204" s="77" t="str">
        <f>REPLACE(INDEX(GroupVertices[Group],MATCH(Edges[[#This Row],[Vertex 1]],GroupVertices[Vertex],0)),1,1,"")</f>
        <v>1</v>
      </c>
      <c r="U204" s="77" t="str">
        <f>REPLACE(INDEX(GroupVertices[Group],MATCH(Edges[[#This Row],[Vertex 2]],GroupVertices[Vertex],0)),1,1,"")</f>
        <v>4</v>
      </c>
      <c r="V204" s="31"/>
      <c r="W204" s="31"/>
      <c r="X204" s="31"/>
      <c r="Y204" s="31"/>
      <c r="Z204" s="31"/>
      <c r="AA204" s="31"/>
      <c r="AB204" s="31"/>
      <c r="AC204" s="31"/>
      <c r="AD204" s="31"/>
    </row>
    <row r="205" spans="1:30" ht="15">
      <c r="A205" s="62" t="s">
        <v>246</v>
      </c>
      <c r="B205" s="62" t="s">
        <v>245</v>
      </c>
      <c r="C205" s="63"/>
      <c r="D205" s="64">
        <v>1</v>
      </c>
      <c r="E205" s="65" t="s">
        <v>132</v>
      </c>
      <c r="F205" s="66"/>
      <c r="G205" s="63"/>
      <c r="H205" s="67"/>
      <c r="I205" s="68"/>
      <c r="J205" s="68"/>
      <c r="K205" s="31" t="s">
        <v>65</v>
      </c>
      <c r="L205" s="76">
        <v>205</v>
      </c>
      <c r="M205" s="76"/>
      <c r="N205" s="70"/>
      <c r="O205" s="78" t="s">
        <v>279</v>
      </c>
      <c r="P205" s="78">
        <v>1</v>
      </c>
      <c r="Q205" s="78" t="s">
        <v>280</v>
      </c>
      <c r="R205" s="78"/>
      <c r="S205" s="78"/>
      <c r="T205" s="77" t="str">
        <f>REPLACE(INDEX(GroupVertices[Group],MATCH(Edges[[#This Row],[Vertex 1]],GroupVertices[Vertex],0)),1,1,"")</f>
        <v>4</v>
      </c>
      <c r="U205" s="77" t="str">
        <f>REPLACE(INDEX(GroupVertices[Group],MATCH(Edges[[#This Row],[Vertex 2]],GroupVertices[Vertex],0)),1,1,"")</f>
        <v>4</v>
      </c>
      <c r="V205" s="31"/>
      <c r="W205" s="31"/>
      <c r="X205" s="31"/>
      <c r="Y205" s="31"/>
      <c r="Z205" s="31"/>
      <c r="AA205" s="31"/>
      <c r="AB205" s="31"/>
      <c r="AC205" s="31"/>
      <c r="AD205" s="31"/>
    </row>
    <row r="206" spans="1:30" ht="15">
      <c r="A206" s="62" t="s">
        <v>209</v>
      </c>
      <c r="B206" s="62" t="s">
        <v>276</v>
      </c>
      <c r="C206" s="63"/>
      <c r="D206" s="64">
        <v>1</v>
      </c>
      <c r="E206" s="65" t="s">
        <v>132</v>
      </c>
      <c r="F206" s="66"/>
      <c r="G206" s="63"/>
      <c r="H206" s="67"/>
      <c r="I206" s="68"/>
      <c r="J206" s="68"/>
      <c r="K206" s="31" t="s">
        <v>65</v>
      </c>
      <c r="L206" s="76">
        <v>206</v>
      </c>
      <c r="M206" s="76"/>
      <c r="N206" s="70"/>
      <c r="O206" s="78" t="s">
        <v>279</v>
      </c>
      <c r="P206" s="78">
        <v>1</v>
      </c>
      <c r="Q206" s="78" t="s">
        <v>280</v>
      </c>
      <c r="R206" s="78"/>
      <c r="S206" s="78"/>
      <c r="T206" s="77" t="str">
        <f>REPLACE(INDEX(GroupVertices[Group],MATCH(Edges[[#This Row],[Vertex 1]],GroupVertices[Vertex],0)),1,1,"")</f>
        <v>1</v>
      </c>
      <c r="U206" s="77" t="str">
        <f>REPLACE(INDEX(GroupVertices[Group],MATCH(Edges[[#This Row],[Vertex 2]],GroupVertices[Vertex],0)),1,1,"")</f>
        <v>1</v>
      </c>
      <c r="V206" s="31"/>
      <c r="W206" s="31"/>
      <c r="X206" s="31"/>
      <c r="Y206" s="31"/>
      <c r="Z206" s="31"/>
      <c r="AA206" s="31"/>
      <c r="AB206" s="31"/>
      <c r="AC206" s="31"/>
      <c r="AD206" s="31"/>
    </row>
    <row r="207" spans="1:30" ht="15">
      <c r="A207" s="62" t="s">
        <v>247</v>
      </c>
      <c r="B207" s="62" t="s">
        <v>236</v>
      </c>
      <c r="C207" s="63"/>
      <c r="D207" s="64">
        <v>1</v>
      </c>
      <c r="E207" s="65" t="s">
        <v>132</v>
      </c>
      <c r="F207" s="66"/>
      <c r="G207" s="63"/>
      <c r="H207" s="67"/>
      <c r="I207" s="68"/>
      <c r="J207" s="68"/>
      <c r="K207" s="31" t="s">
        <v>65</v>
      </c>
      <c r="L207" s="76">
        <v>207</v>
      </c>
      <c r="M207" s="76"/>
      <c r="N207" s="70"/>
      <c r="O207" s="78" t="s">
        <v>279</v>
      </c>
      <c r="P207" s="78">
        <v>1</v>
      </c>
      <c r="Q207" s="78" t="s">
        <v>280</v>
      </c>
      <c r="R207" s="78"/>
      <c r="S207" s="78"/>
      <c r="T207" s="77" t="str">
        <f>REPLACE(INDEX(GroupVertices[Group],MATCH(Edges[[#This Row],[Vertex 1]],GroupVertices[Vertex],0)),1,1,"")</f>
        <v>2</v>
      </c>
      <c r="U207" s="77" t="str">
        <f>REPLACE(INDEX(GroupVertices[Group],MATCH(Edges[[#This Row],[Vertex 2]],GroupVertices[Vertex],0)),1,1,"")</f>
        <v>4</v>
      </c>
      <c r="V207" s="31"/>
      <c r="W207" s="31"/>
      <c r="X207" s="31"/>
      <c r="Y207" s="31"/>
      <c r="Z207" s="31"/>
      <c r="AA207" s="31"/>
      <c r="AB207" s="31"/>
      <c r="AC207" s="31"/>
      <c r="AD207" s="31"/>
    </row>
    <row r="208" spans="1:30" ht="15">
      <c r="A208" s="62" t="s">
        <v>247</v>
      </c>
      <c r="B208" s="62" t="s">
        <v>211</v>
      </c>
      <c r="C208" s="63"/>
      <c r="D208" s="64">
        <v>1</v>
      </c>
      <c r="E208" s="65" t="s">
        <v>132</v>
      </c>
      <c r="F208" s="66"/>
      <c r="G208" s="63"/>
      <c r="H208" s="67"/>
      <c r="I208" s="68"/>
      <c r="J208" s="68"/>
      <c r="K208" s="31" t="s">
        <v>65</v>
      </c>
      <c r="L208" s="76">
        <v>208</v>
      </c>
      <c r="M208" s="76"/>
      <c r="N208" s="70"/>
      <c r="O208" s="78" t="s">
        <v>279</v>
      </c>
      <c r="P208" s="78">
        <v>1</v>
      </c>
      <c r="Q208" s="78" t="s">
        <v>280</v>
      </c>
      <c r="R208" s="78"/>
      <c r="S208" s="78"/>
      <c r="T208" s="77" t="str">
        <f>REPLACE(INDEX(GroupVertices[Group],MATCH(Edges[[#This Row],[Vertex 1]],GroupVertices[Vertex],0)),1,1,"")</f>
        <v>2</v>
      </c>
      <c r="U208" s="77" t="str">
        <f>REPLACE(INDEX(GroupVertices[Group],MATCH(Edges[[#This Row],[Vertex 2]],GroupVertices[Vertex],0)),1,1,"")</f>
        <v>2</v>
      </c>
      <c r="V208" s="31"/>
      <c r="W208" s="31"/>
      <c r="X208" s="31"/>
      <c r="Y208" s="31"/>
      <c r="Z208" s="31"/>
      <c r="AA208" s="31"/>
      <c r="AB208" s="31"/>
      <c r="AC208" s="31"/>
      <c r="AD208" s="31"/>
    </row>
    <row r="209" spans="1:30" ht="15">
      <c r="A209" s="62" t="s">
        <v>247</v>
      </c>
      <c r="B209" s="62" t="s">
        <v>251</v>
      </c>
      <c r="C209" s="63"/>
      <c r="D209" s="64">
        <v>1</v>
      </c>
      <c r="E209" s="65" t="s">
        <v>132</v>
      </c>
      <c r="F209" s="66"/>
      <c r="G209" s="63"/>
      <c r="H209" s="67"/>
      <c r="I209" s="68"/>
      <c r="J209" s="68"/>
      <c r="K209" s="31" t="s">
        <v>65</v>
      </c>
      <c r="L209" s="76">
        <v>209</v>
      </c>
      <c r="M209" s="76"/>
      <c r="N209" s="70"/>
      <c r="O209" s="78" t="s">
        <v>279</v>
      </c>
      <c r="P209" s="78">
        <v>1</v>
      </c>
      <c r="Q209" s="78" t="s">
        <v>280</v>
      </c>
      <c r="R209" s="78"/>
      <c r="S209" s="78"/>
      <c r="T209" s="77" t="str">
        <f>REPLACE(INDEX(GroupVertices[Group],MATCH(Edges[[#This Row],[Vertex 1]],GroupVertices[Vertex],0)),1,1,"")</f>
        <v>2</v>
      </c>
      <c r="U209" s="77" t="str">
        <f>REPLACE(INDEX(GroupVertices[Group],MATCH(Edges[[#This Row],[Vertex 2]],GroupVertices[Vertex],0)),1,1,"")</f>
        <v>2</v>
      </c>
      <c r="V209" s="31"/>
      <c r="W209" s="31"/>
      <c r="X209" s="31"/>
      <c r="Y209" s="31"/>
      <c r="Z209" s="31"/>
      <c r="AA209" s="31"/>
      <c r="AB209" s="31"/>
      <c r="AC209" s="31"/>
      <c r="AD209" s="31"/>
    </row>
    <row r="210" spans="1:30" ht="15">
      <c r="A210" s="62" t="s">
        <v>247</v>
      </c>
      <c r="B210" s="62" t="s">
        <v>252</v>
      </c>
      <c r="C210" s="63"/>
      <c r="D210" s="64">
        <v>1</v>
      </c>
      <c r="E210" s="65" t="s">
        <v>132</v>
      </c>
      <c r="F210" s="66"/>
      <c r="G210" s="63"/>
      <c r="H210" s="67"/>
      <c r="I210" s="68"/>
      <c r="J210" s="68"/>
      <c r="K210" s="31" t="s">
        <v>65</v>
      </c>
      <c r="L210" s="76">
        <v>210</v>
      </c>
      <c r="M210" s="76"/>
      <c r="N210" s="70"/>
      <c r="O210" s="78" t="s">
        <v>279</v>
      </c>
      <c r="P210" s="78">
        <v>1</v>
      </c>
      <c r="Q210" s="78" t="s">
        <v>280</v>
      </c>
      <c r="R210" s="78"/>
      <c r="S210" s="78"/>
      <c r="T210" s="77" t="str">
        <f>REPLACE(INDEX(GroupVertices[Group],MATCH(Edges[[#This Row],[Vertex 1]],GroupVertices[Vertex],0)),1,1,"")</f>
        <v>2</v>
      </c>
      <c r="U210" s="77" t="str">
        <f>REPLACE(INDEX(GroupVertices[Group],MATCH(Edges[[#This Row],[Vertex 2]],GroupVertices[Vertex],0)),1,1,"")</f>
        <v>1</v>
      </c>
      <c r="V210" s="31"/>
      <c r="W210" s="31"/>
      <c r="X210" s="31"/>
      <c r="Y210" s="31"/>
      <c r="Z210" s="31"/>
      <c r="AA210" s="31"/>
      <c r="AB210" s="31"/>
      <c r="AC210" s="31"/>
      <c r="AD210" s="31"/>
    </row>
    <row r="211" spans="1:30" ht="15">
      <c r="A211" s="62" t="s">
        <v>247</v>
      </c>
      <c r="B211" s="62" t="s">
        <v>253</v>
      </c>
      <c r="C211" s="63"/>
      <c r="D211" s="64">
        <v>1</v>
      </c>
      <c r="E211" s="65" t="s">
        <v>132</v>
      </c>
      <c r="F211" s="66"/>
      <c r="G211" s="63"/>
      <c r="H211" s="67"/>
      <c r="I211" s="68"/>
      <c r="J211" s="68"/>
      <c r="K211" s="31" t="s">
        <v>65</v>
      </c>
      <c r="L211" s="76">
        <v>211</v>
      </c>
      <c r="M211" s="76"/>
      <c r="N211" s="70"/>
      <c r="O211" s="78" t="s">
        <v>279</v>
      </c>
      <c r="P211" s="78">
        <v>1</v>
      </c>
      <c r="Q211" s="78" t="s">
        <v>280</v>
      </c>
      <c r="R211" s="78"/>
      <c r="S211" s="78"/>
      <c r="T211" s="77" t="str">
        <f>REPLACE(INDEX(GroupVertices[Group],MATCH(Edges[[#This Row],[Vertex 1]],GroupVertices[Vertex],0)),1,1,"")</f>
        <v>2</v>
      </c>
      <c r="U211" s="77" t="str">
        <f>REPLACE(INDEX(GroupVertices[Group],MATCH(Edges[[#This Row],[Vertex 2]],GroupVertices[Vertex],0)),1,1,"")</f>
        <v>5</v>
      </c>
      <c r="V211" s="31"/>
      <c r="W211" s="31"/>
      <c r="X211" s="31"/>
      <c r="Y211" s="31"/>
      <c r="Z211" s="31"/>
      <c r="AA211" s="31"/>
      <c r="AB211" s="31"/>
      <c r="AC211" s="31"/>
      <c r="AD211" s="31"/>
    </row>
    <row r="212" spans="1:30" ht="15">
      <c r="A212" s="62" t="s">
        <v>247</v>
      </c>
      <c r="B212" s="62" t="s">
        <v>225</v>
      </c>
      <c r="C212" s="63"/>
      <c r="D212" s="64">
        <v>1</v>
      </c>
      <c r="E212" s="65" t="s">
        <v>132</v>
      </c>
      <c r="F212" s="66"/>
      <c r="G212" s="63"/>
      <c r="H212" s="67"/>
      <c r="I212" s="68"/>
      <c r="J212" s="68"/>
      <c r="K212" s="31" t="s">
        <v>65</v>
      </c>
      <c r="L212" s="76">
        <v>212</v>
      </c>
      <c r="M212" s="76"/>
      <c r="N212" s="70"/>
      <c r="O212" s="78" t="s">
        <v>279</v>
      </c>
      <c r="P212" s="78">
        <v>1</v>
      </c>
      <c r="Q212" s="78" t="s">
        <v>280</v>
      </c>
      <c r="R212" s="78"/>
      <c r="S212" s="78"/>
      <c r="T212" s="77" t="str">
        <f>REPLACE(INDEX(GroupVertices[Group],MATCH(Edges[[#This Row],[Vertex 1]],GroupVertices[Vertex],0)),1,1,"")</f>
        <v>2</v>
      </c>
      <c r="U212" s="77" t="str">
        <f>REPLACE(INDEX(GroupVertices[Group],MATCH(Edges[[#This Row],[Vertex 2]],GroupVertices[Vertex],0)),1,1,"")</f>
        <v>4</v>
      </c>
      <c r="V212" s="31"/>
      <c r="W212" s="31"/>
      <c r="X212" s="31"/>
      <c r="Y212" s="31"/>
      <c r="Z212" s="31"/>
      <c r="AA212" s="31"/>
      <c r="AB212" s="31"/>
      <c r="AC212" s="31"/>
      <c r="AD212" s="31"/>
    </row>
    <row r="213" spans="1:30" ht="15">
      <c r="A213" s="62" t="s">
        <v>247</v>
      </c>
      <c r="B213" s="62" t="s">
        <v>239</v>
      </c>
      <c r="C213" s="63"/>
      <c r="D213" s="64">
        <v>1</v>
      </c>
      <c r="E213" s="65" t="s">
        <v>132</v>
      </c>
      <c r="F213" s="66"/>
      <c r="G213" s="63"/>
      <c r="H213" s="67"/>
      <c r="I213" s="68"/>
      <c r="J213" s="68"/>
      <c r="K213" s="31" t="s">
        <v>65</v>
      </c>
      <c r="L213" s="76">
        <v>213</v>
      </c>
      <c r="M213" s="76"/>
      <c r="N213" s="70"/>
      <c r="O213" s="78" t="s">
        <v>279</v>
      </c>
      <c r="P213" s="78">
        <v>1</v>
      </c>
      <c r="Q213" s="78" t="s">
        <v>280</v>
      </c>
      <c r="R213" s="78"/>
      <c r="S213" s="78"/>
      <c r="T213" s="77" t="str">
        <f>REPLACE(INDEX(GroupVertices[Group],MATCH(Edges[[#This Row],[Vertex 1]],GroupVertices[Vertex],0)),1,1,"")</f>
        <v>2</v>
      </c>
      <c r="U213" s="77" t="str">
        <f>REPLACE(INDEX(GroupVertices[Group],MATCH(Edges[[#This Row],[Vertex 2]],GroupVertices[Vertex],0)),1,1,"")</f>
        <v>1</v>
      </c>
      <c r="V213" s="31"/>
      <c r="W213" s="31"/>
      <c r="X213" s="31"/>
      <c r="Y213" s="31"/>
      <c r="Z213" s="31"/>
      <c r="AA213" s="31"/>
      <c r="AB213" s="31"/>
      <c r="AC213" s="31"/>
      <c r="AD213" s="31"/>
    </row>
    <row r="214" spans="1:30" ht="15">
      <c r="A214" s="62" t="s">
        <v>247</v>
      </c>
      <c r="B214" s="62" t="s">
        <v>233</v>
      </c>
      <c r="C214" s="63"/>
      <c r="D214" s="64">
        <v>1</v>
      </c>
      <c r="E214" s="65" t="s">
        <v>132</v>
      </c>
      <c r="F214" s="66"/>
      <c r="G214" s="63"/>
      <c r="H214" s="67"/>
      <c r="I214" s="68"/>
      <c r="J214" s="68"/>
      <c r="K214" s="31" t="s">
        <v>65</v>
      </c>
      <c r="L214" s="76">
        <v>214</v>
      </c>
      <c r="M214" s="76"/>
      <c r="N214" s="70"/>
      <c r="O214" s="78" t="s">
        <v>279</v>
      </c>
      <c r="P214" s="78">
        <v>1</v>
      </c>
      <c r="Q214" s="78" t="s">
        <v>280</v>
      </c>
      <c r="R214" s="78"/>
      <c r="S214" s="78"/>
      <c r="T214" s="77" t="str">
        <f>REPLACE(INDEX(GroupVertices[Group],MATCH(Edges[[#This Row],[Vertex 1]],GroupVertices[Vertex],0)),1,1,"")</f>
        <v>2</v>
      </c>
      <c r="U214" s="77" t="str">
        <f>REPLACE(INDEX(GroupVertices[Group],MATCH(Edges[[#This Row],[Vertex 2]],GroupVertices[Vertex],0)),1,1,"")</f>
        <v>3</v>
      </c>
      <c r="V214" s="31"/>
      <c r="W214" s="31"/>
      <c r="X214" s="31"/>
      <c r="Y214" s="31"/>
      <c r="Z214" s="31"/>
      <c r="AA214" s="31"/>
      <c r="AB214" s="31"/>
      <c r="AC214" s="31"/>
      <c r="AD214" s="31"/>
    </row>
    <row r="215" spans="1:30" ht="15">
      <c r="A215" s="62" t="s">
        <v>247</v>
      </c>
      <c r="B215" s="62" t="s">
        <v>231</v>
      </c>
      <c r="C215" s="63"/>
      <c r="D215" s="64">
        <v>1</v>
      </c>
      <c r="E215" s="65" t="s">
        <v>132</v>
      </c>
      <c r="F215" s="66"/>
      <c r="G215" s="63"/>
      <c r="H215" s="67"/>
      <c r="I215" s="68"/>
      <c r="J215" s="68"/>
      <c r="K215" s="31" t="s">
        <v>65</v>
      </c>
      <c r="L215" s="76">
        <v>215</v>
      </c>
      <c r="M215" s="76"/>
      <c r="N215" s="70"/>
      <c r="O215" s="78" t="s">
        <v>279</v>
      </c>
      <c r="P215" s="78">
        <v>1</v>
      </c>
      <c r="Q215" s="78" t="s">
        <v>280</v>
      </c>
      <c r="R215" s="78"/>
      <c r="S215" s="78"/>
      <c r="T215" s="77" t="str">
        <f>REPLACE(INDEX(GroupVertices[Group],MATCH(Edges[[#This Row],[Vertex 1]],GroupVertices[Vertex],0)),1,1,"")</f>
        <v>2</v>
      </c>
      <c r="U215" s="77" t="str">
        <f>REPLACE(INDEX(GroupVertices[Group],MATCH(Edges[[#This Row],[Vertex 2]],GroupVertices[Vertex],0)),1,1,"")</f>
        <v>3</v>
      </c>
      <c r="V215" s="31"/>
      <c r="W215" s="31"/>
      <c r="X215" s="31"/>
      <c r="Y215" s="31"/>
      <c r="Z215" s="31"/>
      <c r="AA215" s="31"/>
      <c r="AB215" s="31"/>
      <c r="AC215" s="31"/>
      <c r="AD215" s="31"/>
    </row>
    <row r="216" spans="1:30" ht="15">
      <c r="A216" s="62" t="s">
        <v>247</v>
      </c>
      <c r="B216" s="62" t="s">
        <v>235</v>
      </c>
      <c r="C216" s="63"/>
      <c r="D216" s="64">
        <v>1</v>
      </c>
      <c r="E216" s="65" t="s">
        <v>132</v>
      </c>
      <c r="F216" s="66"/>
      <c r="G216" s="63"/>
      <c r="H216" s="67"/>
      <c r="I216" s="68"/>
      <c r="J216" s="68"/>
      <c r="K216" s="31" t="s">
        <v>65</v>
      </c>
      <c r="L216" s="76">
        <v>216</v>
      </c>
      <c r="M216" s="76"/>
      <c r="N216" s="70"/>
      <c r="O216" s="78" t="s">
        <v>279</v>
      </c>
      <c r="P216" s="78">
        <v>1</v>
      </c>
      <c r="Q216" s="78" t="s">
        <v>280</v>
      </c>
      <c r="R216" s="78"/>
      <c r="S216" s="78"/>
      <c r="T216" s="77" t="str">
        <f>REPLACE(INDEX(GroupVertices[Group],MATCH(Edges[[#This Row],[Vertex 1]],GroupVertices[Vertex],0)),1,1,"")</f>
        <v>2</v>
      </c>
      <c r="U216" s="77" t="str">
        <f>REPLACE(INDEX(GroupVertices[Group],MATCH(Edges[[#This Row],[Vertex 2]],GroupVertices[Vertex],0)),1,1,"")</f>
        <v>3</v>
      </c>
      <c r="V216" s="31"/>
      <c r="W216" s="31"/>
      <c r="X216" s="31"/>
      <c r="Y216" s="31"/>
      <c r="Z216" s="31"/>
      <c r="AA216" s="31"/>
      <c r="AB216" s="31"/>
      <c r="AC216" s="31"/>
      <c r="AD216" s="31"/>
    </row>
    <row r="217" spans="1:30" ht="15">
      <c r="A217" s="62" t="s">
        <v>247</v>
      </c>
      <c r="B217" s="62" t="s">
        <v>255</v>
      </c>
      <c r="C217" s="63"/>
      <c r="D217" s="64">
        <v>1</v>
      </c>
      <c r="E217" s="65" t="s">
        <v>132</v>
      </c>
      <c r="F217" s="66"/>
      <c r="G217" s="63"/>
      <c r="H217" s="67"/>
      <c r="I217" s="68"/>
      <c r="J217" s="68"/>
      <c r="K217" s="31" t="s">
        <v>65</v>
      </c>
      <c r="L217" s="76">
        <v>217</v>
      </c>
      <c r="M217" s="76"/>
      <c r="N217" s="70"/>
      <c r="O217" s="78" t="s">
        <v>279</v>
      </c>
      <c r="P217" s="78">
        <v>1</v>
      </c>
      <c r="Q217" s="78" t="s">
        <v>280</v>
      </c>
      <c r="R217" s="78"/>
      <c r="S217" s="78"/>
      <c r="T217" s="77" t="str">
        <f>REPLACE(INDEX(GroupVertices[Group],MATCH(Edges[[#This Row],[Vertex 1]],GroupVertices[Vertex],0)),1,1,"")</f>
        <v>2</v>
      </c>
      <c r="U217" s="77" t="str">
        <f>REPLACE(INDEX(GroupVertices[Group],MATCH(Edges[[#This Row],[Vertex 2]],GroupVertices[Vertex],0)),1,1,"")</f>
        <v>3</v>
      </c>
      <c r="V217" s="31"/>
      <c r="W217" s="31"/>
      <c r="X217" s="31"/>
      <c r="Y217" s="31"/>
      <c r="Z217" s="31"/>
      <c r="AA217" s="31"/>
      <c r="AB217" s="31"/>
      <c r="AC217" s="31"/>
      <c r="AD217" s="31"/>
    </row>
    <row r="218" spans="1:30" ht="15">
      <c r="A218" s="62" t="s">
        <v>247</v>
      </c>
      <c r="B218" s="62" t="s">
        <v>246</v>
      </c>
      <c r="C218" s="63"/>
      <c r="D218" s="64">
        <v>1</v>
      </c>
      <c r="E218" s="65" t="s">
        <v>132</v>
      </c>
      <c r="F218" s="66"/>
      <c r="G218" s="63"/>
      <c r="H218" s="67"/>
      <c r="I218" s="68"/>
      <c r="J218" s="68"/>
      <c r="K218" s="31" t="s">
        <v>65</v>
      </c>
      <c r="L218" s="76">
        <v>218</v>
      </c>
      <c r="M218" s="76"/>
      <c r="N218" s="70"/>
      <c r="O218" s="78" t="s">
        <v>279</v>
      </c>
      <c r="P218" s="78">
        <v>1</v>
      </c>
      <c r="Q218" s="78" t="s">
        <v>280</v>
      </c>
      <c r="R218" s="78"/>
      <c r="S218" s="78"/>
      <c r="T218" s="77" t="str">
        <f>REPLACE(INDEX(GroupVertices[Group],MATCH(Edges[[#This Row],[Vertex 1]],GroupVertices[Vertex],0)),1,1,"")</f>
        <v>2</v>
      </c>
      <c r="U218" s="77" t="str">
        <f>REPLACE(INDEX(GroupVertices[Group],MATCH(Edges[[#This Row],[Vertex 2]],GroupVertices[Vertex],0)),1,1,"")</f>
        <v>4</v>
      </c>
      <c r="V218" s="31"/>
      <c r="W218" s="31"/>
      <c r="X218" s="31"/>
      <c r="Y218" s="31"/>
      <c r="Z218" s="31"/>
      <c r="AA218" s="31"/>
      <c r="AB218" s="31"/>
      <c r="AC218" s="31"/>
      <c r="AD218" s="31"/>
    </row>
    <row r="219" spans="1:30" ht="15">
      <c r="A219" s="62" t="s">
        <v>247</v>
      </c>
      <c r="B219" s="62" t="s">
        <v>254</v>
      </c>
      <c r="C219" s="63"/>
      <c r="D219" s="64">
        <v>1</v>
      </c>
      <c r="E219" s="65" t="s">
        <v>132</v>
      </c>
      <c r="F219" s="66"/>
      <c r="G219" s="63"/>
      <c r="H219" s="67"/>
      <c r="I219" s="68"/>
      <c r="J219" s="68"/>
      <c r="K219" s="31" t="s">
        <v>65</v>
      </c>
      <c r="L219" s="76">
        <v>219</v>
      </c>
      <c r="M219" s="76"/>
      <c r="N219" s="70"/>
      <c r="O219" s="78" t="s">
        <v>279</v>
      </c>
      <c r="P219" s="78">
        <v>1</v>
      </c>
      <c r="Q219" s="78" t="s">
        <v>280</v>
      </c>
      <c r="R219" s="78"/>
      <c r="S219" s="78"/>
      <c r="T219" s="77" t="str">
        <f>REPLACE(INDEX(GroupVertices[Group],MATCH(Edges[[#This Row],[Vertex 1]],GroupVertices[Vertex],0)),1,1,"")</f>
        <v>2</v>
      </c>
      <c r="U219" s="77" t="str">
        <f>REPLACE(INDEX(GroupVertices[Group],MATCH(Edges[[#This Row],[Vertex 2]],GroupVertices[Vertex],0)),1,1,"")</f>
        <v>5</v>
      </c>
      <c r="V219" s="31"/>
      <c r="W219" s="31"/>
      <c r="X219" s="31"/>
      <c r="Y219" s="31"/>
      <c r="Z219" s="31"/>
      <c r="AA219" s="31"/>
      <c r="AB219" s="31"/>
      <c r="AC219" s="31"/>
      <c r="AD219" s="31"/>
    </row>
    <row r="220" spans="1:30" ht="15">
      <c r="A220" s="62" t="s">
        <v>209</v>
      </c>
      <c r="B220" s="62" t="s">
        <v>247</v>
      </c>
      <c r="C220" s="63"/>
      <c r="D220" s="64">
        <v>1</v>
      </c>
      <c r="E220" s="65" t="s">
        <v>132</v>
      </c>
      <c r="F220" s="66"/>
      <c r="G220" s="63"/>
      <c r="H220" s="67"/>
      <c r="I220" s="68"/>
      <c r="J220" s="68"/>
      <c r="K220" s="31" t="s">
        <v>65</v>
      </c>
      <c r="L220" s="76">
        <v>220</v>
      </c>
      <c r="M220" s="76"/>
      <c r="N220" s="70"/>
      <c r="O220" s="78" t="s">
        <v>279</v>
      </c>
      <c r="P220" s="78">
        <v>1</v>
      </c>
      <c r="Q220" s="78" t="s">
        <v>280</v>
      </c>
      <c r="R220" s="78"/>
      <c r="S220" s="78"/>
      <c r="T220" s="77" t="str">
        <f>REPLACE(INDEX(GroupVertices[Group],MATCH(Edges[[#This Row],[Vertex 1]],GroupVertices[Vertex],0)),1,1,"")</f>
        <v>1</v>
      </c>
      <c r="U220" s="77" t="str">
        <f>REPLACE(INDEX(GroupVertices[Group],MATCH(Edges[[#This Row],[Vertex 2]],GroupVertices[Vertex],0)),1,1,"")</f>
        <v>2</v>
      </c>
      <c r="V220" s="31"/>
      <c r="W220" s="31"/>
      <c r="X220" s="31"/>
      <c r="Y220" s="31"/>
      <c r="Z220" s="31"/>
      <c r="AA220" s="31"/>
      <c r="AB220" s="31"/>
      <c r="AC220" s="31"/>
      <c r="AD220" s="31"/>
    </row>
    <row r="221" spans="1:30" ht="15">
      <c r="A221" s="62" t="s">
        <v>222</v>
      </c>
      <c r="B221" s="62" t="s">
        <v>247</v>
      </c>
      <c r="C221" s="63"/>
      <c r="D221" s="64">
        <v>1</v>
      </c>
      <c r="E221" s="65" t="s">
        <v>132</v>
      </c>
      <c r="F221" s="66"/>
      <c r="G221" s="63"/>
      <c r="H221" s="67"/>
      <c r="I221" s="68"/>
      <c r="J221" s="68"/>
      <c r="K221" s="31" t="s">
        <v>65</v>
      </c>
      <c r="L221" s="76">
        <v>221</v>
      </c>
      <c r="M221" s="76"/>
      <c r="N221" s="70"/>
      <c r="O221" s="78" t="s">
        <v>279</v>
      </c>
      <c r="P221" s="78">
        <v>1</v>
      </c>
      <c r="Q221" s="78" t="s">
        <v>280</v>
      </c>
      <c r="R221" s="78"/>
      <c r="S221" s="78"/>
      <c r="T221" s="77" t="str">
        <f>REPLACE(INDEX(GroupVertices[Group],MATCH(Edges[[#This Row],[Vertex 1]],GroupVertices[Vertex],0)),1,1,"")</f>
        <v>2</v>
      </c>
      <c r="U221" s="77" t="str">
        <f>REPLACE(INDEX(GroupVertices[Group],MATCH(Edges[[#This Row],[Vertex 2]],GroupVertices[Vertex],0)),1,1,"")</f>
        <v>2</v>
      </c>
      <c r="V221" s="31"/>
      <c r="W221" s="31"/>
      <c r="X221" s="31"/>
      <c r="Y221" s="31"/>
      <c r="Z221" s="31"/>
      <c r="AA221" s="31"/>
      <c r="AB221" s="31"/>
      <c r="AC221" s="31"/>
      <c r="AD221" s="31"/>
    </row>
    <row r="222" spans="1:30" ht="15">
      <c r="A222" s="62" t="s">
        <v>248</v>
      </c>
      <c r="B222" s="62" t="s">
        <v>247</v>
      </c>
      <c r="C222" s="63"/>
      <c r="D222" s="64">
        <v>1</v>
      </c>
      <c r="E222" s="65" t="s">
        <v>132</v>
      </c>
      <c r="F222" s="66"/>
      <c r="G222" s="63"/>
      <c r="H222" s="67"/>
      <c r="I222" s="68"/>
      <c r="J222" s="68"/>
      <c r="K222" s="31" t="s">
        <v>65</v>
      </c>
      <c r="L222" s="76">
        <v>222</v>
      </c>
      <c r="M222" s="76"/>
      <c r="N222" s="70"/>
      <c r="O222" s="78" t="s">
        <v>279</v>
      </c>
      <c r="P222" s="78">
        <v>1</v>
      </c>
      <c r="Q222" s="78" t="s">
        <v>280</v>
      </c>
      <c r="R222" s="78"/>
      <c r="S222" s="78"/>
      <c r="T222" s="77" t="str">
        <f>REPLACE(INDEX(GroupVertices[Group],MATCH(Edges[[#This Row],[Vertex 1]],GroupVertices[Vertex],0)),1,1,"")</f>
        <v>4</v>
      </c>
      <c r="U222" s="77" t="str">
        <f>REPLACE(INDEX(GroupVertices[Group],MATCH(Edges[[#This Row],[Vertex 2]],GroupVertices[Vertex],0)),1,1,"")</f>
        <v>2</v>
      </c>
      <c r="V222" s="31"/>
      <c r="W222" s="31"/>
      <c r="X222" s="31"/>
      <c r="Y222" s="31"/>
      <c r="Z222" s="31"/>
      <c r="AA222" s="31"/>
      <c r="AB222" s="31"/>
      <c r="AC222" s="31"/>
      <c r="AD222" s="31"/>
    </row>
    <row r="223" spans="1:30" ht="15">
      <c r="A223" s="62" t="s">
        <v>224</v>
      </c>
      <c r="B223" s="62" t="s">
        <v>248</v>
      </c>
      <c r="C223" s="63"/>
      <c r="D223" s="64">
        <v>1</v>
      </c>
      <c r="E223" s="65" t="s">
        <v>132</v>
      </c>
      <c r="F223" s="66"/>
      <c r="G223" s="63"/>
      <c r="H223" s="67"/>
      <c r="I223" s="68"/>
      <c r="J223" s="68"/>
      <c r="K223" s="31" t="s">
        <v>65</v>
      </c>
      <c r="L223" s="76">
        <v>223</v>
      </c>
      <c r="M223" s="76"/>
      <c r="N223" s="70"/>
      <c r="O223" s="78" t="s">
        <v>279</v>
      </c>
      <c r="P223" s="78">
        <v>1</v>
      </c>
      <c r="Q223" s="78" t="s">
        <v>280</v>
      </c>
      <c r="R223" s="78"/>
      <c r="S223" s="78"/>
      <c r="T223" s="77" t="str">
        <f>REPLACE(INDEX(GroupVertices[Group],MATCH(Edges[[#This Row],[Vertex 1]],GroupVertices[Vertex],0)),1,1,"")</f>
        <v>2</v>
      </c>
      <c r="U223" s="77" t="str">
        <f>REPLACE(INDEX(GroupVertices[Group],MATCH(Edges[[#This Row],[Vertex 2]],GroupVertices[Vertex],0)),1,1,"")</f>
        <v>4</v>
      </c>
      <c r="V223" s="31"/>
      <c r="W223" s="31"/>
      <c r="X223" s="31"/>
      <c r="Y223" s="31"/>
      <c r="Z223" s="31"/>
      <c r="AA223" s="31"/>
      <c r="AB223" s="31"/>
      <c r="AC223" s="31"/>
      <c r="AD223" s="31"/>
    </row>
    <row r="224" spans="1:30" ht="15">
      <c r="A224" s="62" t="s">
        <v>209</v>
      </c>
      <c r="B224" s="62" t="s">
        <v>248</v>
      </c>
      <c r="C224" s="63"/>
      <c r="D224" s="64">
        <v>1</v>
      </c>
      <c r="E224" s="65" t="s">
        <v>132</v>
      </c>
      <c r="F224" s="66"/>
      <c r="G224" s="63"/>
      <c r="H224" s="67"/>
      <c r="I224" s="68"/>
      <c r="J224" s="68"/>
      <c r="K224" s="31" t="s">
        <v>65</v>
      </c>
      <c r="L224" s="76">
        <v>224</v>
      </c>
      <c r="M224" s="76"/>
      <c r="N224" s="70"/>
      <c r="O224" s="78" t="s">
        <v>279</v>
      </c>
      <c r="P224" s="78">
        <v>1</v>
      </c>
      <c r="Q224" s="78" t="s">
        <v>280</v>
      </c>
      <c r="R224" s="78"/>
      <c r="S224" s="78"/>
      <c r="T224" s="77" t="str">
        <f>REPLACE(INDEX(GroupVertices[Group],MATCH(Edges[[#This Row],[Vertex 1]],GroupVertices[Vertex],0)),1,1,"")</f>
        <v>1</v>
      </c>
      <c r="U224" s="77" t="str">
        <f>REPLACE(INDEX(GroupVertices[Group],MATCH(Edges[[#This Row],[Vertex 2]],GroupVertices[Vertex],0)),1,1,"")</f>
        <v>4</v>
      </c>
      <c r="V224" s="31"/>
      <c r="W224" s="31"/>
      <c r="X224" s="31"/>
      <c r="Y224" s="31"/>
      <c r="Z224" s="31"/>
      <c r="AA224" s="31"/>
      <c r="AB224" s="31"/>
      <c r="AC224" s="31"/>
      <c r="AD224" s="31"/>
    </row>
    <row r="225" spans="1:30" ht="15">
      <c r="A225" s="62" t="s">
        <v>209</v>
      </c>
      <c r="B225" s="62" t="s">
        <v>275</v>
      </c>
      <c r="C225" s="63"/>
      <c r="D225" s="64">
        <v>1</v>
      </c>
      <c r="E225" s="65" t="s">
        <v>132</v>
      </c>
      <c r="F225" s="66"/>
      <c r="G225" s="63"/>
      <c r="H225" s="67"/>
      <c r="I225" s="68"/>
      <c r="J225" s="68"/>
      <c r="K225" s="31" t="s">
        <v>65</v>
      </c>
      <c r="L225" s="76">
        <v>225</v>
      </c>
      <c r="M225" s="76"/>
      <c r="N225" s="70"/>
      <c r="O225" s="78" t="s">
        <v>279</v>
      </c>
      <c r="P225" s="78">
        <v>1</v>
      </c>
      <c r="Q225" s="78" t="s">
        <v>280</v>
      </c>
      <c r="R225" s="78"/>
      <c r="S225" s="78"/>
      <c r="T225" s="77" t="str">
        <f>REPLACE(INDEX(GroupVertices[Group],MATCH(Edges[[#This Row],[Vertex 1]],GroupVertices[Vertex],0)),1,1,"")</f>
        <v>1</v>
      </c>
      <c r="U225" s="77" t="str">
        <f>REPLACE(INDEX(GroupVertices[Group],MATCH(Edges[[#This Row],[Vertex 2]],GroupVertices[Vertex],0)),1,1,"")</f>
        <v>5</v>
      </c>
      <c r="V225" s="31"/>
      <c r="W225" s="31"/>
      <c r="X225" s="31"/>
      <c r="Y225" s="31"/>
      <c r="Z225" s="31"/>
      <c r="AA225" s="31"/>
      <c r="AB225" s="31"/>
      <c r="AC225" s="31"/>
      <c r="AD225" s="31"/>
    </row>
    <row r="226" spans="1:30" ht="15">
      <c r="A226" s="62" t="s">
        <v>209</v>
      </c>
      <c r="B226" s="62" t="s">
        <v>272</v>
      </c>
      <c r="C226" s="63"/>
      <c r="D226" s="64">
        <v>1</v>
      </c>
      <c r="E226" s="65" t="s">
        <v>132</v>
      </c>
      <c r="F226" s="66"/>
      <c r="G226" s="63"/>
      <c r="H226" s="67"/>
      <c r="I226" s="68"/>
      <c r="J226" s="68"/>
      <c r="K226" s="31" t="s">
        <v>65</v>
      </c>
      <c r="L226" s="76">
        <v>226</v>
      </c>
      <c r="M226" s="76"/>
      <c r="N226" s="70"/>
      <c r="O226" s="78" t="s">
        <v>279</v>
      </c>
      <c r="P226" s="78">
        <v>1</v>
      </c>
      <c r="Q226" s="78" t="s">
        <v>280</v>
      </c>
      <c r="R226" s="78"/>
      <c r="S226" s="78"/>
      <c r="T226" s="77" t="str">
        <f>REPLACE(INDEX(GroupVertices[Group],MATCH(Edges[[#This Row],[Vertex 1]],GroupVertices[Vertex],0)),1,1,"")</f>
        <v>1</v>
      </c>
      <c r="U226" s="77" t="str">
        <f>REPLACE(INDEX(GroupVertices[Group],MATCH(Edges[[#This Row],[Vertex 2]],GroupVertices[Vertex],0)),1,1,"")</f>
        <v>4</v>
      </c>
      <c r="V226" s="31"/>
      <c r="W226" s="31"/>
      <c r="X226" s="31"/>
      <c r="Y226" s="31"/>
      <c r="Z226" s="31"/>
      <c r="AA226" s="31"/>
      <c r="AB226" s="31"/>
      <c r="AC226" s="31"/>
      <c r="AD226" s="31"/>
    </row>
    <row r="227" spans="1:30" ht="15">
      <c r="A227" s="62" t="s">
        <v>249</v>
      </c>
      <c r="B227" s="62" t="s">
        <v>273</v>
      </c>
      <c r="C227" s="63"/>
      <c r="D227" s="64">
        <v>1</v>
      </c>
      <c r="E227" s="65" t="s">
        <v>132</v>
      </c>
      <c r="F227" s="66"/>
      <c r="G227" s="63"/>
      <c r="H227" s="67"/>
      <c r="I227" s="68"/>
      <c r="J227" s="68"/>
      <c r="K227" s="31" t="s">
        <v>65</v>
      </c>
      <c r="L227" s="76">
        <v>227</v>
      </c>
      <c r="M227" s="76"/>
      <c r="N227" s="70"/>
      <c r="O227" s="78" t="s">
        <v>279</v>
      </c>
      <c r="P227" s="78">
        <v>1</v>
      </c>
      <c r="Q227" s="78" t="s">
        <v>280</v>
      </c>
      <c r="R227" s="78"/>
      <c r="S227" s="78"/>
      <c r="T227" s="77" t="str">
        <f>REPLACE(INDEX(GroupVertices[Group],MATCH(Edges[[#This Row],[Vertex 1]],GroupVertices[Vertex],0)),1,1,"")</f>
        <v>1</v>
      </c>
      <c r="U227" s="77" t="str">
        <f>REPLACE(INDEX(GroupVertices[Group],MATCH(Edges[[#This Row],[Vertex 2]],GroupVertices[Vertex],0)),1,1,"")</f>
        <v>1</v>
      </c>
      <c r="V227" s="31"/>
      <c r="W227" s="31"/>
      <c r="X227" s="31"/>
      <c r="Y227" s="31"/>
      <c r="Z227" s="31"/>
      <c r="AA227" s="31"/>
      <c r="AB227" s="31"/>
      <c r="AC227" s="31"/>
      <c r="AD227" s="31"/>
    </row>
    <row r="228" spans="1:30" ht="15">
      <c r="A228" s="62" t="s">
        <v>249</v>
      </c>
      <c r="B228" s="62" t="s">
        <v>258</v>
      </c>
      <c r="C228" s="63"/>
      <c r="D228" s="64">
        <v>1</v>
      </c>
      <c r="E228" s="65" t="s">
        <v>132</v>
      </c>
      <c r="F228" s="66"/>
      <c r="G228" s="63"/>
      <c r="H228" s="67"/>
      <c r="I228" s="68"/>
      <c r="J228" s="68"/>
      <c r="K228" s="31" t="s">
        <v>65</v>
      </c>
      <c r="L228" s="76">
        <v>228</v>
      </c>
      <c r="M228" s="76"/>
      <c r="N228" s="70"/>
      <c r="O228" s="78" t="s">
        <v>279</v>
      </c>
      <c r="P228" s="78">
        <v>1</v>
      </c>
      <c r="Q228" s="78" t="s">
        <v>280</v>
      </c>
      <c r="R228" s="78"/>
      <c r="S228" s="78"/>
      <c r="T228" s="77" t="str">
        <f>REPLACE(INDEX(GroupVertices[Group],MATCH(Edges[[#This Row],[Vertex 1]],GroupVertices[Vertex],0)),1,1,"")</f>
        <v>1</v>
      </c>
      <c r="U228" s="77" t="str">
        <f>REPLACE(INDEX(GroupVertices[Group],MATCH(Edges[[#This Row],[Vertex 2]],GroupVertices[Vertex],0)),1,1,"")</f>
        <v>1</v>
      </c>
      <c r="V228" s="31"/>
      <c r="W228" s="31"/>
      <c r="X228" s="31"/>
      <c r="Y228" s="31"/>
      <c r="Z228" s="31"/>
      <c r="AA228" s="31"/>
      <c r="AB228" s="31"/>
      <c r="AC228" s="31"/>
      <c r="AD228" s="31"/>
    </row>
    <row r="229" spans="1:30" ht="15">
      <c r="A229" s="62" t="s">
        <v>209</v>
      </c>
      <c r="B229" s="62" t="s">
        <v>249</v>
      </c>
      <c r="C229" s="63"/>
      <c r="D229" s="64">
        <v>1</v>
      </c>
      <c r="E229" s="65" t="s">
        <v>132</v>
      </c>
      <c r="F229" s="66"/>
      <c r="G229" s="63"/>
      <c r="H229" s="67"/>
      <c r="I229" s="68"/>
      <c r="J229" s="68"/>
      <c r="K229" s="31" t="s">
        <v>65</v>
      </c>
      <c r="L229" s="76">
        <v>229</v>
      </c>
      <c r="M229" s="76"/>
      <c r="N229" s="70"/>
      <c r="O229" s="78" t="s">
        <v>279</v>
      </c>
      <c r="P229" s="78">
        <v>1</v>
      </c>
      <c r="Q229" s="78" t="s">
        <v>280</v>
      </c>
      <c r="R229" s="78"/>
      <c r="S229" s="78"/>
      <c r="T229" s="77" t="str">
        <f>REPLACE(INDEX(GroupVertices[Group],MATCH(Edges[[#This Row],[Vertex 1]],GroupVertices[Vertex],0)),1,1,"")</f>
        <v>1</v>
      </c>
      <c r="U229" s="77" t="str">
        <f>REPLACE(INDEX(GroupVertices[Group],MATCH(Edges[[#This Row],[Vertex 2]],GroupVertices[Vertex],0)),1,1,"")</f>
        <v>1</v>
      </c>
      <c r="V229" s="31"/>
      <c r="W229" s="31"/>
      <c r="X229" s="31"/>
      <c r="Y229" s="31"/>
      <c r="Z229" s="31"/>
      <c r="AA229" s="31"/>
      <c r="AB229" s="31"/>
      <c r="AC229" s="31"/>
      <c r="AD229" s="31"/>
    </row>
    <row r="230" spans="1:30" ht="15">
      <c r="A230" s="62" t="s">
        <v>236</v>
      </c>
      <c r="B230" s="62" t="s">
        <v>251</v>
      </c>
      <c r="C230" s="63"/>
      <c r="D230" s="64">
        <v>1</v>
      </c>
      <c r="E230" s="65" t="s">
        <v>132</v>
      </c>
      <c r="F230" s="66"/>
      <c r="G230" s="63"/>
      <c r="H230" s="67"/>
      <c r="I230" s="68"/>
      <c r="J230" s="68"/>
      <c r="K230" s="31" t="s">
        <v>65</v>
      </c>
      <c r="L230" s="76">
        <v>230</v>
      </c>
      <c r="M230" s="76"/>
      <c r="N230" s="70"/>
      <c r="O230" s="78" t="s">
        <v>279</v>
      </c>
      <c r="P230" s="78">
        <v>1</v>
      </c>
      <c r="Q230" s="78" t="s">
        <v>280</v>
      </c>
      <c r="R230" s="78"/>
      <c r="S230" s="78"/>
      <c r="T230" s="77" t="str">
        <f>REPLACE(INDEX(GroupVertices[Group],MATCH(Edges[[#This Row],[Vertex 1]],GroupVertices[Vertex],0)),1,1,"")</f>
        <v>4</v>
      </c>
      <c r="U230" s="77" t="str">
        <f>REPLACE(INDEX(GroupVertices[Group],MATCH(Edges[[#This Row],[Vertex 2]],GroupVertices[Vertex],0)),1,1,"")</f>
        <v>2</v>
      </c>
      <c r="V230" s="31"/>
      <c r="W230" s="31"/>
      <c r="X230" s="31"/>
      <c r="Y230" s="31"/>
      <c r="Z230" s="31"/>
      <c r="AA230" s="31"/>
      <c r="AB230" s="31"/>
      <c r="AC230" s="31"/>
      <c r="AD230" s="31"/>
    </row>
    <row r="231" spans="1:30" ht="15">
      <c r="A231" s="62" t="s">
        <v>236</v>
      </c>
      <c r="B231" s="62" t="s">
        <v>222</v>
      </c>
      <c r="C231" s="63"/>
      <c r="D231" s="64">
        <v>1</v>
      </c>
      <c r="E231" s="65" t="s">
        <v>132</v>
      </c>
      <c r="F231" s="66"/>
      <c r="G231" s="63"/>
      <c r="H231" s="67"/>
      <c r="I231" s="68"/>
      <c r="J231" s="68"/>
      <c r="K231" s="31" t="s">
        <v>65</v>
      </c>
      <c r="L231" s="76">
        <v>231</v>
      </c>
      <c r="M231" s="76"/>
      <c r="N231" s="70"/>
      <c r="O231" s="78" t="s">
        <v>279</v>
      </c>
      <c r="P231" s="78">
        <v>1</v>
      </c>
      <c r="Q231" s="78" t="s">
        <v>280</v>
      </c>
      <c r="R231" s="78"/>
      <c r="S231" s="78"/>
      <c r="T231" s="77" t="str">
        <f>REPLACE(INDEX(GroupVertices[Group],MATCH(Edges[[#This Row],[Vertex 1]],GroupVertices[Vertex],0)),1,1,"")</f>
        <v>4</v>
      </c>
      <c r="U231" s="77" t="str">
        <f>REPLACE(INDEX(GroupVertices[Group],MATCH(Edges[[#This Row],[Vertex 2]],GroupVertices[Vertex],0)),1,1,"")</f>
        <v>2</v>
      </c>
      <c r="V231" s="31"/>
      <c r="W231" s="31"/>
      <c r="X231" s="31"/>
      <c r="Y231" s="31"/>
      <c r="Z231" s="31"/>
      <c r="AA231" s="31"/>
      <c r="AB231" s="31"/>
      <c r="AC231" s="31"/>
      <c r="AD231" s="31"/>
    </row>
    <row r="232" spans="1:30" ht="15">
      <c r="A232" s="62" t="s">
        <v>236</v>
      </c>
      <c r="B232" s="62" t="s">
        <v>233</v>
      </c>
      <c r="C232" s="63"/>
      <c r="D232" s="64">
        <v>1</v>
      </c>
      <c r="E232" s="65" t="s">
        <v>132</v>
      </c>
      <c r="F232" s="66"/>
      <c r="G232" s="63"/>
      <c r="H232" s="67"/>
      <c r="I232" s="68"/>
      <c r="J232" s="68"/>
      <c r="K232" s="31" t="s">
        <v>66</v>
      </c>
      <c r="L232" s="76">
        <v>232</v>
      </c>
      <c r="M232" s="76"/>
      <c r="N232" s="70"/>
      <c r="O232" s="78" t="s">
        <v>279</v>
      </c>
      <c r="P232" s="78">
        <v>1</v>
      </c>
      <c r="Q232" s="78" t="s">
        <v>280</v>
      </c>
      <c r="R232" s="78"/>
      <c r="S232" s="78"/>
      <c r="T232" s="77" t="str">
        <f>REPLACE(INDEX(GroupVertices[Group],MATCH(Edges[[#This Row],[Vertex 1]],GroupVertices[Vertex],0)),1,1,"")</f>
        <v>4</v>
      </c>
      <c r="U232" s="77" t="str">
        <f>REPLACE(INDEX(GroupVertices[Group],MATCH(Edges[[#This Row],[Vertex 2]],GroupVertices[Vertex],0)),1,1,"")</f>
        <v>3</v>
      </c>
      <c r="V232" s="31"/>
      <c r="W232" s="31"/>
      <c r="X232" s="31"/>
      <c r="Y232" s="31"/>
      <c r="Z232" s="31"/>
      <c r="AA232" s="31"/>
      <c r="AB232" s="31"/>
      <c r="AC232" s="31"/>
      <c r="AD232" s="31"/>
    </row>
    <row r="233" spans="1:30" ht="15">
      <c r="A233" s="62" t="s">
        <v>236</v>
      </c>
      <c r="B233" s="62" t="s">
        <v>231</v>
      </c>
      <c r="C233" s="63"/>
      <c r="D233" s="64">
        <v>1</v>
      </c>
      <c r="E233" s="65" t="s">
        <v>132</v>
      </c>
      <c r="F233" s="66"/>
      <c r="G233" s="63"/>
      <c r="H233" s="67"/>
      <c r="I233" s="68"/>
      <c r="J233" s="68"/>
      <c r="K233" s="31" t="s">
        <v>65</v>
      </c>
      <c r="L233" s="76">
        <v>233</v>
      </c>
      <c r="M233" s="76"/>
      <c r="N233" s="70"/>
      <c r="O233" s="78" t="s">
        <v>279</v>
      </c>
      <c r="P233" s="78">
        <v>1</v>
      </c>
      <c r="Q233" s="78" t="s">
        <v>280</v>
      </c>
      <c r="R233" s="78"/>
      <c r="S233" s="78"/>
      <c r="T233" s="77" t="str">
        <f>REPLACE(INDEX(GroupVertices[Group],MATCH(Edges[[#This Row],[Vertex 1]],GroupVertices[Vertex],0)),1,1,"")</f>
        <v>4</v>
      </c>
      <c r="U233" s="77" t="str">
        <f>REPLACE(INDEX(GroupVertices[Group],MATCH(Edges[[#This Row],[Vertex 2]],GroupVertices[Vertex],0)),1,1,"")</f>
        <v>3</v>
      </c>
      <c r="V233" s="31"/>
      <c r="W233" s="31"/>
      <c r="X233" s="31"/>
      <c r="Y233" s="31"/>
      <c r="Z233" s="31"/>
      <c r="AA233" s="31"/>
      <c r="AB233" s="31"/>
      <c r="AC233" s="31"/>
      <c r="AD233" s="31"/>
    </row>
    <row r="234" spans="1:30" ht="15">
      <c r="A234" s="62" t="s">
        <v>236</v>
      </c>
      <c r="B234" s="62" t="s">
        <v>246</v>
      </c>
      <c r="C234" s="63"/>
      <c r="D234" s="64">
        <v>1</v>
      </c>
      <c r="E234" s="65" t="s">
        <v>132</v>
      </c>
      <c r="F234" s="66"/>
      <c r="G234" s="63"/>
      <c r="H234" s="67"/>
      <c r="I234" s="68"/>
      <c r="J234" s="68"/>
      <c r="K234" s="31" t="s">
        <v>66</v>
      </c>
      <c r="L234" s="76">
        <v>234</v>
      </c>
      <c r="M234" s="76"/>
      <c r="N234" s="70"/>
      <c r="O234" s="78" t="s">
        <v>279</v>
      </c>
      <c r="P234" s="78">
        <v>1</v>
      </c>
      <c r="Q234" s="78" t="s">
        <v>280</v>
      </c>
      <c r="R234" s="78"/>
      <c r="S234" s="78"/>
      <c r="T234" s="77" t="str">
        <f>REPLACE(INDEX(GroupVertices[Group],MATCH(Edges[[#This Row],[Vertex 1]],GroupVertices[Vertex],0)),1,1,"")</f>
        <v>4</v>
      </c>
      <c r="U234" s="77" t="str">
        <f>REPLACE(INDEX(GroupVertices[Group],MATCH(Edges[[#This Row],[Vertex 2]],GroupVertices[Vertex],0)),1,1,"")</f>
        <v>4</v>
      </c>
      <c r="V234" s="31"/>
      <c r="W234" s="31"/>
      <c r="X234" s="31"/>
      <c r="Y234" s="31"/>
      <c r="Z234" s="31"/>
      <c r="AA234" s="31"/>
      <c r="AB234" s="31"/>
      <c r="AC234" s="31"/>
      <c r="AD234" s="31"/>
    </row>
    <row r="235" spans="1:30" ht="15">
      <c r="A235" s="62" t="s">
        <v>236</v>
      </c>
      <c r="B235" s="62" t="s">
        <v>254</v>
      </c>
      <c r="C235" s="63"/>
      <c r="D235" s="64">
        <v>1</v>
      </c>
      <c r="E235" s="65" t="s">
        <v>132</v>
      </c>
      <c r="F235" s="66"/>
      <c r="G235" s="63"/>
      <c r="H235" s="67"/>
      <c r="I235" s="68"/>
      <c r="J235" s="68"/>
      <c r="K235" s="31" t="s">
        <v>65</v>
      </c>
      <c r="L235" s="76">
        <v>235</v>
      </c>
      <c r="M235" s="76"/>
      <c r="N235" s="70"/>
      <c r="O235" s="78" t="s">
        <v>279</v>
      </c>
      <c r="P235" s="78">
        <v>1</v>
      </c>
      <c r="Q235" s="78" t="s">
        <v>280</v>
      </c>
      <c r="R235" s="78"/>
      <c r="S235" s="78"/>
      <c r="T235" s="77" t="str">
        <f>REPLACE(INDEX(GroupVertices[Group],MATCH(Edges[[#This Row],[Vertex 1]],GroupVertices[Vertex],0)),1,1,"")</f>
        <v>4</v>
      </c>
      <c r="U235" s="77" t="str">
        <f>REPLACE(INDEX(GroupVertices[Group],MATCH(Edges[[#This Row],[Vertex 2]],GroupVertices[Vertex],0)),1,1,"")</f>
        <v>5</v>
      </c>
      <c r="V235" s="31"/>
      <c r="W235" s="31"/>
      <c r="X235" s="31"/>
      <c r="Y235" s="31"/>
      <c r="Z235" s="31"/>
      <c r="AA235" s="31"/>
      <c r="AB235" s="31"/>
      <c r="AC235" s="31"/>
      <c r="AD235" s="31"/>
    </row>
    <row r="236" spans="1:30" ht="15">
      <c r="A236" s="62" t="s">
        <v>236</v>
      </c>
      <c r="B236" s="62" t="s">
        <v>250</v>
      </c>
      <c r="C236" s="63"/>
      <c r="D236" s="64">
        <v>1</v>
      </c>
      <c r="E236" s="65" t="s">
        <v>132</v>
      </c>
      <c r="F236" s="66"/>
      <c r="G236" s="63"/>
      <c r="H236" s="67"/>
      <c r="I236" s="68"/>
      <c r="J236" s="68"/>
      <c r="K236" s="31" t="s">
        <v>66</v>
      </c>
      <c r="L236" s="76">
        <v>236</v>
      </c>
      <c r="M236" s="76"/>
      <c r="N236" s="70"/>
      <c r="O236" s="78" t="s">
        <v>279</v>
      </c>
      <c r="P236" s="78">
        <v>1</v>
      </c>
      <c r="Q236" s="78" t="s">
        <v>280</v>
      </c>
      <c r="R236" s="78"/>
      <c r="S236" s="78"/>
      <c r="T236" s="77" t="str">
        <f>REPLACE(INDEX(GroupVertices[Group],MATCH(Edges[[#This Row],[Vertex 1]],GroupVertices[Vertex],0)),1,1,"")</f>
        <v>4</v>
      </c>
      <c r="U236" s="77" t="str">
        <f>REPLACE(INDEX(GroupVertices[Group],MATCH(Edges[[#This Row],[Vertex 2]],GroupVertices[Vertex],0)),1,1,"")</f>
        <v>2</v>
      </c>
      <c r="V236" s="31"/>
      <c r="W236" s="31"/>
      <c r="X236" s="31"/>
      <c r="Y236" s="31"/>
      <c r="Z236" s="31"/>
      <c r="AA236" s="31"/>
      <c r="AB236" s="31"/>
      <c r="AC236" s="31"/>
      <c r="AD236" s="31"/>
    </row>
    <row r="237" spans="1:30" ht="15">
      <c r="A237" s="62" t="s">
        <v>209</v>
      </c>
      <c r="B237" s="62" t="s">
        <v>236</v>
      </c>
      <c r="C237" s="63"/>
      <c r="D237" s="64">
        <v>1</v>
      </c>
      <c r="E237" s="65" t="s">
        <v>132</v>
      </c>
      <c r="F237" s="66"/>
      <c r="G237" s="63"/>
      <c r="H237" s="67"/>
      <c r="I237" s="68"/>
      <c r="J237" s="68"/>
      <c r="K237" s="31" t="s">
        <v>65</v>
      </c>
      <c r="L237" s="76">
        <v>237</v>
      </c>
      <c r="M237" s="76"/>
      <c r="N237" s="70"/>
      <c r="O237" s="78" t="s">
        <v>279</v>
      </c>
      <c r="P237" s="78">
        <v>1</v>
      </c>
      <c r="Q237" s="78" t="s">
        <v>280</v>
      </c>
      <c r="R237" s="78"/>
      <c r="S237" s="78"/>
      <c r="T237" s="77" t="str">
        <f>REPLACE(INDEX(GroupVertices[Group],MATCH(Edges[[#This Row],[Vertex 1]],GroupVertices[Vertex],0)),1,1,"")</f>
        <v>1</v>
      </c>
      <c r="U237" s="77" t="str">
        <f>REPLACE(INDEX(GroupVertices[Group],MATCH(Edges[[#This Row],[Vertex 2]],GroupVertices[Vertex],0)),1,1,"")</f>
        <v>4</v>
      </c>
      <c r="V237" s="31"/>
      <c r="W237" s="31"/>
      <c r="X237" s="31"/>
      <c r="Y237" s="31"/>
      <c r="Z237" s="31"/>
      <c r="AA237" s="31"/>
      <c r="AB237" s="31"/>
      <c r="AC237" s="31"/>
      <c r="AD237" s="31"/>
    </row>
    <row r="238" spans="1:30" ht="15">
      <c r="A238" s="62" t="s">
        <v>225</v>
      </c>
      <c r="B238" s="62" t="s">
        <v>236</v>
      </c>
      <c r="C238" s="63"/>
      <c r="D238" s="64">
        <v>1</v>
      </c>
      <c r="E238" s="65" t="s">
        <v>132</v>
      </c>
      <c r="F238" s="66"/>
      <c r="G238" s="63"/>
      <c r="H238" s="67"/>
      <c r="I238" s="68"/>
      <c r="J238" s="68"/>
      <c r="K238" s="31" t="s">
        <v>65</v>
      </c>
      <c r="L238" s="76">
        <v>238</v>
      </c>
      <c r="M238" s="76"/>
      <c r="N238" s="70"/>
      <c r="O238" s="78" t="s">
        <v>279</v>
      </c>
      <c r="P238" s="78">
        <v>1</v>
      </c>
      <c r="Q238" s="78" t="s">
        <v>280</v>
      </c>
      <c r="R238" s="78"/>
      <c r="S238" s="78"/>
      <c r="T238" s="77" t="str">
        <f>REPLACE(INDEX(GroupVertices[Group],MATCH(Edges[[#This Row],[Vertex 1]],GroupVertices[Vertex],0)),1,1,"")</f>
        <v>4</v>
      </c>
      <c r="U238" s="77" t="str">
        <f>REPLACE(INDEX(GroupVertices[Group],MATCH(Edges[[#This Row],[Vertex 2]],GroupVertices[Vertex],0)),1,1,"")</f>
        <v>4</v>
      </c>
      <c r="V238" s="31"/>
      <c r="W238" s="31"/>
      <c r="X238" s="31"/>
      <c r="Y238" s="31"/>
      <c r="Z238" s="31"/>
      <c r="AA238" s="31"/>
      <c r="AB238" s="31"/>
      <c r="AC238" s="31"/>
      <c r="AD238" s="31"/>
    </row>
    <row r="239" spans="1:30" ht="15">
      <c r="A239" s="62" t="s">
        <v>233</v>
      </c>
      <c r="B239" s="62" t="s">
        <v>236</v>
      </c>
      <c r="C239" s="63"/>
      <c r="D239" s="64">
        <v>1</v>
      </c>
      <c r="E239" s="65" t="s">
        <v>132</v>
      </c>
      <c r="F239" s="66"/>
      <c r="G239" s="63"/>
      <c r="H239" s="67"/>
      <c r="I239" s="68"/>
      <c r="J239" s="68"/>
      <c r="K239" s="31" t="s">
        <v>66</v>
      </c>
      <c r="L239" s="76">
        <v>239</v>
      </c>
      <c r="M239" s="76"/>
      <c r="N239" s="70"/>
      <c r="O239" s="78" t="s">
        <v>279</v>
      </c>
      <c r="P239" s="78">
        <v>1</v>
      </c>
      <c r="Q239" s="78" t="s">
        <v>280</v>
      </c>
      <c r="R239" s="78"/>
      <c r="S239" s="78"/>
      <c r="T239" s="77" t="str">
        <f>REPLACE(INDEX(GroupVertices[Group],MATCH(Edges[[#This Row],[Vertex 1]],GroupVertices[Vertex],0)),1,1,"")</f>
        <v>3</v>
      </c>
      <c r="U239" s="77" t="str">
        <f>REPLACE(INDEX(GroupVertices[Group],MATCH(Edges[[#This Row],[Vertex 2]],GroupVertices[Vertex],0)),1,1,"")</f>
        <v>4</v>
      </c>
      <c r="V239" s="31"/>
      <c r="W239" s="31"/>
      <c r="X239" s="31"/>
      <c r="Y239" s="31"/>
      <c r="Z239" s="31"/>
      <c r="AA239" s="31"/>
      <c r="AB239" s="31"/>
      <c r="AC239" s="31"/>
      <c r="AD239" s="31"/>
    </row>
    <row r="240" spans="1:30" ht="15">
      <c r="A240" s="62" t="s">
        <v>235</v>
      </c>
      <c r="B240" s="62" t="s">
        <v>236</v>
      </c>
      <c r="C240" s="63"/>
      <c r="D240" s="64">
        <v>1</v>
      </c>
      <c r="E240" s="65" t="s">
        <v>132</v>
      </c>
      <c r="F240" s="66"/>
      <c r="G240" s="63"/>
      <c r="H240" s="67"/>
      <c r="I240" s="68"/>
      <c r="J240" s="68"/>
      <c r="K240" s="31" t="s">
        <v>65</v>
      </c>
      <c r="L240" s="76">
        <v>240</v>
      </c>
      <c r="M240" s="76"/>
      <c r="N240" s="70"/>
      <c r="O240" s="78" t="s">
        <v>279</v>
      </c>
      <c r="P240" s="78">
        <v>1</v>
      </c>
      <c r="Q240" s="78" t="s">
        <v>280</v>
      </c>
      <c r="R240" s="78"/>
      <c r="S240" s="78"/>
      <c r="T240" s="77" t="str">
        <f>REPLACE(INDEX(GroupVertices[Group],MATCH(Edges[[#This Row],[Vertex 1]],GroupVertices[Vertex],0)),1,1,"")</f>
        <v>3</v>
      </c>
      <c r="U240" s="77" t="str">
        <f>REPLACE(INDEX(GroupVertices[Group],MATCH(Edges[[#This Row],[Vertex 2]],GroupVertices[Vertex],0)),1,1,"")</f>
        <v>4</v>
      </c>
      <c r="V240" s="31"/>
      <c r="W240" s="31"/>
      <c r="X240" s="31"/>
      <c r="Y240" s="31"/>
      <c r="Z240" s="31"/>
      <c r="AA240" s="31"/>
      <c r="AB240" s="31"/>
      <c r="AC240" s="31"/>
      <c r="AD240" s="31"/>
    </row>
    <row r="241" spans="1:30" ht="15">
      <c r="A241" s="62" t="s">
        <v>246</v>
      </c>
      <c r="B241" s="62" t="s">
        <v>236</v>
      </c>
      <c r="C241" s="63"/>
      <c r="D241" s="64">
        <v>1</v>
      </c>
      <c r="E241" s="65" t="s">
        <v>132</v>
      </c>
      <c r="F241" s="66"/>
      <c r="G241" s="63"/>
      <c r="H241" s="67"/>
      <c r="I241" s="68"/>
      <c r="J241" s="68"/>
      <c r="K241" s="31" t="s">
        <v>66</v>
      </c>
      <c r="L241" s="76">
        <v>241</v>
      </c>
      <c r="M241" s="76"/>
      <c r="N241" s="70"/>
      <c r="O241" s="78" t="s">
        <v>279</v>
      </c>
      <c r="P241" s="78">
        <v>1</v>
      </c>
      <c r="Q241" s="78" t="s">
        <v>280</v>
      </c>
      <c r="R241" s="78"/>
      <c r="S241" s="78"/>
      <c r="T241" s="77" t="str">
        <f>REPLACE(INDEX(GroupVertices[Group],MATCH(Edges[[#This Row],[Vertex 1]],GroupVertices[Vertex],0)),1,1,"")</f>
        <v>4</v>
      </c>
      <c r="U241" s="77" t="str">
        <f>REPLACE(INDEX(GroupVertices[Group],MATCH(Edges[[#This Row],[Vertex 2]],GroupVertices[Vertex],0)),1,1,"")</f>
        <v>4</v>
      </c>
      <c r="V241" s="31"/>
      <c r="W241" s="31"/>
      <c r="X241" s="31"/>
      <c r="Y241" s="31"/>
      <c r="Z241" s="31"/>
      <c r="AA241" s="31"/>
      <c r="AB241" s="31"/>
      <c r="AC241" s="31"/>
      <c r="AD241" s="31"/>
    </row>
    <row r="242" spans="1:30" ht="15">
      <c r="A242" s="62" t="s">
        <v>250</v>
      </c>
      <c r="B242" s="62" t="s">
        <v>236</v>
      </c>
      <c r="C242" s="63"/>
      <c r="D242" s="64">
        <v>1</v>
      </c>
      <c r="E242" s="65" t="s">
        <v>132</v>
      </c>
      <c r="F242" s="66"/>
      <c r="G242" s="63"/>
      <c r="H242" s="67"/>
      <c r="I242" s="68"/>
      <c r="J242" s="68"/>
      <c r="K242" s="31" t="s">
        <v>66</v>
      </c>
      <c r="L242" s="76">
        <v>242</v>
      </c>
      <c r="M242" s="76"/>
      <c r="N242" s="70"/>
      <c r="O242" s="78" t="s">
        <v>279</v>
      </c>
      <c r="P242" s="78">
        <v>1</v>
      </c>
      <c r="Q242" s="78" t="s">
        <v>280</v>
      </c>
      <c r="R242" s="78"/>
      <c r="S242" s="78"/>
      <c r="T242" s="77" t="str">
        <f>REPLACE(INDEX(GroupVertices[Group],MATCH(Edges[[#This Row],[Vertex 1]],GroupVertices[Vertex],0)),1,1,"")</f>
        <v>2</v>
      </c>
      <c r="U242" s="77" t="str">
        <f>REPLACE(INDEX(GroupVertices[Group],MATCH(Edges[[#This Row],[Vertex 2]],GroupVertices[Vertex],0)),1,1,"")</f>
        <v>4</v>
      </c>
      <c r="V242" s="31"/>
      <c r="W242" s="31"/>
      <c r="X242" s="31"/>
      <c r="Y242" s="31"/>
      <c r="Z242" s="31"/>
      <c r="AA242" s="31"/>
      <c r="AB242" s="31"/>
      <c r="AC242" s="31"/>
      <c r="AD242" s="31"/>
    </row>
    <row r="243" spans="1:30" ht="15">
      <c r="A243" s="62" t="s">
        <v>211</v>
      </c>
      <c r="B243" s="62" t="s">
        <v>253</v>
      </c>
      <c r="C243" s="63"/>
      <c r="D243" s="64">
        <v>1</v>
      </c>
      <c r="E243" s="65" t="s">
        <v>132</v>
      </c>
      <c r="F243" s="66"/>
      <c r="G243" s="63"/>
      <c r="H243" s="67"/>
      <c r="I243" s="68"/>
      <c r="J243" s="68"/>
      <c r="K243" s="31" t="s">
        <v>65</v>
      </c>
      <c r="L243" s="76">
        <v>243</v>
      </c>
      <c r="M243" s="76"/>
      <c r="N243" s="70"/>
      <c r="O243" s="78" t="s">
        <v>279</v>
      </c>
      <c r="P243" s="78">
        <v>1</v>
      </c>
      <c r="Q243" s="78" t="s">
        <v>280</v>
      </c>
      <c r="R243" s="78"/>
      <c r="S243" s="78"/>
      <c r="T243" s="77" t="str">
        <f>REPLACE(INDEX(GroupVertices[Group],MATCH(Edges[[#This Row],[Vertex 1]],GroupVertices[Vertex],0)),1,1,"")</f>
        <v>2</v>
      </c>
      <c r="U243" s="77" t="str">
        <f>REPLACE(INDEX(GroupVertices[Group],MATCH(Edges[[#This Row],[Vertex 2]],GroupVertices[Vertex],0)),1,1,"")</f>
        <v>5</v>
      </c>
      <c r="V243" s="31"/>
      <c r="W243" s="31"/>
      <c r="X243" s="31"/>
      <c r="Y243" s="31"/>
      <c r="Z243" s="31"/>
      <c r="AA243" s="31"/>
      <c r="AB243" s="31"/>
      <c r="AC243" s="31"/>
      <c r="AD243" s="31"/>
    </row>
    <row r="244" spans="1:30" ht="15">
      <c r="A244" s="62" t="s">
        <v>211</v>
      </c>
      <c r="B244" s="62" t="s">
        <v>222</v>
      </c>
      <c r="C244" s="63"/>
      <c r="D244" s="64">
        <v>1</v>
      </c>
      <c r="E244" s="65" t="s">
        <v>132</v>
      </c>
      <c r="F244" s="66"/>
      <c r="G244" s="63"/>
      <c r="H244" s="67"/>
      <c r="I244" s="68"/>
      <c r="J244" s="68"/>
      <c r="K244" s="31" t="s">
        <v>65</v>
      </c>
      <c r="L244" s="76">
        <v>244</v>
      </c>
      <c r="M244" s="76"/>
      <c r="N244" s="70"/>
      <c r="O244" s="78" t="s">
        <v>279</v>
      </c>
      <c r="P244" s="78">
        <v>1</v>
      </c>
      <c r="Q244" s="78" t="s">
        <v>280</v>
      </c>
      <c r="R244" s="78"/>
      <c r="S244" s="78"/>
      <c r="T244" s="77" t="str">
        <f>REPLACE(INDEX(GroupVertices[Group],MATCH(Edges[[#This Row],[Vertex 1]],GroupVertices[Vertex],0)),1,1,"")</f>
        <v>2</v>
      </c>
      <c r="U244" s="77" t="str">
        <f>REPLACE(INDEX(GroupVertices[Group],MATCH(Edges[[#This Row],[Vertex 2]],GroupVertices[Vertex],0)),1,1,"")</f>
        <v>2</v>
      </c>
      <c r="V244" s="31"/>
      <c r="W244" s="31"/>
      <c r="X244" s="31"/>
      <c r="Y244" s="31"/>
      <c r="Z244" s="31"/>
      <c r="AA244" s="31"/>
      <c r="AB244" s="31"/>
      <c r="AC244" s="31"/>
      <c r="AD244" s="31"/>
    </row>
    <row r="245" spans="1:30" ht="15">
      <c r="A245" s="62" t="s">
        <v>211</v>
      </c>
      <c r="B245" s="62" t="s">
        <v>233</v>
      </c>
      <c r="C245" s="63"/>
      <c r="D245" s="64">
        <v>1</v>
      </c>
      <c r="E245" s="65" t="s">
        <v>132</v>
      </c>
      <c r="F245" s="66"/>
      <c r="G245" s="63"/>
      <c r="H245" s="67"/>
      <c r="I245" s="68"/>
      <c r="J245" s="68"/>
      <c r="K245" s="31" t="s">
        <v>66</v>
      </c>
      <c r="L245" s="76">
        <v>245</v>
      </c>
      <c r="M245" s="76"/>
      <c r="N245" s="70"/>
      <c r="O245" s="78" t="s">
        <v>279</v>
      </c>
      <c r="P245" s="78">
        <v>1</v>
      </c>
      <c r="Q245" s="78" t="s">
        <v>280</v>
      </c>
      <c r="R245" s="78"/>
      <c r="S245" s="78"/>
      <c r="T245" s="77" t="str">
        <f>REPLACE(INDEX(GroupVertices[Group],MATCH(Edges[[#This Row],[Vertex 1]],GroupVertices[Vertex],0)),1,1,"")</f>
        <v>2</v>
      </c>
      <c r="U245" s="77" t="str">
        <f>REPLACE(INDEX(GroupVertices[Group],MATCH(Edges[[#This Row],[Vertex 2]],GroupVertices[Vertex],0)),1,1,"")</f>
        <v>3</v>
      </c>
      <c r="V245" s="31"/>
      <c r="W245" s="31"/>
      <c r="X245" s="31"/>
      <c r="Y245" s="31"/>
      <c r="Z245" s="31"/>
      <c r="AA245" s="31"/>
      <c r="AB245" s="31"/>
      <c r="AC245" s="31"/>
      <c r="AD245" s="31"/>
    </row>
    <row r="246" spans="1:30" ht="15">
      <c r="A246" s="62" t="s">
        <v>211</v>
      </c>
      <c r="B246" s="62" t="s">
        <v>235</v>
      </c>
      <c r="C246" s="63"/>
      <c r="D246" s="64">
        <v>1</v>
      </c>
      <c r="E246" s="65" t="s">
        <v>132</v>
      </c>
      <c r="F246" s="66"/>
      <c r="G246" s="63"/>
      <c r="H246" s="67"/>
      <c r="I246" s="68"/>
      <c r="J246" s="68"/>
      <c r="K246" s="31" t="s">
        <v>66</v>
      </c>
      <c r="L246" s="76">
        <v>246</v>
      </c>
      <c r="M246" s="76"/>
      <c r="N246" s="70"/>
      <c r="O246" s="78" t="s">
        <v>279</v>
      </c>
      <c r="P246" s="78">
        <v>1</v>
      </c>
      <c r="Q246" s="78" t="s">
        <v>280</v>
      </c>
      <c r="R246" s="78"/>
      <c r="S246" s="78"/>
      <c r="T246" s="77" t="str">
        <f>REPLACE(INDEX(GroupVertices[Group],MATCH(Edges[[#This Row],[Vertex 1]],GroupVertices[Vertex],0)),1,1,"")</f>
        <v>2</v>
      </c>
      <c r="U246" s="77" t="str">
        <f>REPLACE(INDEX(GroupVertices[Group],MATCH(Edges[[#This Row],[Vertex 2]],GroupVertices[Vertex],0)),1,1,"")</f>
        <v>3</v>
      </c>
      <c r="V246" s="31"/>
      <c r="W246" s="31"/>
      <c r="X246" s="31"/>
      <c r="Y246" s="31"/>
      <c r="Z246" s="31"/>
      <c r="AA246" s="31"/>
      <c r="AB246" s="31"/>
      <c r="AC246" s="31"/>
      <c r="AD246" s="31"/>
    </row>
    <row r="247" spans="1:30" ht="15">
      <c r="A247" s="62" t="s">
        <v>211</v>
      </c>
      <c r="B247" s="62" t="s">
        <v>246</v>
      </c>
      <c r="C247" s="63"/>
      <c r="D247" s="64">
        <v>1</v>
      </c>
      <c r="E247" s="65" t="s">
        <v>132</v>
      </c>
      <c r="F247" s="66"/>
      <c r="G247" s="63"/>
      <c r="H247" s="67"/>
      <c r="I247" s="68"/>
      <c r="J247" s="68"/>
      <c r="K247" s="31" t="s">
        <v>65</v>
      </c>
      <c r="L247" s="76">
        <v>247</v>
      </c>
      <c r="M247" s="76"/>
      <c r="N247" s="70"/>
      <c r="O247" s="78" t="s">
        <v>279</v>
      </c>
      <c r="P247" s="78">
        <v>1</v>
      </c>
      <c r="Q247" s="78" t="s">
        <v>280</v>
      </c>
      <c r="R247" s="78"/>
      <c r="S247" s="78"/>
      <c r="T247" s="77" t="str">
        <f>REPLACE(INDEX(GroupVertices[Group],MATCH(Edges[[#This Row],[Vertex 1]],GroupVertices[Vertex],0)),1,1,"")</f>
        <v>2</v>
      </c>
      <c r="U247" s="77" t="str">
        <f>REPLACE(INDEX(GroupVertices[Group],MATCH(Edges[[#This Row],[Vertex 2]],GroupVertices[Vertex],0)),1,1,"")</f>
        <v>4</v>
      </c>
      <c r="V247" s="31"/>
      <c r="W247" s="31"/>
      <c r="X247" s="31"/>
      <c r="Y247" s="31"/>
      <c r="Z247" s="31"/>
      <c r="AA247" s="31"/>
      <c r="AB247" s="31"/>
      <c r="AC247" s="31"/>
      <c r="AD247" s="31"/>
    </row>
    <row r="248" spans="1:30" ht="15">
      <c r="A248" s="62" t="s">
        <v>209</v>
      </c>
      <c r="B248" s="62" t="s">
        <v>211</v>
      </c>
      <c r="C248" s="63"/>
      <c r="D248" s="64">
        <v>1</v>
      </c>
      <c r="E248" s="65" t="s">
        <v>132</v>
      </c>
      <c r="F248" s="66"/>
      <c r="G248" s="63"/>
      <c r="H248" s="67"/>
      <c r="I248" s="68"/>
      <c r="J248" s="68"/>
      <c r="K248" s="31" t="s">
        <v>65</v>
      </c>
      <c r="L248" s="76">
        <v>248</v>
      </c>
      <c r="M248" s="76"/>
      <c r="N248" s="70"/>
      <c r="O248" s="78" t="s">
        <v>279</v>
      </c>
      <c r="P248" s="78">
        <v>1</v>
      </c>
      <c r="Q248" s="78" t="s">
        <v>280</v>
      </c>
      <c r="R248" s="78"/>
      <c r="S248" s="78"/>
      <c r="T248" s="77" t="str">
        <f>REPLACE(INDEX(GroupVertices[Group],MATCH(Edges[[#This Row],[Vertex 1]],GroupVertices[Vertex],0)),1,1,"")</f>
        <v>1</v>
      </c>
      <c r="U248" s="77" t="str">
        <f>REPLACE(INDEX(GroupVertices[Group],MATCH(Edges[[#This Row],[Vertex 2]],GroupVertices[Vertex],0)),1,1,"")</f>
        <v>2</v>
      </c>
      <c r="V248" s="31"/>
      <c r="W248" s="31"/>
      <c r="X248" s="31"/>
      <c r="Y248" s="31"/>
      <c r="Z248" s="31"/>
      <c r="AA248" s="31"/>
      <c r="AB248" s="31"/>
      <c r="AC248" s="31"/>
      <c r="AD248" s="31"/>
    </row>
    <row r="249" spans="1:30" ht="15">
      <c r="A249" s="62" t="s">
        <v>233</v>
      </c>
      <c r="B249" s="62" t="s">
        <v>211</v>
      </c>
      <c r="C249" s="63"/>
      <c r="D249" s="64">
        <v>1</v>
      </c>
      <c r="E249" s="65" t="s">
        <v>132</v>
      </c>
      <c r="F249" s="66"/>
      <c r="G249" s="63"/>
      <c r="H249" s="67"/>
      <c r="I249" s="68"/>
      <c r="J249" s="68"/>
      <c r="K249" s="31" t="s">
        <v>66</v>
      </c>
      <c r="L249" s="76">
        <v>249</v>
      </c>
      <c r="M249" s="76"/>
      <c r="N249" s="70"/>
      <c r="O249" s="78" t="s">
        <v>279</v>
      </c>
      <c r="P249" s="78">
        <v>1</v>
      </c>
      <c r="Q249" s="78" t="s">
        <v>280</v>
      </c>
      <c r="R249" s="78"/>
      <c r="S249" s="78"/>
      <c r="T249" s="77" t="str">
        <f>REPLACE(INDEX(GroupVertices[Group],MATCH(Edges[[#This Row],[Vertex 1]],GroupVertices[Vertex],0)),1,1,"")</f>
        <v>3</v>
      </c>
      <c r="U249" s="77" t="str">
        <f>REPLACE(INDEX(GroupVertices[Group],MATCH(Edges[[#This Row],[Vertex 2]],GroupVertices[Vertex],0)),1,1,"")</f>
        <v>2</v>
      </c>
      <c r="V249" s="31"/>
      <c r="W249" s="31"/>
      <c r="X249" s="31"/>
      <c r="Y249" s="31"/>
      <c r="Z249" s="31"/>
      <c r="AA249" s="31"/>
      <c r="AB249" s="31"/>
      <c r="AC249" s="31"/>
      <c r="AD249" s="31"/>
    </row>
    <row r="250" spans="1:30" ht="15">
      <c r="A250" s="62" t="s">
        <v>235</v>
      </c>
      <c r="B250" s="62" t="s">
        <v>211</v>
      </c>
      <c r="C250" s="63"/>
      <c r="D250" s="64">
        <v>1</v>
      </c>
      <c r="E250" s="65" t="s">
        <v>132</v>
      </c>
      <c r="F250" s="66"/>
      <c r="G250" s="63"/>
      <c r="H250" s="67"/>
      <c r="I250" s="68"/>
      <c r="J250" s="68"/>
      <c r="K250" s="31" t="s">
        <v>66</v>
      </c>
      <c r="L250" s="76">
        <v>250</v>
      </c>
      <c r="M250" s="76"/>
      <c r="N250" s="70"/>
      <c r="O250" s="78" t="s">
        <v>279</v>
      </c>
      <c r="P250" s="78">
        <v>1</v>
      </c>
      <c r="Q250" s="78" t="s">
        <v>280</v>
      </c>
      <c r="R250" s="78"/>
      <c r="S250" s="78"/>
      <c r="T250" s="77" t="str">
        <f>REPLACE(INDEX(GroupVertices[Group],MATCH(Edges[[#This Row],[Vertex 1]],GroupVertices[Vertex],0)),1,1,"")</f>
        <v>3</v>
      </c>
      <c r="U250" s="77" t="str">
        <f>REPLACE(INDEX(GroupVertices[Group],MATCH(Edges[[#This Row],[Vertex 2]],GroupVertices[Vertex],0)),1,1,"")</f>
        <v>2</v>
      </c>
      <c r="V250" s="31"/>
      <c r="W250" s="31"/>
      <c r="X250" s="31"/>
      <c r="Y250" s="31"/>
      <c r="Z250" s="31"/>
      <c r="AA250" s="31"/>
      <c r="AB250" s="31"/>
      <c r="AC250" s="31"/>
      <c r="AD250" s="31"/>
    </row>
    <row r="251" spans="1:30" ht="15">
      <c r="A251" s="62" t="s">
        <v>250</v>
      </c>
      <c r="B251" s="62" t="s">
        <v>211</v>
      </c>
      <c r="C251" s="63"/>
      <c r="D251" s="64">
        <v>1</v>
      </c>
      <c r="E251" s="65" t="s">
        <v>132</v>
      </c>
      <c r="F251" s="66"/>
      <c r="G251" s="63"/>
      <c r="H251" s="67"/>
      <c r="I251" s="68"/>
      <c r="J251" s="68"/>
      <c r="K251" s="31" t="s">
        <v>65</v>
      </c>
      <c r="L251" s="76">
        <v>251</v>
      </c>
      <c r="M251" s="76"/>
      <c r="N251" s="70"/>
      <c r="O251" s="78" t="s">
        <v>279</v>
      </c>
      <c r="P251" s="78">
        <v>1</v>
      </c>
      <c r="Q251" s="78" t="s">
        <v>280</v>
      </c>
      <c r="R251" s="78"/>
      <c r="S251" s="78"/>
      <c r="T251" s="77" t="str">
        <f>REPLACE(INDEX(GroupVertices[Group],MATCH(Edges[[#This Row],[Vertex 1]],GroupVertices[Vertex],0)),1,1,"")</f>
        <v>2</v>
      </c>
      <c r="U251" s="77" t="str">
        <f>REPLACE(INDEX(GroupVertices[Group],MATCH(Edges[[#This Row],[Vertex 2]],GroupVertices[Vertex],0)),1,1,"")</f>
        <v>2</v>
      </c>
      <c r="V251" s="31"/>
      <c r="W251" s="31"/>
      <c r="X251" s="31"/>
      <c r="Y251" s="31"/>
      <c r="Z251" s="31"/>
      <c r="AA251" s="31"/>
      <c r="AB251" s="31"/>
      <c r="AC251" s="31"/>
      <c r="AD251" s="31"/>
    </row>
    <row r="252" spans="1:30" ht="15">
      <c r="A252" s="62" t="s">
        <v>224</v>
      </c>
      <c r="B252" s="62" t="s">
        <v>251</v>
      </c>
      <c r="C252" s="63"/>
      <c r="D252" s="64">
        <v>1</v>
      </c>
      <c r="E252" s="65" t="s">
        <v>132</v>
      </c>
      <c r="F252" s="66"/>
      <c r="G252" s="63"/>
      <c r="H252" s="67"/>
      <c r="I252" s="68"/>
      <c r="J252" s="68"/>
      <c r="K252" s="31" t="s">
        <v>65</v>
      </c>
      <c r="L252" s="76">
        <v>252</v>
      </c>
      <c r="M252" s="76"/>
      <c r="N252" s="70"/>
      <c r="O252" s="78" t="s">
        <v>279</v>
      </c>
      <c r="P252" s="78">
        <v>1</v>
      </c>
      <c r="Q252" s="78" t="s">
        <v>280</v>
      </c>
      <c r="R252" s="78"/>
      <c r="S252" s="78"/>
      <c r="T252" s="77" t="str">
        <f>REPLACE(INDEX(GroupVertices[Group],MATCH(Edges[[#This Row],[Vertex 1]],GroupVertices[Vertex],0)),1,1,"")</f>
        <v>2</v>
      </c>
      <c r="U252" s="77" t="str">
        <f>REPLACE(INDEX(GroupVertices[Group],MATCH(Edges[[#This Row],[Vertex 2]],GroupVertices[Vertex],0)),1,1,"")</f>
        <v>2</v>
      </c>
      <c r="V252" s="31"/>
      <c r="W252" s="31"/>
      <c r="X252" s="31"/>
      <c r="Y252" s="31"/>
      <c r="Z252" s="31"/>
      <c r="AA252" s="31"/>
      <c r="AB252" s="31"/>
      <c r="AC252" s="31"/>
      <c r="AD252" s="31"/>
    </row>
    <row r="253" spans="1:30" ht="15">
      <c r="A253" s="62" t="s">
        <v>251</v>
      </c>
      <c r="B253" s="62" t="s">
        <v>253</v>
      </c>
      <c r="C253" s="63"/>
      <c r="D253" s="64">
        <v>1</v>
      </c>
      <c r="E253" s="65" t="s">
        <v>132</v>
      </c>
      <c r="F253" s="66"/>
      <c r="G253" s="63"/>
      <c r="H253" s="67"/>
      <c r="I253" s="68"/>
      <c r="J253" s="68"/>
      <c r="K253" s="31" t="s">
        <v>65</v>
      </c>
      <c r="L253" s="76">
        <v>253</v>
      </c>
      <c r="M253" s="76"/>
      <c r="N253" s="70"/>
      <c r="O253" s="78" t="s">
        <v>279</v>
      </c>
      <c r="P253" s="78">
        <v>1</v>
      </c>
      <c r="Q253" s="78" t="s">
        <v>280</v>
      </c>
      <c r="R253" s="78"/>
      <c r="S253" s="78"/>
      <c r="T253" s="77" t="str">
        <f>REPLACE(INDEX(GroupVertices[Group],MATCH(Edges[[#This Row],[Vertex 1]],GroupVertices[Vertex],0)),1,1,"")</f>
        <v>2</v>
      </c>
      <c r="U253" s="77" t="str">
        <f>REPLACE(INDEX(GroupVertices[Group],MATCH(Edges[[#This Row],[Vertex 2]],GroupVertices[Vertex],0)),1,1,"")</f>
        <v>5</v>
      </c>
      <c r="V253" s="31"/>
      <c r="W253" s="31"/>
      <c r="X253" s="31"/>
      <c r="Y253" s="31"/>
      <c r="Z253" s="31"/>
      <c r="AA253" s="31"/>
      <c r="AB253" s="31"/>
      <c r="AC253" s="31"/>
      <c r="AD253" s="31"/>
    </row>
    <row r="254" spans="1:30" ht="15">
      <c r="A254" s="62" t="s">
        <v>251</v>
      </c>
      <c r="B254" s="62" t="s">
        <v>222</v>
      </c>
      <c r="C254" s="63"/>
      <c r="D254" s="64">
        <v>1</v>
      </c>
      <c r="E254" s="65" t="s">
        <v>132</v>
      </c>
      <c r="F254" s="66"/>
      <c r="G254" s="63"/>
      <c r="H254" s="67"/>
      <c r="I254" s="68"/>
      <c r="J254" s="68"/>
      <c r="K254" s="31" t="s">
        <v>66</v>
      </c>
      <c r="L254" s="76">
        <v>254</v>
      </c>
      <c r="M254" s="76"/>
      <c r="N254" s="70"/>
      <c r="O254" s="78" t="s">
        <v>279</v>
      </c>
      <c r="P254" s="78">
        <v>1</v>
      </c>
      <c r="Q254" s="78" t="s">
        <v>280</v>
      </c>
      <c r="R254" s="78"/>
      <c r="S254" s="78"/>
      <c r="T254" s="77" t="str">
        <f>REPLACE(INDEX(GroupVertices[Group],MATCH(Edges[[#This Row],[Vertex 1]],GroupVertices[Vertex],0)),1,1,"")</f>
        <v>2</v>
      </c>
      <c r="U254" s="77" t="str">
        <f>REPLACE(INDEX(GroupVertices[Group],MATCH(Edges[[#This Row],[Vertex 2]],GroupVertices[Vertex],0)),1,1,"")</f>
        <v>2</v>
      </c>
      <c r="V254" s="31"/>
      <c r="W254" s="31"/>
      <c r="X254" s="31"/>
      <c r="Y254" s="31"/>
      <c r="Z254" s="31"/>
      <c r="AA254" s="31"/>
      <c r="AB254" s="31"/>
      <c r="AC254" s="31"/>
      <c r="AD254" s="31"/>
    </row>
    <row r="255" spans="1:30" ht="15">
      <c r="A255" s="62" t="s">
        <v>251</v>
      </c>
      <c r="B255" s="62" t="s">
        <v>233</v>
      </c>
      <c r="C255" s="63"/>
      <c r="D255" s="64">
        <v>1</v>
      </c>
      <c r="E255" s="65" t="s">
        <v>132</v>
      </c>
      <c r="F255" s="66"/>
      <c r="G255" s="63"/>
      <c r="H255" s="67"/>
      <c r="I255" s="68"/>
      <c r="J255" s="68"/>
      <c r="K255" s="31" t="s">
        <v>66</v>
      </c>
      <c r="L255" s="76">
        <v>255</v>
      </c>
      <c r="M255" s="76"/>
      <c r="N255" s="70"/>
      <c r="O255" s="78" t="s">
        <v>279</v>
      </c>
      <c r="P255" s="78">
        <v>1</v>
      </c>
      <c r="Q255" s="78" t="s">
        <v>280</v>
      </c>
      <c r="R255" s="78"/>
      <c r="S255" s="78"/>
      <c r="T255" s="77" t="str">
        <f>REPLACE(INDEX(GroupVertices[Group],MATCH(Edges[[#This Row],[Vertex 1]],GroupVertices[Vertex],0)),1,1,"")</f>
        <v>2</v>
      </c>
      <c r="U255" s="77" t="str">
        <f>REPLACE(INDEX(GroupVertices[Group],MATCH(Edges[[#This Row],[Vertex 2]],GroupVertices[Vertex],0)),1,1,"")</f>
        <v>3</v>
      </c>
      <c r="V255" s="31"/>
      <c r="W255" s="31"/>
      <c r="X255" s="31"/>
      <c r="Y255" s="31"/>
      <c r="Z255" s="31"/>
      <c r="AA255" s="31"/>
      <c r="AB255" s="31"/>
      <c r="AC255" s="31"/>
      <c r="AD255" s="31"/>
    </row>
    <row r="256" spans="1:30" ht="15">
      <c r="A256" s="62" t="s">
        <v>251</v>
      </c>
      <c r="B256" s="62" t="s">
        <v>250</v>
      </c>
      <c r="C256" s="63"/>
      <c r="D256" s="64">
        <v>1</v>
      </c>
      <c r="E256" s="65" t="s">
        <v>132</v>
      </c>
      <c r="F256" s="66"/>
      <c r="G256" s="63"/>
      <c r="H256" s="67"/>
      <c r="I256" s="68"/>
      <c r="J256" s="68"/>
      <c r="K256" s="31" t="s">
        <v>66</v>
      </c>
      <c r="L256" s="76">
        <v>256</v>
      </c>
      <c r="M256" s="76"/>
      <c r="N256" s="70"/>
      <c r="O256" s="78" t="s">
        <v>279</v>
      </c>
      <c r="P256" s="78">
        <v>1</v>
      </c>
      <c r="Q256" s="78" t="s">
        <v>280</v>
      </c>
      <c r="R256" s="78"/>
      <c r="S256" s="78"/>
      <c r="T256" s="77" t="str">
        <f>REPLACE(INDEX(GroupVertices[Group],MATCH(Edges[[#This Row],[Vertex 1]],GroupVertices[Vertex],0)),1,1,"")</f>
        <v>2</v>
      </c>
      <c r="U256" s="77" t="str">
        <f>REPLACE(INDEX(GroupVertices[Group],MATCH(Edges[[#This Row],[Vertex 2]],GroupVertices[Vertex],0)),1,1,"")</f>
        <v>2</v>
      </c>
      <c r="V256" s="31"/>
      <c r="W256" s="31"/>
      <c r="X256" s="31"/>
      <c r="Y256" s="31"/>
      <c r="Z256" s="31"/>
      <c r="AA256" s="31"/>
      <c r="AB256" s="31"/>
      <c r="AC256" s="31"/>
      <c r="AD256" s="31"/>
    </row>
    <row r="257" spans="1:30" ht="15">
      <c r="A257" s="62" t="s">
        <v>209</v>
      </c>
      <c r="B257" s="62" t="s">
        <v>251</v>
      </c>
      <c r="C257" s="63"/>
      <c r="D257" s="64">
        <v>1</v>
      </c>
      <c r="E257" s="65" t="s">
        <v>132</v>
      </c>
      <c r="F257" s="66"/>
      <c r="G257" s="63"/>
      <c r="H257" s="67"/>
      <c r="I257" s="68"/>
      <c r="J257" s="68"/>
      <c r="K257" s="31" t="s">
        <v>65</v>
      </c>
      <c r="L257" s="76">
        <v>257</v>
      </c>
      <c r="M257" s="76"/>
      <c r="N257" s="70"/>
      <c r="O257" s="78" t="s">
        <v>279</v>
      </c>
      <c r="P257" s="78">
        <v>1</v>
      </c>
      <c r="Q257" s="78" t="s">
        <v>280</v>
      </c>
      <c r="R257" s="78"/>
      <c r="S257" s="78"/>
      <c r="T257" s="77" t="str">
        <f>REPLACE(INDEX(GroupVertices[Group],MATCH(Edges[[#This Row],[Vertex 1]],GroupVertices[Vertex],0)),1,1,"")</f>
        <v>1</v>
      </c>
      <c r="U257" s="77" t="str">
        <f>REPLACE(INDEX(GroupVertices[Group],MATCH(Edges[[#This Row],[Vertex 2]],GroupVertices[Vertex],0)),1,1,"")</f>
        <v>2</v>
      </c>
      <c r="V257" s="31"/>
      <c r="W257" s="31"/>
      <c r="X257" s="31"/>
      <c r="Y257" s="31"/>
      <c r="Z257" s="31"/>
      <c r="AA257" s="31"/>
      <c r="AB257" s="31"/>
      <c r="AC257" s="31"/>
      <c r="AD257" s="31"/>
    </row>
    <row r="258" spans="1:30" ht="15">
      <c r="A258" s="62" t="s">
        <v>222</v>
      </c>
      <c r="B258" s="62" t="s">
        <v>251</v>
      </c>
      <c r="C258" s="63"/>
      <c r="D258" s="64">
        <v>1</v>
      </c>
      <c r="E258" s="65" t="s">
        <v>132</v>
      </c>
      <c r="F258" s="66"/>
      <c r="G258" s="63"/>
      <c r="H258" s="67"/>
      <c r="I258" s="68"/>
      <c r="J258" s="68"/>
      <c r="K258" s="31" t="s">
        <v>66</v>
      </c>
      <c r="L258" s="76">
        <v>258</v>
      </c>
      <c r="M258" s="76"/>
      <c r="N258" s="70"/>
      <c r="O258" s="78" t="s">
        <v>279</v>
      </c>
      <c r="P258" s="78">
        <v>1</v>
      </c>
      <c r="Q258" s="78" t="s">
        <v>280</v>
      </c>
      <c r="R258" s="78"/>
      <c r="S258" s="78"/>
      <c r="T258" s="77" t="str">
        <f>REPLACE(INDEX(GroupVertices[Group],MATCH(Edges[[#This Row],[Vertex 1]],GroupVertices[Vertex],0)),1,1,"")</f>
        <v>2</v>
      </c>
      <c r="U258" s="77" t="str">
        <f>REPLACE(INDEX(GroupVertices[Group],MATCH(Edges[[#This Row],[Vertex 2]],GroupVertices[Vertex],0)),1,1,"")</f>
        <v>2</v>
      </c>
      <c r="V258" s="31"/>
      <c r="W258" s="31"/>
      <c r="X258" s="31"/>
      <c r="Y258" s="31"/>
      <c r="Z258" s="31"/>
      <c r="AA258" s="31"/>
      <c r="AB258" s="31"/>
      <c r="AC258" s="31"/>
      <c r="AD258" s="31"/>
    </row>
    <row r="259" spans="1:30" ht="15">
      <c r="A259" s="62" t="s">
        <v>233</v>
      </c>
      <c r="B259" s="62" t="s">
        <v>251</v>
      </c>
      <c r="C259" s="63"/>
      <c r="D259" s="64">
        <v>1</v>
      </c>
      <c r="E259" s="65" t="s">
        <v>132</v>
      </c>
      <c r="F259" s="66"/>
      <c r="G259" s="63"/>
      <c r="H259" s="67"/>
      <c r="I259" s="68"/>
      <c r="J259" s="68"/>
      <c r="K259" s="31" t="s">
        <v>66</v>
      </c>
      <c r="L259" s="76">
        <v>259</v>
      </c>
      <c r="M259" s="76"/>
      <c r="N259" s="70"/>
      <c r="O259" s="78" t="s">
        <v>279</v>
      </c>
      <c r="P259" s="78">
        <v>1</v>
      </c>
      <c r="Q259" s="78" t="s">
        <v>280</v>
      </c>
      <c r="R259" s="78"/>
      <c r="S259" s="78"/>
      <c r="T259" s="77" t="str">
        <f>REPLACE(INDEX(GroupVertices[Group],MATCH(Edges[[#This Row],[Vertex 1]],GroupVertices[Vertex],0)),1,1,"")</f>
        <v>3</v>
      </c>
      <c r="U259" s="77" t="str">
        <f>REPLACE(INDEX(GroupVertices[Group],MATCH(Edges[[#This Row],[Vertex 2]],GroupVertices[Vertex],0)),1,1,"")</f>
        <v>2</v>
      </c>
      <c r="V259" s="31"/>
      <c r="W259" s="31"/>
      <c r="X259" s="31"/>
      <c r="Y259" s="31"/>
      <c r="Z259" s="31"/>
      <c r="AA259" s="31"/>
      <c r="AB259" s="31"/>
      <c r="AC259" s="31"/>
      <c r="AD259" s="31"/>
    </row>
    <row r="260" spans="1:30" ht="15">
      <c r="A260" s="62" t="s">
        <v>235</v>
      </c>
      <c r="B260" s="62" t="s">
        <v>251</v>
      </c>
      <c r="C260" s="63"/>
      <c r="D260" s="64">
        <v>1</v>
      </c>
      <c r="E260" s="65" t="s">
        <v>132</v>
      </c>
      <c r="F260" s="66"/>
      <c r="G260" s="63"/>
      <c r="H260" s="67"/>
      <c r="I260" s="68"/>
      <c r="J260" s="68"/>
      <c r="K260" s="31" t="s">
        <v>65</v>
      </c>
      <c r="L260" s="76">
        <v>260</v>
      </c>
      <c r="M260" s="76"/>
      <c r="N260" s="70"/>
      <c r="O260" s="78" t="s">
        <v>279</v>
      </c>
      <c r="P260" s="78">
        <v>1</v>
      </c>
      <c r="Q260" s="78" t="s">
        <v>280</v>
      </c>
      <c r="R260" s="78"/>
      <c r="S260" s="78"/>
      <c r="T260" s="77" t="str">
        <f>REPLACE(INDEX(GroupVertices[Group],MATCH(Edges[[#This Row],[Vertex 1]],GroupVertices[Vertex],0)),1,1,"")</f>
        <v>3</v>
      </c>
      <c r="U260" s="77" t="str">
        <f>REPLACE(INDEX(GroupVertices[Group],MATCH(Edges[[#This Row],[Vertex 2]],GroupVertices[Vertex],0)),1,1,"")</f>
        <v>2</v>
      </c>
      <c r="V260" s="31"/>
      <c r="W260" s="31"/>
      <c r="X260" s="31"/>
      <c r="Y260" s="31"/>
      <c r="Z260" s="31"/>
      <c r="AA260" s="31"/>
      <c r="AB260" s="31"/>
      <c r="AC260" s="31"/>
      <c r="AD260" s="31"/>
    </row>
    <row r="261" spans="1:30" ht="15">
      <c r="A261" s="62" t="s">
        <v>250</v>
      </c>
      <c r="B261" s="62" t="s">
        <v>251</v>
      </c>
      <c r="C261" s="63"/>
      <c r="D261" s="64">
        <v>1</v>
      </c>
      <c r="E261" s="65" t="s">
        <v>132</v>
      </c>
      <c r="F261" s="66"/>
      <c r="G261" s="63"/>
      <c r="H261" s="67"/>
      <c r="I261" s="68"/>
      <c r="J261" s="68"/>
      <c r="K261" s="31" t="s">
        <v>66</v>
      </c>
      <c r="L261" s="76">
        <v>261</v>
      </c>
      <c r="M261" s="76"/>
      <c r="N261" s="70"/>
      <c r="O261" s="78" t="s">
        <v>279</v>
      </c>
      <c r="P261" s="78">
        <v>1</v>
      </c>
      <c r="Q261" s="78" t="s">
        <v>280</v>
      </c>
      <c r="R261" s="78"/>
      <c r="S261" s="78"/>
      <c r="T261" s="77" t="str">
        <f>REPLACE(INDEX(GroupVertices[Group],MATCH(Edges[[#This Row],[Vertex 1]],GroupVertices[Vertex],0)),1,1,"")</f>
        <v>2</v>
      </c>
      <c r="U261" s="77" t="str">
        <f>REPLACE(INDEX(GroupVertices[Group],MATCH(Edges[[#This Row],[Vertex 2]],GroupVertices[Vertex],0)),1,1,"")</f>
        <v>2</v>
      </c>
      <c r="V261" s="31"/>
      <c r="W261" s="31"/>
      <c r="X261" s="31"/>
      <c r="Y261" s="31"/>
      <c r="Z261" s="31"/>
      <c r="AA261" s="31"/>
      <c r="AB261" s="31"/>
      <c r="AC261" s="31"/>
      <c r="AD261" s="31"/>
    </row>
    <row r="262" spans="1:30" ht="15">
      <c r="A262" s="62" t="s">
        <v>252</v>
      </c>
      <c r="B262" s="62" t="s">
        <v>273</v>
      </c>
      <c r="C262" s="63"/>
      <c r="D262" s="64">
        <v>1</v>
      </c>
      <c r="E262" s="65" t="s">
        <v>132</v>
      </c>
      <c r="F262" s="66"/>
      <c r="G262" s="63"/>
      <c r="H262" s="67"/>
      <c r="I262" s="68"/>
      <c r="J262" s="68"/>
      <c r="K262" s="31" t="s">
        <v>65</v>
      </c>
      <c r="L262" s="76">
        <v>262</v>
      </c>
      <c r="M262" s="76"/>
      <c r="N262" s="70"/>
      <c r="O262" s="78" t="s">
        <v>279</v>
      </c>
      <c r="P262" s="78">
        <v>1</v>
      </c>
      <c r="Q262" s="78" t="s">
        <v>280</v>
      </c>
      <c r="R262" s="78"/>
      <c r="S262" s="78"/>
      <c r="T262" s="77" t="str">
        <f>REPLACE(INDEX(GroupVertices[Group],MATCH(Edges[[#This Row],[Vertex 1]],GroupVertices[Vertex],0)),1,1,"")</f>
        <v>1</v>
      </c>
      <c r="U262" s="77" t="str">
        <f>REPLACE(INDEX(GroupVertices[Group],MATCH(Edges[[#This Row],[Vertex 2]],GroupVertices[Vertex],0)),1,1,"")</f>
        <v>1</v>
      </c>
      <c r="V262" s="31"/>
      <c r="W262" s="31"/>
      <c r="X262" s="31"/>
      <c r="Y262" s="31"/>
      <c r="Z262" s="31"/>
      <c r="AA262" s="31"/>
      <c r="AB262" s="31"/>
      <c r="AC262" s="31"/>
      <c r="AD262" s="31"/>
    </row>
    <row r="263" spans="1:30" ht="15">
      <c r="A263" s="62" t="s">
        <v>209</v>
      </c>
      <c r="B263" s="62" t="s">
        <v>252</v>
      </c>
      <c r="C263" s="63"/>
      <c r="D263" s="64">
        <v>1</v>
      </c>
      <c r="E263" s="65" t="s">
        <v>132</v>
      </c>
      <c r="F263" s="66"/>
      <c r="G263" s="63"/>
      <c r="H263" s="67"/>
      <c r="I263" s="68"/>
      <c r="J263" s="68"/>
      <c r="K263" s="31" t="s">
        <v>65</v>
      </c>
      <c r="L263" s="76">
        <v>263</v>
      </c>
      <c r="M263" s="76"/>
      <c r="N263" s="70"/>
      <c r="O263" s="78" t="s">
        <v>279</v>
      </c>
      <c r="P263" s="78">
        <v>1</v>
      </c>
      <c r="Q263" s="78" t="s">
        <v>280</v>
      </c>
      <c r="R263" s="78"/>
      <c r="S263" s="78"/>
      <c r="T263" s="77" t="str">
        <f>REPLACE(INDEX(GroupVertices[Group],MATCH(Edges[[#This Row],[Vertex 1]],GroupVertices[Vertex],0)),1,1,"")</f>
        <v>1</v>
      </c>
      <c r="U263" s="77" t="str">
        <f>REPLACE(INDEX(GroupVertices[Group],MATCH(Edges[[#This Row],[Vertex 2]],GroupVertices[Vertex],0)),1,1,"")</f>
        <v>1</v>
      </c>
      <c r="V263" s="31"/>
      <c r="W263" s="31"/>
      <c r="X263" s="31"/>
      <c r="Y263" s="31"/>
      <c r="Z263" s="31"/>
      <c r="AA263" s="31"/>
      <c r="AB263" s="31"/>
      <c r="AC263" s="31"/>
      <c r="AD263" s="31"/>
    </row>
    <row r="264" spans="1:30" ht="15">
      <c r="A264" s="62" t="s">
        <v>250</v>
      </c>
      <c r="B264" s="62" t="s">
        <v>252</v>
      </c>
      <c r="C264" s="63"/>
      <c r="D264" s="64">
        <v>1</v>
      </c>
      <c r="E264" s="65" t="s">
        <v>132</v>
      </c>
      <c r="F264" s="66"/>
      <c r="G264" s="63"/>
      <c r="H264" s="67"/>
      <c r="I264" s="68"/>
      <c r="J264" s="68"/>
      <c r="K264" s="31" t="s">
        <v>65</v>
      </c>
      <c r="L264" s="76">
        <v>264</v>
      </c>
      <c r="M264" s="76"/>
      <c r="N264" s="70"/>
      <c r="O264" s="78" t="s">
        <v>279</v>
      </c>
      <c r="P264" s="78">
        <v>1</v>
      </c>
      <c r="Q264" s="78" t="s">
        <v>280</v>
      </c>
      <c r="R264" s="78"/>
      <c r="S264" s="78"/>
      <c r="T264" s="77" t="str">
        <f>REPLACE(INDEX(GroupVertices[Group],MATCH(Edges[[#This Row],[Vertex 1]],GroupVertices[Vertex],0)),1,1,"")</f>
        <v>2</v>
      </c>
      <c r="U264" s="77" t="str">
        <f>REPLACE(INDEX(GroupVertices[Group],MATCH(Edges[[#This Row],[Vertex 2]],GroupVertices[Vertex],0)),1,1,"")</f>
        <v>1</v>
      </c>
      <c r="V264" s="31"/>
      <c r="W264" s="31"/>
      <c r="X264" s="31"/>
      <c r="Y264" s="31"/>
      <c r="Z264" s="31"/>
      <c r="AA264" s="31"/>
      <c r="AB264" s="31"/>
      <c r="AC264" s="31"/>
      <c r="AD264" s="31"/>
    </row>
    <row r="265" spans="1:30" ht="15">
      <c r="A265" s="62" t="s">
        <v>253</v>
      </c>
      <c r="B265" s="62" t="s">
        <v>222</v>
      </c>
      <c r="C265" s="63"/>
      <c r="D265" s="64">
        <v>1</v>
      </c>
      <c r="E265" s="65" t="s">
        <v>132</v>
      </c>
      <c r="F265" s="66"/>
      <c r="G265" s="63"/>
      <c r="H265" s="67"/>
      <c r="I265" s="68"/>
      <c r="J265" s="68"/>
      <c r="K265" s="31" t="s">
        <v>65</v>
      </c>
      <c r="L265" s="76">
        <v>265</v>
      </c>
      <c r="M265" s="76"/>
      <c r="N265" s="70"/>
      <c r="O265" s="78" t="s">
        <v>279</v>
      </c>
      <c r="P265" s="78">
        <v>1</v>
      </c>
      <c r="Q265" s="78" t="s">
        <v>280</v>
      </c>
      <c r="R265" s="78"/>
      <c r="S265" s="78"/>
      <c r="T265" s="77" t="str">
        <f>REPLACE(INDEX(GroupVertices[Group],MATCH(Edges[[#This Row],[Vertex 1]],GroupVertices[Vertex],0)),1,1,"")</f>
        <v>5</v>
      </c>
      <c r="U265" s="77" t="str">
        <f>REPLACE(INDEX(GroupVertices[Group],MATCH(Edges[[#This Row],[Vertex 2]],GroupVertices[Vertex],0)),1,1,"")</f>
        <v>2</v>
      </c>
      <c r="V265" s="31"/>
      <c r="W265" s="31"/>
      <c r="X265" s="31"/>
      <c r="Y265" s="31"/>
      <c r="Z265" s="31"/>
      <c r="AA265" s="31"/>
      <c r="AB265" s="31"/>
      <c r="AC265" s="31"/>
      <c r="AD265" s="31"/>
    </row>
    <row r="266" spans="1:30" ht="15">
      <c r="A266" s="62" t="s">
        <v>253</v>
      </c>
      <c r="B266" s="62" t="s">
        <v>233</v>
      </c>
      <c r="C266" s="63"/>
      <c r="D266" s="64">
        <v>1</v>
      </c>
      <c r="E266" s="65" t="s">
        <v>132</v>
      </c>
      <c r="F266" s="66"/>
      <c r="G266" s="63"/>
      <c r="H266" s="67"/>
      <c r="I266" s="68"/>
      <c r="J266" s="68"/>
      <c r="K266" s="31" t="s">
        <v>66</v>
      </c>
      <c r="L266" s="76">
        <v>266</v>
      </c>
      <c r="M266" s="76"/>
      <c r="N266" s="70"/>
      <c r="O266" s="78" t="s">
        <v>279</v>
      </c>
      <c r="P266" s="78">
        <v>1</v>
      </c>
      <c r="Q266" s="78" t="s">
        <v>280</v>
      </c>
      <c r="R266" s="78"/>
      <c r="S266" s="78"/>
      <c r="T266" s="77" t="str">
        <f>REPLACE(INDEX(GroupVertices[Group],MATCH(Edges[[#This Row],[Vertex 1]],GroupVertices[Vertex],0)),1,1,"")</f>
        <v>5</v>
      </c>
      <c r="U266" s="77" t="str">
        <f>REPLACE(INDEX(GroupVertices[Group],MATCH(Edges[[#This Row],[Vertex 2]],GroupVertices[Vertex],0)),1,1,"")</f>
        <v>3</v>
      </c>
      <c r="V266" s="31"/>
      <c r="W266" s="31"/>
      <c r="X266" s="31"/>
      <c r="Y266" s="31"/>
      <c r="Z266" s="31"/>
      <c r="AA266" s="31"/>
      <c r="AB266" s="31"/>
      <c r="AC266" s="31"/>
      <c r="AD266" s="31"/>
    </row>
    <row r="267" spans="1:30" ht="15">
      <c r="A267" s="62" t="s">
        <v>253</v>
      </c>
      <c r="B267" s="62" t="s">
        <v>235</v>
      </c>
      <c r="C267" s="63"/>
      <c r="D267" s="64">
        <v>1</v>
      </c>
      <c r="E267" s="65" t="s">
        <v>132</v>
      </c>
      <c r="F267" s="66"/>
      <c r="G267" s="63"/>
      <c r="H267" s="67"/>
      <c r="I267" s="68"/>
      <c r="J267" s="68"/>
      <c r="K267" s="31" t="s">
        <v>66</v>
      </c>
      <c r="L267" s="76">
        <v>267</v>
      </c>
      <c r="M267" s="76"/>
      <c r="N267" s="70"/>
      <c r="O267" s="78" t="s">
        <v>279</v>
      </c>
      <c r="P267" s="78">
        <v>1</v>
      </c>
      <c r="Q267" s="78" t="s">
        <v>280</v>
      </c>
      <c r="R267" s="78"/>
      <c r="S267" s="78"/>
      <c r="T267" s="77" t="str">
        <f>REPLACE(INDEX(GroupVertices[Group],MATCH(Edges[[#This Row],[Vertex 1]],GroupVertices[Vertex],0)),1,1,"")</f>
        <v>5</v>
      </c>
      <c r="U267" s="77" t="str">
        <f>REPLACE(INDEX(GroupVertices[Group],MATCH(Edges[[#This Row],[Vertex 2]],GroupVertices[Vertex],0)),1,1,"")</f>
        <v>3</v>
      </c>
      <c r="V267" s="31"/>
      <c r="W267" s="31"/>
      <c r="X267" s="31"/>
      <c r="Y267" s="31"/>
      <c r="Z267" s="31"/>
      <c r="AA267" s="31"/>
      <c r="AB267" s="31"/>
      <c r="AC267" s="31"/>
      <c r="AD267" s="31"/>
    </row>
    <row r="268" spans="1:30" ht="15">
      <c r="A268" s="62" t="s">
        <v>253</v>
      </c>
      <c r="B268" s="62" t="s">
        <v>250</v>
      </c>
      <c r="C268" s="63"/>
      <c r="D268" s="64">
        <v>1</v>
      </c>
      <c r="E268" s="65" t="s">
        <v>132</v>
      </c>
      <c r="F268" s="66"/>
      <c r="G268" s="63"/>
      <c r="H268" s="67"/>
      <c r="I268" s="68"/>
      <c r="J268" s="68"/>
      <c r="K268" s="31" t="s">
        <v>66</v>
      </c>
      <c r="L268" s="76">
        <v>268</v>
      </c>
      <c r="M268" s="76"/>
      <c r="N268" s="70"/>
      <c r="O268" s="78" t="s">
        <v>279</v>
      </c>
      <c r="P268" s="78">
        <v>1</v>
      </c>
      <c r="Q268" s="78" t="s">
        <v>280</v>
      </c>
      <c r="R268" s="78"/>
      <c r="S268" s="78"/>
      <c r="T268" s="77" t="str">
        <f>REPLACE(INDEX(GroupVertices[Group],MATCH(Edges[[#This Row],[Vertex 1]],GroupVertices[Vertex],0)),1,1,"")</f>
        <v>5</v>
      </c>
      <c r="U268" s="77" t="str">
        <f>REPLACE(INDEX(GroupVertices[Group],MATCH(Edges[[#This Row],[Vertex 2]],GroupVertices[Vertex],0)),1,1,"")</f>
        <v>2</v>
      </c>
      <c r="V268" s="31"/>
      <c r="W268" s="31"/>
      <c r="X268" s="31"/>
      <c r="Y268" s="31"/>
      <c r="Z268" s="31"/>
      <c r="AA268" s="31"/>
      <c r="AB268" s="31"/>
      <c r="AC268" s="31"/>
      <c r="AD268" s="31"/>
    </row>
    <row r="269" spans="1:30" ht="15">
      <c r="A269" s="62" t="s">
        <v>209</v>
      </c>
      <c r="B269" s="62" t="s">
        <v>253</v>
      </c>
      <c r="C269" s="63"/>
      <c r="D269" s="64">
        <v>1</v>
      </c>
      <c r="E269" s="65" t="s">
        <v>132</v>
      </c>
      <c r="F269" s="66"/>
      <c r="G269" s="63"/>
      <c r="H269" s="67"/>
      <c r="I269" s="68"/>
      <c r="J269" s="68"/>
      <c r="K269" s="31" t="s">
        <v>65</v>
      </c>
      <c r="L269" s="76">
        <v>269</v>
      </c>
      <c r="M269" s="76"/>
      <c r="N269" s="70"/>
      <c r="O269" s="78" t="s">
        <v>279</v>
      </c>
      <c r="P269" s="78">
        <v>1</v>
      </c>
      <c r="Q269" s="78" t="s">
        <v>280</v>
      </c>
      <c r="R269" s="78"/>
      <c r="S269" s="78"/>
      <c r="T269" s="77" t="str">
        <f>REPLACE(INDEX(GroupVertices[Group],MATCH(Edges[[#This Row],[Vertex 1]],GroupVertices[Vertex],0)),1,1,"")</f>
        <v>1</v>
      </c>
      <c r="U269" s="77" t="str">
        <f>REPLACE(INDEX(GroupVertices[Group],MATCH(Edges[[#This Row],[Vertex 2]],GroupVertices[Vertex],0)),1,1,"")</f>
        <v>5</v>
      </c>
      <c r="V269" s="31"/>
      <c r="W269" s="31"/>
      <c r="X269" s="31"/>
      <c r="Y269" s="31"/>
      <c r="Z269" s="31"/>
      <c r="AA269" s="31"/>
      <c r="AB269" s="31"/>
      <c r="AC269" s="31"/>
      <c r="AD269" s="31"/>
    </row>
    <row r="270" spans="1:30" ht="15">
      <c r="A270" s="62" t="s">
        <v>233</v>
      </c>
      <c r="B270" s="62" t="s">
        <v>253</v>
      </c>
      <c r="C270" s="63"/>
      <c r="D270" s="64">
        <v>1</v>
      </c>
      <c r="E270" s="65" t="s">
        <v>132</v>
      </c>
      <c r="F270" s="66"/>
      <c r="G270" s="63"/>
      <c r="H270" s="67"/>
      <c r="I270" s="68"/>
      <c r="J270" s="68"/>
      <c r="K270" s="31" t="s">
        <v>66</v>
      </c>
      <c r="L270" s="76">
        <v>270</v>
      </c>
      <c r="M270" s="76"/>
      <c r="N270" s="70"/>
      <c r="O270" s="78" t="s">
        <v>279</v>
      </c>
      <c r="P270" s="78">
        <v>1</v>
      </c>
      <c r="Q270" s="78" t="s">
        <v>280</v>
      </c>
      <c r="R270" s="78"/>
      <c r="S270" s="78"/>
      <c r="T270" s="77" t="str">
        <f>REPLACE(INDEX(GroupVertices[Group],MATCH(Edges[[#This Row],[Vertex 1]],GroupVertices[Vertex],0)),1,1,"")</f>
        <v>3</v>
      </c>
      <c r="U270" s="77" t="str">
        <f>REPLACE(INDEX(GroupVertices[Group],MATCH(Edges[[#This Row],[Vertex 2]],GroupVertices[Vertex],0)),1,1,"")</f>
        <v>5</v>
      </c>
      <c r="V270" s="31"/>
      <c r="W270" s="31"/>
      <c r="X270" s="31"/>
      <c r="Y270" s="31"/>
      <c r="Z270" s="31"/>
      <c r="AA270" s="31"/>
      <c r="AB270" s="31"/>
      <c r="AC270" s="31"/>
      <c r="AD270" s="31"/>
    </row>
    <row r="271" spans="1:30" ht="15">
      <c r="A271" s="62" t="s">
        <v>235</v>
      </c>
      <c r="B271" s="62" t="s">
        <v>253</v>
      </c>
      <c r="C271" s="63"/>
      <c r="D271" s="64">
        <v>1</v>
      </c>
      <c r="E271" s="65" t="s">
        <v>132</v>
      </c>
      <c r="F271" s="66"/>
      <c r="G271" s="63"/>
      <c r="H271" s="67"/>
      <c r="I271" s="68"/>
      <c r="J271" s="68"/>
      <c r="K271" s="31" t="s">
        <v>66</v>
      </c>
      <c r="L271" s="76">
        <v>271</v>
      </c>
      <c r="M271" s="76"/>
      <c r="N271" s="70"/>
      <c r="O271" s="78" t="s">
        <v>279</v>
      </c>
      <c r="P271" s="78">
        <v>1</v>
      </c>
      <c r="Q271" s="78" t="s">
        <v>280</v>
      </c>
      <c r="R271" s="78"/>
      <c r="S271" s="78"/>
      <c r="T271" s="77" t="str">
        <f>REPLACE(INDEX(GroupVertices[Group],MATCH(Edges[[#This Row],[Vertex 1]],GroupVertices[Vertex],0)),1,1,"")</f>
        <v>3</v>
      </c>
      <c r="U271" s="77" t="str">
        <f>REPLACE(INDEX(GroupVertices[Group],MATCH(Edges[[#This Row],[Vertex 2]],GroupVertices[Vertex],0)),1,1,"")</f>
        <v>5</v>
      </c>
      <c r="V271" s="31"/>
      <c r="W271" s="31"/>
      <c r="X271" s="31"/>
      <c r="Y271" s="31"/>
      <c r="Z271" s="31"/>
      <c r="AA271" s="31"/>
      <c r="AB271" s="31"/>
      <c r="AC271" s="31"/>
      <c r="AD271" s="31"/>
    </row>
    <row r="272" spans="1:30" ht="15">
      <c r="A272" s="62" t="s">
        <v>250</v>
      </c>
      <c r="B272" s="62" t="s">
        <v>253</v>
      </c>
      <c r="C272" s="63"/>
      <c r="D272" s="64">
        <v>1</v>
      </c>
      <c r="E272" s="65" t="s">
        <v>132</v>
      </c>
      <c r="F272" s="66"/>
      <c r="G272" s="63"/>
      <c r="H272" s="67"/>
      <c r="I272" s="68"/>
      <c r="J272" s="68"/>
      <c r="K272" s="31" t="s">
        <v>66</v>
      </c>
      <c r="L272" s="76">
        <v>272</v>
      </c>
      <c r="M272" s="76"/>
      <c r="N272" s="70"/>
      <c r="O272" s="78" t="s">
        <v>279</v>
      </c>
      <c r="P272" s="78">
        <v>1</v>
      </c>
      <c r="Q272" s="78" t="s">
        <v>280</v>
      </c>
      <c r="R272" s="78"/>
      <c r="S272" s="78"/>
      <c r="T272" s="77" t="str">
        <f>REPLACE(INDEX(GroupVertices[Group],MATCH(Edges[[#This Row],[Vertex 1]],GroupVertices[Vertex],0)),1,1,"")</f>
        <v>2</v>
      </c>
      <c r="U272" s="77" t="str">
        <f>REPLACE(INDEX(GroupVertices[Group],MATCH(Edges[[#This Row],[Vertex 2]],GroupVertices[Vertex],0)),1,1,"")</f>
        <v>5</v>
      </c>
      <c r="V272" s="31"/>
      <c r="W272" s="31"/>
      <c r="X272" s="31"/>
      <c r="Y272" s="31"/>
      <c r="Z272" s="31"/>
      <c r="AA272" s="31"/>
      <c r="AB272" s="31"/>
      <c r="AC272" s="31"/>
      <c r="AD272" s="31"/>
    </row>
    <row r="273" spans="1:30" ht="15">
      <c r="A273" s="62" t="s">
        <v>225</v>
      </c>
      <c r="B273" s="62" t="s">
        <v>224</v>
      </c>
      <c r="C273" s="63"/>
      <c r="D273" s="64">
        <v>1</v>
      </c>
      <c r="E273" s="65" t="s">
        <v>132</v>
      </c>
      <c r="F273" s="66"/>
      <c r="G273" s="63"/>
      <c r="H273" s="67"/>
      <c r="I273" s="68"/>
      <c r="J273" s="68"/>
      <c r="K273" s="31" t="s">
        <v>65</v>
      </c>
      <c r="L273" s="76">
        <v>273</v>
      </c>
      <c r="M273" s="76"/>
      <c r="N273" s="70"/>
      <c r="O273" s="78" t="s">
        <v>279</v>
      </c>
      <c r="P273" s="78">
        <v>1</v>
      </c>
      <c r="Q273" s="78" t="s">
        <v>280</v>
      </c>
      <c r="R273" s="78"/>
      <c r="S273" s="78"/>
      <c r="T273" s="77" t="str">
        <f>REPLACE(INDEX(GroupVertices[Group],MATCH(Edges[[#This Row],[Vertex 1]],GroupVertices[Vertex],0)),1,1,"")</f>
        <v>4</v>
      </c>
      <c r="U273" s="77" t="str">
        <f>REPLACE(INDEX(GroupVertices[Group],MATCH(Edges[[#This Row],[Vertex 2]],GroupVertices[Vertex],0)),1,1,"")</f>
        <v>2</v>
      </c>
      <c r="V273" s="31"/>
      <c r="W273" s="31"/>
      <c r="X273" s="31"/>
      <c r="Y273" s="31"/>
      <c r="Z273" s="31"/>
      <c r="AA273" s="31"/>
      <c r="AB273" s="31"/>
      <c r="AC273" s="31"/>
      <c r="AD273" s="31"/>
    </row>
    <row r="274" spans="1:30" ht="15">
      <c r="A274" s="62" t="s">
        <v>225</v>
      </c>
      <c r="B274" s="62" t="s">
        <v>257</v>
      </c>
      <c r="C274" s="63"/>
      <c r="D274" s="64">
        <v>1</v>
      </c>
      <c r="E274" s="65" t="s">
        <v>132</v>
      </c>
      <c r="F274" s="66"/>
      <c r="G274" s="63"/>
      <c r="H274" s="67"/>
      <c r="I274" s="68"/>
      <c r="J274" s="68"/>
      <c r="K274" s="31" t="s">
        <v>65</v>
      </c>
      <c r="L274" s="76">
        <v>274</v>
      </c>
      <c r="M274" s="76"/>
      <c r="N274" s="70"/>
      <c r="O274" s="78" t="s">
        <v>279</v>
      </c>
      <c r="P274" s="78">
        <v>1</v>
      </c>
      <c r="Q274" s="78" t="s">
        <v>280</v>
      </c>
      <c r="R274" s="78"/>
      <c r="S274" s="78"/>
      <c r="T274" s="77" t="str">
        <f>REPLACE(INDEX(GroupVertices[Group],MATCH(Edges[[#This Row],[Vertex 1]],GroupVertices[Vertex],0)),1,1,"")</f>
        <v>4</v>
      </c>
      <c r="U274" s="77" t="str">
        <f>REPLACE(INDEX(GroupVertices[Group],MATCH(Edges[[#This Row],[Vertex 2]],GroupVertices[Vertex],0)),1,1,"")</f>
        <v>2</v>
      </c>
      <c r="V274" s="31"/>
      <c r="W274" s="31"/>
      <c r="X274" s="31"/>
      <c r="Y274" s="31"/>
      <c r="Z274" s="31"/>
      <c r="AA274" s="31"/>
      <c r="AB274" s="31"/>
      <c r="AC274" s="31"/>
      <c r="AD274" s="31"/>
    </row>
    <row r="275" spans="1:30" ht="15">
      <c r="A275" s="62" t="s">
        <v>225</v>
      </c>
      <c r="B275" s="62" t="s">
        <v>233</v>
      </c>
      <c r="C275" s="63"/>
      <c r="D275" s="64">
        <v>1</v>
      </c>
      <c r="E275" s="65" t="s">
        <v>132</v>
      </c>
      <c r="F275" s="66"/>
      <c r="G275" s="63"/>
      <c r="H275" s="67"/>
      <c r="I275" s="68"/>
      <c r="J275" s="68"/>
      <c r="K275" s="31" t="s">
        <v>65</v>
      </c>
      <c r="L275" s="76">
        <v>275</v>
      </c>
      <c r="M275" s="76"/>
      <c r="N275" s="70"/>
      <c r="O275" s="78" t="s">
        <v>279</v>
      </c>
      <c r="P275" s="78">
        <v>1</v>
      </c>
      <c r="Q275" s="78" t="s">
        <v>280</v>
      </c>
      <c r="R275" s="78"/>
      <c r="S275" s="78"/>
      <c r="T275" s="77" t="str">
        <f>REPLACE(INDEX(GroupVertices[Group],MATCH(Edges[[#This Row],[Vertex 1]],GroupVertices[Vertex],0)),1,1,"")</f>
        <v>4</v>
      </c>
      <c r="U275" s="77" t="str">
        <f>REPLACE(INDEX(GroupVertices[Group],MATCH(Edges[[#This Row],[Vertex 2]],GroupVertices[Vertex],0)),1,1,"")</f>
        <v>3</v>
      </c>
      <c r="V275" s="31"/>
      <c r="W275" s="31"/>
      <c r="X275" s="31"/>
      <c r="Y275" s="31"/>
      <c r="Z275" s="31"/>
      <c r="AA275" s="31"/>
      <c r="AB275" s="31"/>
      <c r="AC275" s="31"/>
      <c r="AD275" s="31"/>
    </row>
    <row r="276" spans="1:30" ht="15">
      <c r="A276" s="62" t="s">
        <v>225</v>
      </c>
      <c r="B276" s="62" t="s">
        <v>235</v>
      </c>
      <c r="C276" s="63"/>
      <c r="D276" s="64">
        <v>1</v>
      </c>
      <c r="E276" s="65" t="s">
        <v>132</v>
      </c>
      <c r="F276" s="66"/>
      <c r="G276" s="63"/>
      <c r="H276" s="67"/>
      <c r="I276" s="68"/>
      <c r="J276" s="68"/>
      <c r="K276" s="31" t="s">
        <v>65</v>
      </c>
      <c r="L276" s="76">
        <v>276</v>
      </c>
      <c r="M276" s="76"/>
      <c r="N276" s="70"/>
      <c r="O276" s="78" t="s">
        <v>279</v>
      </c>
      <c r="P276" s="78">
        <v>1</v>
      </c>
      <c r="Q276" s="78" t="s">
        <v>280</v>
      </c>
      <c r="R276" s="78"/>
      <c r="S276" s="78"/>
      <c r="T276" s="77" t="str">
        <f>REPLACE(INDEX(GroupVertices[Group],MATCH(Edges[[#This Row],[Vertex 1]],GroupVertices[Vertex],0)),1,1,"")</f>
        <v>4</v>
      </c>
      <c r="U276" s="77" t="str">
        <f>REPLACE(INDEX(GroupVertices[Group],MATCH(Edges[[#This Row],[Vertex 2]],GroupVertices[Vertex],0)),1,1,"")</f>
        <v>3</v>
      </c>
      <c r="V276" s="31"/>
      <c r="W276" s="31"/>
      <c r="X276" s="31"/>
      <c r="Y276" s="31"/>
      <c r="Z276" s="31"/>
      <c r="AA276" s="31"/>
      <c r="AB276" s="31"/>
      <c r="AC276" s="31"/>
      <c r="AD276" s="31"/>
    </row>
    <row r="277" spans="1:30" ht="15">
      <c r="A277" s="62" t="s">
        <v>225</v>
      </c>
      <c r="B277" s="62" t="s">
        <v>246</v>
      </c>
      <c r="C277" s="63"/>
      <c r="D277" s="64">
        <v>1</v>
      </c>
      <c r="E277" s="65" t="s">
        <v>132</v>
      </c>
      <c r="F277" s="66"/>
      <c r="G277" s="63"/>
      <c r="H277" s="67"/>
      <c r="I277" s="68"/>
      <c r="J277" s="68"/>
      <c r="K277" s="31" t="s">
        <v>66</v>
      </c>
      <c r="L277" s="76">
        <v>277</v>
      </c>
      <c r="M277" s="76"/>
      <c r="N277" s="70"/>
      <c r="O277" s="78" t="s">
        <v>279</v>
      </c>
      <c r="P277" s="78">
        <v>1</v>
      </c>
      <c r="Q277" s="78" t="s">
        <v>280</v>
      </c>
      <c r="R277" s="78"/>
      <c r="S277" s="78"/>
      <c r="T277" s="77" t="str">
        <f>REPLACE(INDEX(GroupVertices[Group],MATCH(Edges[[#This Row],[Vertex 1]],GroupVertices[Vertex],0)),1,1,"")</f>
        <v>4</v>
      </c>
      <c r="U277" s="77" t="str">
        <f>REPLACE(INDEX(GroupVertices[Group],MATCH(Edges[[#This Row],[Vertex 2]],GroupVertices[Vertex],0)),1,1,"")</f>
        <v>4</v>
      </c>
      <c r="V277" s="31"/>
      <c r="W277" s="31"/>
      <c r="X277" s="31"/>
      <c r="Y277" s="31"/>
      <c r="Z277" s="31"/>
      <c r="AA277" s="31"/>
      <c r="AB277" s="31"/>
      <c r="AC277" s="31"/>
      <c r="AD277" s="31"/>
    </row>
    <row r="278" spans="1:30" ht="15">
      <c r="A278" s="62" t="s">
        <v>225</v>
      </c>
      <c r="B278" s="62" t="s">
        <v>250</v>
      </c>
      <c r="C278" s="63"/>
      <c r="D278" s="64">
        <v>1</v>
      </c>
      <c r="E278" s="65" t="s">
        <v>132</v>
      </c>
      <c r="F278" s="66"/>
      <c r="G278" s="63"/>
      <c r="H278" s="67"/>
      <c r="I278" s="68"/>
      <c r="J278" s="68"/>
      <c r="K278" s="31" t="s">
        <v>66</v>
      </c>
      <c r="L278" s="76">
        <v>278</v>
      </c>
      <c r="M278" s="76"/>
      <c r="N278" s="70"/>
      <c r="O278" s="78" t="s">
        <v>279</v>
      </c>
      <c r="P278" s="78">
        <v>1</v>
      </c>
      <c r="Q278" s="78" t="s">
        <v>280</v>
      </c>
      <c r="R278" s="78"/>
      <c r="S278" s="78"/>
      <c r="T278" s="77" t="str">
        <f>REPLACE(INDEX(GroupVertices[Group],MATCH(Edges[[#This Row],[Vertex 1]],GroupVertices[Vertex],0)),1,1,"")</f>
        <v>4</v>
      </c>
      <c r="U278" s="77" t="str">
        <f>REPLACE(INDEX(GroupVertices[Group],MATCH(Edges[[#This Row],[Vertex 2]],GroupVertices[Vertex],0)),1,1,"")</f>
        <v>2</v>
      </c>
      <c r="V278" s="31"/>
      <c r="W278" s="31"/>
      <c r="X278" s="31"/>
      <c r="Y278" s="31"/>
      <c r="Z278" s="31"/>
      <c r="AA278" s="31"/>
      <c r="AB278" s="31"/>
      <c r="AC278" s="31"/>
      <c r="AD278" s="31"/>
    </row>
    <row r="279" spans="1:30" ht="15">
      <c r="A279" s="62" t="s">
        <v>209</v>
      </c>
      <c r="B279" s="62" t="s">
        <v>225</v>
      </c>
      <c r="C279" s="63"/>
      <c r="D279" s="64">
        <v>1</v>
      </c>
      <c r="E279" s="65" t="s">
        <v>132</v>
      </c>
      <c r="F279" s="66"/>
      <c r="G279" s="63"/>
      <c r="H279" s="67"/>
      <c r="I279" s="68"/>
      <c r="J279" s="68"/>
      <c r="K279" s="31" t="s">
        <v>65</v>
      </c>
      <c r="L279" s="76">
        <v>279</v>
      </c>
      <c r="M279" s="76"/>
      <c r="N279" s="70"/>
      <c r="O279" s="78" t="s">
        <v>279</v>
      </c>
      <c r="P279" s="78">
        <v>1</v>
      </c>
      <c r="Q279" s="78" t="s">
        <v>280</v>
      </c>
      <c r="R279" s="78"/>
      <c r="S279" s="78"/>
      <c r="T279" s="77" t="str">
        <f>REPLACE(INDEX(GroupVertices[Group],MATCH(Edges[[#This Row],[Vertex 1]],GroupVertices[Vertex],0)),1,1,"")</f>
        <v>1</v>
      </c>
      <c r="U279" s="77" t="str">
        <f>REPLACE(INDEX(GroupVertices[Group],MATCH(Edges[[#This Row],[Vertex 2]],GroupVertices[Vertex],0)),1,1,"")</f>
        <v>4</v>
      </c>
      <c r="V279" s="31"/>
      <c r="W279" s="31"/>
      <c r="X279" s="31"/>
      <c r="Y279" s="31"/>
      <c r="Z279" s="31"/>
      <c r="AA279" s="31"/>
      <c r="AB279" s="31"/>
      <c r="AC279" s="31"/>
      <c r="AD279" s="31"/>
    </row>
    <row r="280" spans="1:30" ht="15">
      <c r="A280" s="62" t="s">
        <v>246</v>
      </c>
      <c r="B280" s="62" t="s">
        <v>225</v>
      </c>
      <c r="C280" s="63"/>
      <c r="D280" s="64">
        <v>1</v>
      </c>
      <c r="E280" s="65" t="s">
        <v>132</v>
      </c>
      <c r="F280" s="66"/>
      <c r="G280" s="63"/>
      <c r="H280" s="67"/>
      <c r="I280" s="68"/>
      <c r="J280" s="68"/>
      <c r="K280" s="31" t="s">
        <v>66</v>
      </c>
      <c r="L280" s="76">
        <v>280</v>
      </c>
      <c r="M280" s="76"/>
      <c r="N280" s="70"/>
      <c r="O280" s="78" t="s">
        <v>279</v>
      </c>
      <c r="P280" s="78">
        <v>1</v>
      </c>
      <c r="Q280" s="78" t="s">
        <v>280</v>
      </c>
      <c r="R280" s="78"/>
      <c r="S280" s="78"/>
      <c r="T280" s="77" t="str">
        <f>REPLACE(INDEX(GroupVertices[Group],MATCH(Edges[[#This Row],[Vertex 1]],GroupVertices[Vertex],0)),1,1,"")</f>
        <v>4</v>
      </c>
      <c r="U280" s="77" t="str">
        <f>REPLACE(INDEX(GroupVertices[Group],MATCH(Edges[[#This Row],[Vertex 2]],GroupVertices[Vertex],0)),1,1,"")</f>
        <v>4</v>
      </c>
      <c r="V280" s="31"/>
      <c r="W280" s="31"/>
      <c r="X280" s="31"/>
      <c r="Y280" s="31"/>
      <c r="Z280" s="31"/>
      <c r="AA280" s="31"/>
      <c r="AB280" s="31"/>
      <c r="AC280" s="31"/>
      <c r="AD280" s="31"/>
    </row>
    <row r="281" spans="1:30" ht="15">
      <c r="A281" s="62" t="s">
        <v>250</v>
      </c>
      <c r="B281" s="62" t="s">
        <v>225</v>
      </c>
      <c r="C281" s="63"/>
      <c r="D281" s="64">
        <v>1</v>
      </c>
      <c r="E281" s="65" t="s">
        <v>132</v>
      </c>
      <c r="F281" s="66"/>
      <c r="G281" s="63"/>
      <c r="H281" s="67"/>
      <c r="I281" s="68"/>
      <c r="J281" s="68"/>
      <c r="K281" s="31" t="s">
        <v>66</v>
      </c>
      <c r="L281" s="76">
        <v>281</v>
      </c>
      <c r="M281" s="76"/>
      <c r="N281" s="70"/>
      <c r="O281" s="78" t="s">
        <v>279</v>
      </c>
      <c r="P281" s="78">
        <v>1</v>
      </c>
      <c r="Q281" s="78" t="s">
        <v>280</v>
      </c>
      <c r="R281" s="78"/>
      <c r="S281" s="78"/>
      <c r="T281" s="77" t="str">
        <f>REPLACE(INDEX(GroupVertices[Group],MATCH(Edges[[#This Row],[Vertex 1]],GroupVertices[Vertex],0)),1,1,"")</f>
        <v>2</v>
      </c>
      <c r="U281" s="77" t="str">
        <f>REPLACE(INDEX(GroupVertices[Group],MATCH(Edges[[#This Row],[Vertex 2]],GroupVertices[Vertex],0)),1,1,"")</f>
        <v>4</v>
      </c>
      <c r="V281" s="31"/>
      <c r="W281" s="31"/>
      <c r="X281" s="31"/>
      <c r="Y281" s="31"/>
      <c r="Z281" s="31"/>
      <c r="AA281" s="31"/>
      <c r="AB281" s="31"/>
      <c r="AC281" s="31"/>
      <c r="AD281" s="31"/>
    </row>
    <row r="282" spans="1:30" ht="15">
      <c r="A282" s="62" t="s">
        <v>209</v>
      </c>
      <c r="B282" s="62" t="s">
        <v>239</v>
      </c>
      <c r="C282" s="63"/>
      <c r="D282" s="64">
        <v>1</v>
      </c>
      <c r="E282" s="65" t="s">
        <v>132</v>
      </c>
      <c r="F282" s="66"/>
      <c r="G282" s="63"/>
      <c r="H282" s="67"/>
      <c r="I282" s="68"/>
      <c r="J282" s="68"/>
      <c r="K282" s="31" t="s">
        <v>65</v>
      </c>
      <c r="L282" s="76">
        <v>282</v>
      </c>
      <c r="M282" s="76"/>
      <c r="N282" s="70"/>
      <c r="O282" s="78" t="s">
        <v>279</v>
      </c>
      <c r="P282" s="78">
        <v>1</v>
      </c>
      <c r="Q282" s="78" t="s">
        <v>280</v>
      </c>
      <c r="R282" s="78"/>
      <c r="S282" s="78"/>
      <c r="T282" s="77" t="str">
        <f>REPLACE(INDEX(GroupVertices[Group],MATCH(Edges[[#This Row],[Vertex 1]],GroupVertices[Vertex],0)),1,1,"")</f>
        <v>1</v>
      </c>
      <c r="U282" s="77" t="str">
        <f>REPLACE(INDEX(GroupVertices[Group],MATCH(Edges[[#This Row],[Vertex 2]],GroupVertices[Vertex],0)),1,1,"")</f>
        <v>1</v>
      </c>
      <c r="V282" s="31"/>
      <c r="W282" s="31"/>
      <c r="X282" s="31"/>
      <c r="Y282" s="31"/>
      <c r="Z282" s="31"/>
      <c r="AA282" s="31"/>
      <c r="AB282" s="31"/>
      <c r="AC282" s="31"/>
      <c r="AD282" s="31"/>
    </row>
    <row r="283" spans="1:30" ht="15">
      <c r="A283" s="62" t="s">
        <v>250</v>
      </c>
      <c r="B283" s="62" t="s">
        <v>239</v>
      </c>
      <c r="C283" s="63"/>
      <c r="D283" s="64">
        <v>1</v>
      </c>
      <c r="E283" s="65" t="s">
        <v>132</v>
      </c>
      <c r="F283" s="66"/>
      <c r="G283" s="63"/>
      <c r="H283" s="67"/>
      <c r="I283" s="68"/>
      <c r="J283" s="68"/>
      <c r="K283" s="31" t="s">
        <v>65</v>
      </c>
      <c r="L283" s="76">
        <v>283</v>
      </c>
      <c r="M283" s="76"/>
      <c r="N283" s="70"/>
      <c r="O283" s="78" t="s">
        <v>279</v>
      </c>
      <c r="P283" s="78">
        <v>1</v>
      </c>
      <c r="Q283" s="78" t="s">
        <v>280</v>
      </c>
      <c r="R283" s="78"/>
      <c r="S283" s="78"/>
      <c r="T283" s="77" t="str">
        <f>REPLACE(INDEX(GroupVertices[Group],MATCH(Edges[[#This Row],[Vertex 1]],GroupVertices[Vertex],0)),1,1,"")</f>
        <v>2</v>
      </c>
      <c r="U283" s="77" t="str">
        <f>REPLACE(INDEX(GroupVertices[Group],MATCH(Edges[[#This Row],[Vertex 2]],GroupVertices[Vertex],0)),1,1,"")</f>
        <v>1</v>
      </c>
      <c r="V283" s="31"/>
      <c r="W283" s="31"/>
      <c r="X283" s="31"/>
      <c r="Y283" s="31"/>
      <c r="Z283" s="31"/>
      <c r="AA283" s="31"/>
      <c r="AB283" s="31"/>
      <c r="AC283" s="31"/>
      <c r="AD283" s="31"/>
    </row>
    <row r="284" spans="1:30" ht="15">
      <c r="A284" s="62" t="s">
        <v>224</v>
      </c>
      <c r="B284" s="62" t="s">
        <v>233</v>
      </c>
      <c r="C284" s="63"/>
      <c r="D284" s="64">
        <v>1</v>
      </c>
      <c r="E284" s="65" t="s">
        <v>132</v>
      </c>
      <c r="F284" s="66"/>
      <c r="G284" s="63"/>
      <c r="H284" s="67"/>
      <c r="I284" s="68"/>
      <c r="J284" s="68"/>
      <c r="K284" s="31" t="s">
        <v>65</v>
      </c>
      <c r="L284" s="76">
        <v>284</v>
      </c>
      <c r="M284" s="76"/>
      <c r="N284" s="70"/>
      <c r="O284" s="78" t="s">
        <v>279</v>
      </c>
      <c r="P284" s="78">
        <v>1</v>
      </c>
      <c r="Q284" s="78" t="s">
        <v>280</v>
      </c>
      <c r="R284" s="78"/>
      <c r="S284" s="78"/>
      <c r="T284" s="77" t="str">
        <f>REPLACE(INDEX(GroupVertices[Group],MATCH(Edges[[#This Row],[Vertex 1]],GroupVertices[Vertex],0)),1,1,"")</f>
        <v>2</v>
      </c>
      <c r="U284" s="77" t="str">
        <f>REPLACE(INDEX(GroupVertices[Group],MATCH(Edges[[#This Row],[Vertex 2]],GroupVertices[Vertex],0)),1,1,"")</f>
        <v>3</v>
      </c>
      <c r="V284" s="31"/>
      <c r="W284" s="31"/>
      <c r="X284" s="31"/>
      <c r="Y284" s="31"/>
      <c r="Z284" s="31"/>
      <c r="AA284" s="31"/>
      <c r="AB284" s="31"/>
      <c r="AC284" s="31"/>
      <c r="AD284" s="31"/>
    </row>
    <row r="285" spans="1:30" ht="15">
      <c r="A285" s="62" t="s">
        <v>222</v>
      </c>
      <c r="B285" s="62" t="s">
        <v>233</v>
      </c>
      <c r="C285" s="63"/>
      <c r="D285" s="64">
        <v>1</v>
      </c>
      <c r="E285" s="65" t="s">
        <v>132</v>
      </c>
      <c r="F285" s="66"/>
      <c r="G285" s="63"/>
      <c r="H285" s="67"/>
      <c r="I285" s="68"/>
      <c r="J285" s="68"/>
      <c r="K285" s="31" t="s">
        <v>66</v>
      </c>
      <c r="L285" s="76">
        <v>285</v>
      </c>
      <c r="M285" s="76"/>
      <c r="N285" s="70"/>
      <c r="O285" s="78" t="s">
        <v>279</v>
      </c>
      <c r="P285" s="78">
        <v>1</v>
      </c>
      <c r="Q285" s="78" t="s">
        <v>280</v>
      </c>
      <c r="R285" s="78"/>
      <c r="S285" s="78"/>
      <c r="T285" s="77" t="str">
        <f>REPLACE(INDEX(GroupVertices[Group],MATCH(Edges[[#This Row],[Vertex 1]],GroupVertices[Vertex],0)),1,1,"")</f>
        <v>2</v>
      </c>
      <c r="U285" s="77" t="str">
        <f>REPLACE(INDEX(GroupVertices[Group],MATCH(Edges[[#This Row],[Vertex 2]],GroupVertices[Vertex],0)),1,1,"")</f>
        <v>3</v>
      </c>
      <c r="V285" s="31"/>
      <c r="W285" s="31"/>
      <c r="X285" s="31"/>
      <c r="Y285" s="31"/>
      <c r="Z285" s="31"/>
      <c r="AA285" s="31"/>
      <c r="AB285" s="31"/>
      <c r="AC285" s="31"/>
      <c r="AD285" s="31"/>
    </row>
    <row r="286" spans="1:30" ht="15">
      <c r="A286" s="62" t="s">
        <v>233</v>
      </c>
      <c r="B286" s="62" t="s">
        <v>222</v>
      </c>
      <c r="C286" s="63"/>
      <c r="D286" s="64">
        <v>1</v>
      </c>
      <c r="E286" s="65" t="s">
        <v>132</v>
      </c>
      <c r="F286" s="66"/>
      <c r="G286" s="63"/>
      <c r="H286" s="67"/>
      <c r="I286" s="68"/>
      <c r="J286" s="68"/>
      <c r="K286" s="31" t="s">
        <v>66</v>
      </c>
      <c r="L286" s="76">
        <v>286</v>
      </c>
      <c r="M286" s="76"/>
      <c r="N286" s="70"/>
      <c r="O286" s="78" t="s">
        <v>279</v>
      </c>
      <c r="P286" s="78">
        <v>1</v>
      </c>
      <c r="Q286" s="78" t="s">
        <v>280</v>
      </c>
      <c r="R286" s="78"/>
      <c r="S286" s="78"/>
      <c r="T286" s="77" t="str">
        <f>REPLACE(INDEX(GroupVertices[Group],MATCH(Edges[[#This Row],[Vertex 1]],GroupVertices[Vertex],0)),1,1,"")</f>
        <v>3</v>
      </c>
      <c r="U286" s="77" t="str">
        <f>REPLACE(INDEX(GroupVertices[Group],MATCH(Edges[[#This Row],[Vertex 2]],GroupVertices[Vertex],0)),1,1,"")</f>
        <v>2</v>
      </c>
      <c r="V286" s="31"/>
      <c r="W286" s="31"/>
      <c r="X286" s="31"/>
      <c r="Y286" s="31"/>
      <c r="Z286" s="31"/>
      <c r="AA286" s="31"/>
      <c r="AB286" s="31"/>
      <c r="AC286" s="31"/>
      <c r="AD286" s="31"/>
    </row>
    <row r="287" spans="1:30" ht="15">
      <c r="A287" s="62" t="s">
        <v>233</v>
      </c>
      <c r="B287" s="62" t="s">
        <v>231</v>
      </c>
      <c r="C287" s="63"/>
      <c r="D287" s="64">
        <v>1</v>
      </c>
      <c r="E287" s="65" t="s">
        <v>132</v>
      </c>
      <c r="F287" s="66"/>
      <c r="G287" s="63"/>
      <c r="H287" s="67"/>
      <c r="I287" s="68"/>
      <c r="J287" s="68"/>
      <c r="K287" s="31" t="s">
        <v>65</v>
      </c>
      <c r="L287" s="76">
        <v>287</v>
      </c>
      <c r="M287" s="76"/>
      <c r="N287" s="70"/>
      <c r="O287" s="78" t="s">
        <v>279</v>
      </c>
      <c r="P287" s="78">
        <v>1</v>
      </c>
      <c r="Q287" s="78" t="s">
        <v>280</v>
      </c>
      <c r="R287" s="78"/>
      <c r="S287" s="78"/>
      <c r="T287" s="77" t="str">
        <f>REPLACE(INDEX(GroupVertices[Group],MATCH(Edges[[#This Row],[Vertex 1]],GroupVertices[Vertex],0)),1,1,"")</f>
        <v>3</v>
      </c>
      <c r="U287" s="77" t="str">
        <f>REPLACE(INDEX(GroupVertices[Group],MATCH(Edges[[#This Row],[Vertex 2]],GroupVertices[Vertex],0)),1,1,"")</f>
        <v>3</v>
      </c>
      <c r="V287" s="31"/>
      <c r="W287" s="31"/>
      <c r="X287" s="31"/>
      <c r="Y287" s="31"/>
      <c r="Z287" s="31"/>
      <c r="AA287" s="31"/>
      <c r="AB287" s="31"/>
      <c r="AC287" s="31"/>
      <c r="AD287" s="31"/>
    </row>
    <row r="288" spans="1:30" ht="15">
      <c r="A288" s="62" t="s">
        <v>233</v>
      </c>
      <c r="B288" s="62" t="s">
        <v>246</v>
      </c>
      <c r="C288" s="63"/>
      <c r="D288" s="64">
        <v>1</v>
      </c>
      <c r="E288" s="65" t="s">
        <v>132</v>
      </c>
      <c r="F288" s="66"/>
      <c r="G288" s="63"/>
      <c r="H288" s="67"/>
      <c r="I288" s="68"/>
      <c r="J288" s="68"/>
      <c r="K288" s="31" t="s">
        <v>66</v>
      </c>
      <c r="L288" s="76">
        <v>288</v>
      </c>
      <c r="M288" s="76"/>
      <c r="N288" s="70"/>
      <c r="O288" s="78" t="s">
        <v>279</v>
      </c>
      <c r="P288" s="78">
        <v>1</v>
      </c>
      <c r="Q288" s="78" t="s">
        <v>280</v>
      </c>
      <c r="R288" s="78"/>
      <c r="S288" s="78"/>
      <c r="T288" s="77" t="str">
        <f>REPLACE(INDEX(GroupVertices[Group],MATCH(Edges[[#This Row],[Vertex 1]],GroupVertices[Vertex],0)),1,1,"")</f>
        <v>3</v>
      </c>
      <c r="U288" s="77" t="str">
        <f>REPLACE(INDEX(GroupVertices[Group],MATCH(Edges[[#This Row],[Vertex 2]],GroupVertices[Vertex],0)),1,1,"")</f>
        <v>4</v>
      </c>
      <c r="V288" s="31"/>
      <c r="W288" s="31"/>
      <c r="X288" s="31"/>
      <c r="Y288" s="31"/>
      <c r="Z288" s="31"/>
      <c r="AA288" s="31"/>
      <c r="AB288" s="31"/>
      <c r="AC288" s="31"/>
      <c r="AD288" s="31"/>
    </row>
    <row r="289" spans="1:30" ht="15">
      <c r="A289" s="62" t="s">
        <v>233</v>
      </c>
      <c r="B289" s="62" t="s">
        <v>250</v>
      </c>
      <c r="C289" s="63"/>
      <c r="D289" s="64">
        <v>1</v>
      </c>
      <c r="E289" s="65" t="s">
        <v>132</v>
      </c>
      <c r="F289" s="66"/>
      <c r="G289" s="63"/>
      <c r="H289" s="67"/>
      <c r="I289" s="68"/>
      <c r="J289" s="68"/>
      <c r="K289" s="31" t="s">
        <v>66</v>
      </c>
      <c r="L289" s="76">
        <v>289</v>
      </c>
      <c r="M289" s="76"/>
      <c r="N289" s="70"/>
      <c r="O289" s="78" t="s">
        <v>279</v>
      </c>
      <c r="P289" s="78">
        <v>1</v>
      </c>
      <c r="Q289" s="78" t="s">
        <v>280</v>
      </c>
      <c r="R289" s="78"/>
      <c r="S289" s="78"/>
      <c r="T289" s="77" t="str">
        <f>REPLACE(INDEX(GroupVertices[Group],MATCH(Edges[[#This Row],[Vertex 1]],GroupVertices[Vertex],0)),1,1,"")</f>
        <v>3</v>
      </c>
      <c r="U289" s="77" t="str">
        <f>REPLACE(INDEX(GroupVertices[Group],MATCH(Edges[[#This Row],[Vertex 2]],GroupVertices[Vertex],0)),1,1,"")</f>
        <v>2</v>
      </c>
      <c r="V289" s="31"/>
      <c r="W289" s="31"/>
      <c r="X289" s="31"/>
      <c r="Y289" s="31"/>
      <c r="Z289" s="31"/>
      <c r="AA289" s="31"/>
      <c r="AB289" s="31"/>
      <c r="AC289" s="31"/>
      <c r="AD289" s="31"/>
    </row>
    <row r="290" spans="1:30" ht="15">
      <c r="A290" s="62" t="s">
        <v>233</v>
      </c>
      <c r="B290" s="62" t="s">
        <v>258</v>
      </c>
      <c r="C290" s="63"/>
      <c r="D290" s="64">
        <v>1</v>
      </c>
      <c r="E290" s="65" t="s">
        <v>132</v>
      </c>
      <c r="F290" s="66"/>
      <c r="G290" s="63"/>
      <c r="H290" s="67"/>
      <c r="I290" s="68"/>
      <c r="J290" s="68"/>
      <c r="K290" s="31" t="s">
        <v>65</v>
      </c>
      <c r="L290" s="76">
        <v>290</v>
      </c>
      <c r="M290" s="76"/>
      <c r="N290" s="70"/>
      <c r="O290" s="78" t="s">
        <v>279</v>
      </c>
      <c r="P290" s="78">
        <v>1</v>
      </c>
      <c r="Q290" s="78" t="s">
        <v>280</v>
      </c>
      <c r="R290" s="78"/>
      <c r="S290" s="78"/>
      <c r="T290" s="77" t="str">
        <f>REPLACE(INDEX(GroupVertices[Group],MATCH(Edges[[#This Row],[Vertex 1]],GroupVertices[Vertex],0)),1,1,"")</f>
        <v>3</v>
      </c>
      <c r="U290" s="77" t="str">
        <f>REPLACE(INDEX(GroupVertices[Group],MATCH(Edges[[#This Row],[Vertex 2]],GroupVertices[Vertex],0)),1,1,"")</f>
        <v>1</v>
      </c>
      <c r="V290" s="31"/>
      <c r="W290" s="31"/>
      <c r="X290" s="31"/>
      <c r="Y290" s="31"/>
      <c r="Z290" s="31"/>
      <c r="AA290" s="31"/>
      <c r="AB290" s="31"/>
      <c r="AC290" s="31"/>
      <c r="AD290" s="31"/>
    </row>
    <row r="291" spans="1:30" ht="15">
      <c r="A291" s="62" t="s">
        <v>209</v>
      </c>
      <c r="B291" s="62" t="s">
        <v>233</v>
      </c>
      <c r="C291" s="63"/>
      <c r="D291" s="64">
        <v>1</v>
      </c>
      <c r="E291" s="65" t="s">
        <v>132</v>
      </c>
      <c r="F291" s="66"/>
      <c r="G291" s="63"/>
      <c r="H291" s="67"/>
      <c r="I291" s="68"/>
      <c r="J291" s="68"/>
      <c r="K291" s="31" t="s">
        <v>65</v>
      </c>
      <c r="L291" s="76">
        <v>291</v>
      </c>
      <c r="M291" s="76"/>
      <c r="N291" s="70"/>
      <c r="O291" s="78" t="s">
        <v>279</v>
      </c>
      <c r="P291" s="78">
        <v>1</v>
      </c>
      <c r="Q291" s="78" t="s">
        <v>280</v>
      </c>
      <c r="R291" s="78"/>
      <c r="S291" s="78"/>
      <c r="T291" s="77" t="str">
        <f>REPLACE(INDEX(GroupVertices[Group],MATCH(Edges[[#This Row],[Vertex 1]],GroupVertices[Vertex],0)),1,1,"")</f>
        <v>1</v>
      </c>
      <c r="U291" s="77" t="str">
        <f>REPLACE(INDEX(GroupVertices[Group],MATCH(Edges[[#This Row],[Vertex 2]],GroupVertices[Vertex],0)),1,1,"")</f>
        <v>3</v>
      </c>
      <c r="V291" s="31"/>
      <c r="W291" s="31"/>
      <c r="X291" s="31"/>
      <c r="Y291" s="31"/>
      <c r="Z291" s="31"/>
      <c r="AA291" s="31"/>
      <c r="AB291" s="31"/>
      <c r="AC291" s="31"/>
      <c r="AD291" s="31"/>
    </row>
    <row r="292" spans="1:30" ht="15">
      <c r="A292" s="62" t="s">
        <v>246</v>
      </c>
      <c r="B292" s="62" t="s">
        <v>233</v>
      </c>
      <c r="C292" s="63"/>
      <c r="D292" s="64">
        <v>1</v>
      </c>
      <c r="E292" s="65" t="s">
        <v>132</v>
      </c>
      <c r="F292" s="66"/>
      <c r="G292" s="63"/>
      <c r="H292" s="67"/>
      <c r="I292" s="68"/>
      <c r="J292" s="68"/>
      <c r="K292" s="31" t="s">
        <v>66</v>
      </c>
      <c r="L292" s="76">
        <v>292</v>
      </c>
      <c r="M292" s="76"/>
      <c r="N292" s="70"/>
      <c r="O292" s="78" t="s">
        <v>279</v>
      </c>
      <c r="P292" s="78">
        <v>1</v>
      </c>
      <c r="Q292" s="78" t="s">
        <v>280</v>
      </c>
      <c r="R292" s="78"/>
      <c r="S292" s="78"/>
      <c r="T292" s="77" t="str">
        <f>REPLACE(INDEX(GroupVertices[Group],MATCH(Edges[[#This Row],[Vertex 1]],GroupVertices[Vertex],0)),1,1,"")</f>
        <v>4</v>
      </c>
      <c r="U292" s="77" t="str">
        <f>REPLACE(INDEX(GroupVertices[Group],MATCH(Edges[[#This Row],[Vertex 2]],GroupVertices[Vertex],0)),1,1,"")</f>
        <v>3</v>
      </c>
      <c r="V292" s="31"/>
      <c r="W292" s="31"/>
      <c r="X292" s="31"/>
      <c r="Y292" s="31"/>
      <c r="Z292" s="31"/>
      <c r="AA292" s="31"/>
      <c r="AB292" s="31"/>
      <c r="AC292" s="31"/>
      <c r="AD292" s="31"/>
    </row>
    <row r="293" spans="1:30" ht="15">
      <c r="A293" s="62" t="s">
        <v>250</v>
      </c>
      <c r="B293" s="62" t="s">
        <v>233</v>
      </c>
      <c r="C293" s="63"/>
      <c r="D293" s="64">
        <v>1</v>
      </c>
      <c r="E293" s="65" t="s">
        <v>132</v>
      </c>
      <c r="F293" s="66"/>
      <c r="G293" s="63"/>
      <c r="H293" s="67"/>
      <c r="I293" s="68"/>
      <c r="J293" s="68"/>
      <c r="K293" s="31" t="s">
        <v>66</v>
      </c>
      <c r="L293" s="76">
        <v>293</v>
      </c>
      <c r="M293" s="76"/>
      <c r="N293" s="70"/>
      <c r="O293" s="78" t="s">
        <v>279</v>
      </c>
      <c r="P293" s="78">
        <v>1</v>
      </c>
      <c r="Q293" s="78" t="s">
        <v>280</v>
      </c>
      <c r="R293" s="78"/>
      <c r="S293" s="78"/>
      <c r="T293" s="77" t="str">
        <f>REPLACE(INDEX(GroupVertices[Group],MATCH(Edges[[#This Row],[Vertex 1]],GroupVertices[Vertex],0)),1,1,"")</f>
        <v>2</v>
      </c>
      <c r="U293" s="77" t="str">
        <f>REPLACE(INDEX(GroupVertices[Group],MATCH(Edges[[#This Row],[Vertex 2]],GroupVertices[Vertex],0)),1,1,"")</f>
        <v>3</v>
      </c>
      <c r="V293" s="31"/>
      <c r="W293" s="31"/>
      <c r="X293" s="31"/>
      <c r="Y293" s="31"/>
      <c r="Z293" s="31"/>
      <c r="AA293" s="31"/>
      <c r="AB293" s="31"/>
      <c r="AC293" s="31"/>
      <c r="AD293" s="31"/>
    </row>
    <row r="294" spans="1:30" ht="15">
      <c r="A294" s="62" t="s">
        <v>222</v>
      </c>
      <c r="B294" s="62" t="s">
        <v>231</v>
      </c>
      <c r="C294" s="63"/>
      <c r="D294" s="64">
        <v>1</v>
      </c>
      <c r="E294" s="65" t="s">
        <v>132</v>
      </c>
      <c r="F294" s="66"/>
      <c r="G294" s="63"/>
      <c r="H294" s="67"/>
      <c r="I294" s="68"/>
      <c r="J294" s="68"/>
      <c r="K294" s="31" t="s">
        <v>65</v>
      </c>
      <c r="L294" s="76">
        <v>294</v>
      </c>
      <c r="M294" s="76"/>
      <c r="N294" s="70"/>
      <c r="O294" s="78" t="s">
        <v>279</v>
      </c>
      <c r="P294" s="78">
        <v>1</v>
      </c>
      <c r="Q294" s="78" t="s">
        <v>280</v>
      </c>
      <c r="R294" s="78"/>
      <c r="S294" s="78"/>
      <c r="T294" s="77" t="str">
        <f>REPLACE(INDEX(GroupVertices[Group],MATCH(Edges[[#This Row],[Vertex 1]],GroupVertices[Vertex],0)),1,1,"")</f>
        <v>2</v>
      </c>
      <c r="U294" s="77" t="str">
        <f>REPLACE(INDEX(GroupVertices[Group],MATCH(Edges[[#This Row],[Vertex 2]],GroupVertices[Vertex],0)),1,1,"")</f>
        <v>3</v>
      </c>
      <c r="V294" s="31"/>
      <c r="W294" s="31"/>
      <c r="X294" s="31"/>
      <c r="Y294" s="31"/>
      <c r="Z294" s="31"/>
      <c r="AA294" s="31"/>
      <c r="AB294" s="31"/>
      <c r="AC294" s="31"/>
      <c r="AD294" s="31"/>
    </row>
    <row r="295" spans="1:30" ht="15">
      <c r="A295" s="62" t="s">
        <v>209</v>
      </c>
      <c r="B295" s="62" t="s">
        <v>231</v>
      </c>
      <c r="C295" s="63"/>
      <c r="D295" s="64">
        <v>1</v>
      </c>
      <c r="E295" s="65" t="s">
        <v>132</v>
      </c>
      <c r="F295" s="66"/>
      <c r="G295" s="63"/>
      <c r="H295" s="67"/>
      <c r="I295" s="68"/>
      <c r="J295" s="68"/>
      <c r="K295" s="31" t="s">
        <v>65</v>
      </c>
      <c r="L295" s="76">
        <v>295</v>
      </c>
      <c r="M295" s="76"/>
      <c r="N295" s="70"/>
      <c r="O295" s="78" t="s">
        <v>279</v>
      </c>
      <c r="P295" s="78">
        <v>1</v>
      </c>
      <c r="Q295" s="78" t="s">
        <v>280</v>
      </c>
      <c r="R295" s="78"/>
      <c r="S295" s="78"/>
      <c r="T295" s="77" t="str">
        <f>REPLACE(INDEX(GroupVertices[Group],MATCH(Edges[[#This Row],[Vertex 1]],GroupVertices[Vertex],0)),1,1,"")</f>
        <v>1</v>
      </c>
      <c r="U295" s="77" t="str">
        <f>REPLACE(INDEX(GroupVertices[Group],MATCH(Edges[[#This Row],[Vertex 2]],GroupVertices[Vertex],0)),1,1,"")</f>
        <v>3</v>
      </c>
      <c r="V295" s="31"/>
      <c r="W295" s="31"/>
      <c r="X295" s="31"/>
      <c r="Y295" s="31"/>
      <c r="Z295" s="31"/>
      <c r="AA295" s="31"/>
      <c r="AB295" s="31"/>
      <c r="AC295" s="31"/>
      <c r="AD295" s="31"/>
    </row>
    <row r="296" spans="1:30" ht="15">
      <c r="A296" s="62" t="s">
        <v>235</v>
      </c>
      <c r="B296" s="62" t="s">
        <v>231</v>
      </c>
      <c r="C296" s="63"/>
      <c r="D296" s="64">
        <v>1</v>
      </c>
      <c r="E296" s="65" t="s">
        <v>132</v>
      </c>
      <c r="F296" s="66"/>
      <c r="G296" s="63"/>
      <c r="H296" s="67"/>
      <c r="I296" s="68"/>
      <c r="J296" s="68"/>
      <c r="K296" s="31" t="s">
        <v>65</v>
      </c>
      <c r="L296" s="76">
        <v>296</v>
      </c>
      <c r="M296" s="76"/>
      <c r="N296" s="70"/>
      <c r="O296" s="78" t="s">
        <v>279</v>
      </c>
      <c r="P296" s="78">
        <v>1</v>
      </c>
      <c r="Q296" s="78" t="s">
        <v>280</v>
      </c>
      <c r="R296" s="78"/>
      <c r="S296" s="78"/>
      <c r="T296" s="77" t="str">
        <f>REPLACE(INDEX(GroupVertices[Group],MATCH(Edges[[#This Row],[Vertex 1]],GroupVertices[Vertex],0)),1,1,"")</f>
        <v>3</v>
      </c>
      <c r="U296" s="77" t="str">
        <f>REPLACE(INDEX(GroupVertices[Group],MATCH(Edges[[#This Row],[Vertex 2]],GroupVertices[Vertex],0)),1,1,"")</f>
        <v>3</v>
      </c>
      <c r="V296" s="31"/>
      <c r="W296" s="31"/>
      <c r="X296" s="31"/>
      <c r="Y296" s="31"/>
      <c r="Z296" s="31"/>
      <c r="AA296" s="31"/>
      <c r="AB296" s="31"/>
      <c r="AC296" s="31"/>
      <c r="AD296" s="31"/>
    </row>
    <row r="297" spans="1:30" ht="15">
      <c r="A297" s="62" t="s">
        <v>250</v>
      </c>
      <c r="B297" s="62" t="s">
        <v>231</v>
      </c>
      <c r="C297" s="63"/>
      <c r="D297" s="64">
        <v>1</v>
      </c>
      <c r="E297" s="65" t="s">
        <v>132</v>
      </c>
      <c r="F297" s="66"/>
      <c r="G297" s="63"/>
      <c r="H297" s="67"/>
      <c r="I297" s="68"/>
      <c r="J297" s="68"/>
      <c r="K297" s="31" t="s">
        <v>65</v>
      </c>
      <c r="L297" s="76">
        <v>297</v>
      </c>
      <c r="M297" s="76"/>
      <c r="N297" s="70"/>
      <c r="O297" s="78" t="s">
        <v>279</v>
      </c>
      <c r="P297" s="78">
        <v>1</v>
      </c>
      <c r="Q297" s="78" t="s">
        <v>280</v>
      </c>
      <c r="R297" s="78"/>
      <c r="S297" s="78"/>
      <c r="T297" s="77" t="str">
        <f>REPLACE(INDEX(GroupVertices[Group],MATCH(Edges[[#This Row],[Vertex 1]],GroupVertices[Vertex],0)),1,1,"")</f>
        <v>2</v>
      </c>
      <c r="U297" s="77" t="str">
        <f>REPLACE(INDEX(GroupVertices[Group],MATCH(Edges[[#This Row],[Vertex 2]],GroupVertices[Vertex],0)),1,1,"")</f>
        <v>3</v>
      </c>
      <c r="V297" s="31"/>
      <c r="W297" s="31"/>
      <c r="X297" s="31"/>
      <c r="Y297" s="31"/>
      <c r="Z297" s="31"/>
      <c r="AA297" s="31"/>
      <c r="AB297" s="31"/>
      <c r="AC297" s="31"/>
      <c r="AD297" s="31"/>
    </row>
    <row r="298" spans="1:30" ht="15">
      <c r="A298" s="62" t="s">
        <v>224</v>
      </c>
      <c r="B298" s="62" t="s">
        <v>235</v>
      </c>
      <c r="C298" s="63"/>
      <c r="D298" s="64">
        <v>1</v>
      </c>
      <c r="E298" s="65" t="s">
        <v>132</v>
      </c>
      <c r="F298" s="66"/>
      <c r="G298" s="63"/>
      <c r="H298" s="67"/>
      <c r="I298" s="68"/>
      <c r="J298" s="68"/>
      <c r="K298" s="31" t="s">
        <v>65</v>
      </c>
      <c r="L298" s="76">
        <v>298</v>
      </c>
      <c r="M298" s="76"/>
      <c r="N298" s="70"/>
      <c r="O298" s="78" t="s">
        <v>279</v>
      </c>
      <c r="P298" s="78">
        <v>1</v>
      </c>
      <c r="Q298" s="78" t="s">
        <v>280</v>
      </c>
      <c r="R298" s="78"/>
      <c r="S298" s="78"/>
      <c r="T298" s="77" t="str">
        <f>REPLACE(INDEX(GroupVertices[Group],MATCH(Edges[[#This Row],[Vertex 1]],GroupVertices[Vertex],0)),1,1,"")</f>
        <v>2</v>
      </c>
      <c r="U298" s="77" t="str">
        <f>REPLACE(INDEX(GroupVertices[Group],MATCH(Edges[[#This Row],[Vertex 2]],GroupVertices[Vertex],0)),1,1,"")</f>
        <v>3</v>
      </c>
      <c r="V298" s="31"/>
      <c r="W298" s="31"/>
      <c r="X298" s="31"/>
      <c r="Y298" s="31"/>
      <c r="Z298" s="31"/>
      <c r="AA298" s="31"/>
      <c r="AB298" s="31"/>
      <c r="AC298" s="31"/>
      <c r="AD298" s="31"/>
    </row>
    <row r="299" spans="1:30" ht="15">
      <c r="A299" s="62" t="s">
        <v>222</v>
      </c>
      <c r="B299" s="62" t="s">
        <v>235</v>
      </c>
      <c r="C299" s="63"/>
      <c r="D299" s="64">
        <v>1</v>
      </c>
      <c r="E299" s="65" t="s">
        <v>132</v>
      </c>
      <c r="F299" s="66"/>
      <c r="G299" s="63"/>
      <c r="H299" s="67"/>
      <c r="I299" s="68"/>
      <c r="J299" s="68"/>
      <c r="K299" s="31" t="s">
        <v>66</v>
      </c>
      <c r="L299" s="76">
        <v>299</v>
      </c>
      <c r="M299" s="76"/>
      <c r="N299" s="70"/>
      <c r="O299" s="78" t="s">
        <v>279</v>
      </c>
      <c r="P299" s="78">
        <v>1</v>
      </c>
      <c r="Q299" s="78" t="s">
        <v>280</v>
      </c>
      <c r="R299" s="78"/>
      <c r="S299" s="78"/>
      <c r="T299" s="77" t="str">
        <f>REPLACE(INDEX(GroupVertices[Group],MATCH(Edges[[#This Row],[Vertex 1]],GroupVertices[Vertex],0)),1,1,"")</f>
        <v>2</v>
      </c>
      <c r="U299" s="77" t="str">
        <f>REPLACE(INDEX(GroupVertices[Group],MATCH(Edges[[#This Row],[Vertex 2]],GroupVertices[Vertex],0)),1,1,"")</f>
        <v>3</v>
      </c>
      <c r="V299" s="31"/>
      <c r="W299" s="31"/>
      <c r="X299" s="31"/>
      <c r="Y299" s="31"/>
      <c r="Z299" s="31"/>
      <c r="AA299" s="31"/>
      <c r="AB299" s="31"/>
      <c r="AC299" s="31"/>
      <c r="AD299" s="31"/>
    </row>
    <row r="300" spans="1:30" ht="15">
      <c r="A300" s="62" t="s">
        <v>235</v>
      </c>
      <c r="B300" s="62" t="s">
        <v>222</v>
      </c>
      <c r="C300" s="63"/>
      <c r="D300" s="64">
        <v>1</v>
      </c>
      <c r="E300" s="65" t="s">
        <v>132</v>
      </c>
      <c r="F300" s="66"/>
      <c r="G300" s="63"/>
      <c r="H300" s="67"/>
      <c r="I300" s="68"/>
      <c r="J300" s="68"/>
      <c r="K300" s="31" t="s">
        <v>66</v>
      </c>
      <c r="L300" s="76">
        <v>300</v>
      </c>
      <c r="M300" s="76"/>
      <c r="N300" s="70"/>
      <c r="O300" s="78" t="s">
        <v>279</v>
      </c>
      <c r="P300" s="78">
        <v>1</v>
      </c>
      <c r="Q300" s="78" t="s">
        <v>280</v>
      </c>
      <c r="R300" s="78"/>
      <c r="S300" s="78"/>
      <c r="T300" s="77" t="str">
        <f>REPLACE(INDEX(GroupVertices[Group],MATCH(Edges[[#This Row],[Vertex 1]],GroupVertices[Vertex],0)),1,1,"")</f>
        <v>3</v>
      </c>
      <c r="U300" s="77" t="str">
        <f>REPLACE(INDEX(GroupVertices[Group],MATCH(Edges[[#This Row],[Vertex 2]],GroupVertices[Vertex],0)),1,1,"")</f>
        <v>2</v>
      </c>
      <c r="V300" s="31"/>
      <c r="W300" s="31"/>
      <c r="X300" s="31"/>
      <c r="Y300" s="31"/>
      <c r="Z300" s="31"/>
      <c r="AA300" s="31"/>
      <c r="AB300" s="31"/>
      <c r="AC300" s="31"/>
      <c r="AD300" s="31"/>
    </row>
    <row r="301" spans="1:30" ht="15">
      <c r="A301" s="62" t="s">
        <v>235</v>
      </c>
      <c r="B301" s="62" t="s">
        <v>246</v>
      </c>
      <c r="C301" s="63"/>
      <c r="D301" s="64">
        <v>1</v>
      </c>
      <c r="E301" s="65" t="s">
        <v>132</v>
      </c>
      <c r="F301" s="66"/>
      <c r="G301" s="63"/>
      <c r="H301" s="67"/>
      <c r="I301" s="68"/>
      <c r="J301" s="68"/>
      <c r="K301" s="31" t="s">
        <v>65</v>
      </c>
      <c r="L301" s="76">
        <v>301</v>
      </c>
      <c r="M301" s="76"/>
      <c r="N301" s="70"/>
      <c r="O301" s="78" t="s">
        <v>279</v>
      </c>
      <c r="P301" s="78">
        <v>1</v>
      </c>
      <c r="Q301" s="78" t="s">
        <v>280</v>
      </c>
      <c r="R301" s="78"/>
      <c r="S301" s="78"/>
      <c r="T301" s="77" t="str">
        <f>REPLACE(INDEX(GroupVertices[Group],MATCH(Edges[[#This Row],[Vertex 1]],GroupVertices[Vertex],0)),1,1,"")</f>
        <v>3</v>
      </c>
      <c r="U301" s="77" t="str">
        <f>REPLACE(INDEX(GroupVertices[Group],MATCH(Edges[[#This Row],[Vertex 2]],GroupVertices[Vertex],0)),1,1,"")</f>
        <v>4</v>
      </c>
      <c r="V301" s="31"/>
      <c r="W301" s="31"/>
      <c r="X301" s="31"/>
      <c r="Y301" s="31"/>
      <c r="Z301" s="31"/>
      <c r="AA301" s="31"/>
      <c r="AB301" s="31"/>
      <c r="AC301" s="31"/>
      <c r="AD301" s="31"/>
    </row>
    <row r="302" spans="1:30" ht="15">
      <c r="A302" s="62" t="s">
        <v>235</v>
      </c>
      <c r="B302" s="62" t="s">
        <v>250</v>
      </c>
      <c r="C302" s="63"/>
      <c r="D302" s="64">
        <v>1</v>
      </c>
      <c r="E302" s="65" t="s">
        <v>132</v>
      </c>
      <c r="F302" s="66"/>
      <c r="G302" s="63"/>
      <c r="H302" s="67"/>
      <c r="I302" s="68"/>
      <c r="J302" s="68"/>
      <c r="K302" s="31" t="s">
        <v>66</v>
      </c>
      <c r="L302" s="76">
        <v>302</v>
      </c>
      <c r="M302" s="76"/>
      <c r="N302" s="70"/>
      <c r="O302" s="78" t="s">
        <v>279</v>
      </c>
      <c r="P302" s="78">
        <v>1</v>
      </c>
      <c r="Q302" s="78" t="s">
        <v>280</v>
      </c>
      <c r="R302" s="78"/>
      <c r="S302" s="78"/>
      <c r="T302" s="77" t="str">
        <f>REPLACE(INDEX(GroupVertices[Group],MATCH(Edges[[#This Row],[Vertex 1]],GroupVertices[Vertex],0)),1,1,"")</f>
        <v>3</v>
      </c>
      <c r="U302" s="77" t="str">
        <f>REPLACE(INDEX(GroupVertices[Group],MATCH(Edges[[#This Row],[Vertex 2]],GroupVertices[Vertex],0)),1,1,"")</f>
        <v>2</v>
      </c>
      <c r="V302" s="31"/>
      <c r="W302" s="31"/>
      <c r="X302" s="31"/>
      <c r="Y302" s="31"/>
      <c r="Z302" s="31"/>
      <c r="AA302" s="31"/>
      <c r="AB302" s="31"/>
      <c r="AC302" s="31"/>
      <c r="AD302" s="31"/>
    </row>
    <row r="303" spans="1:30" ht="15">
      <c r="A303" s="62" t="s">
        <v>235</v>
      </c>
      <c r="B303" s="62" t="s">
        <v>258</v>
      </c>
      <c r="C303" s="63"/>
      <c r="D303" s="64">
        <v>1</v>
      </c>
      <c r="E303" s="65" t="s">
        <v>132</v>
      </c>
      <c r="F303" s="66"/>
      <c r="G303" s="63"/>
      <c r="H303" s="67"/>
      <c r="I303" s="68"/>
      <c r="J303" s="68"/>
      <c r="K303" s="31" t="s">
        <v>65</v>
      </c>
      <c r="L303" s="76">
        <v>303</v>
      </c>
      <c r="M303" s="76"/>
      <c r="N303" s="70"/>
      <c r="O303" s="78" t="s">
        <v>279</v>
      </c>
      <c r="P303" s="78">
        <v>1</v>
      </c>
      <c r="Q303" s="78" t="s">
        <v>280</v>
      </c>
      <c r="R303" s="78"/>
      <c r="S303" s="78"/>
      <c r="T303" s="77" t="str">
        <f>REPLACE(INDEX(GroupVertices[Group],MATCH(Edges[[#This Row],[Vertex 1]],GroupVertices[Vertex],0)),1,1,"")</f>
        <v>3</v>
      </c>
      <c r="U303" s="77" t="str">
        <f>REPLACE(INDEX(GroupVertices[Group],MATCH(Edges[[#This Row],[Vertex 2]],GroupVertices[Vertex],0)),1,1,"")</f>
        <v>1</v>
      </c>
      <c r="V303" s="31"/>
      <c r="W303" s="31"/>
      <c r="X303" s="31"/>
      <c r="Y303" s="31"/>
      <c r="Z303" s="31"/>
      <c r="AA303" s="31"/>
      <c r="AB303" s="31"/>
      <c r="AC303" s="31"/>
      <c r="AD303" s="31"/>
    </row>
    <row r="304" spans="1:30" ht="15">
      <c r="A304" s="62" t="s">
        <v>209</v>
      </c>
      <c r="B304" s="62" t="s">
        <v>235</v>
      </c>
      <c r="C304" s="63"/>
      <c r="D304" s="64">
        <v>1</v>
      </c>
      <c r="E304" s="65" t="s">
        <v>132</v>
      </c>
      <c r="F304" s="66"/>
      <c r="G304" s="63"/>
      <c r="H304" s="67"/>
      <c r="I304" s="68"/>
      <c r="J304" s="68"/>
      <c r="K304" s="31" t="s">
        <v>65</v>
      </c>
      <c r="L304" s="76">
        <v>304</v>
      </c>
      <c r="M304" s="76"/>
      <c r="N304" s="70"/>
      <c r="O304" s="78" t="s">
        <v>279</v>
      </c>
      <c r="P304" s="78">
        <v>1</v>
      </c>
      <c r="Q304" s="78" t="s">
        <v>280</v>
      </c>
      <c r="R304" s="78"/>
      <c r="S304" s="78"/>
      <c r="T304" s="77" t="str">
        <f>REPLACE(INDEX(GroupVertices[Group],MATCH(Edges[[#This Row],[Vertex 1]],GroupVertices[Vertex],0)),1,1,"")</f>
        <v>1</v>
      </c>
      <c r="U304" s="77" t="str">
        <f>REPLACE(INDEX(GroupVertices[Group],MATCH(Edges[[#This Row],[Vertex 2]],GroupVertices[Vertex],0)),1,1,"")</f>
        <v>3</v>
      </c>
      <c r="V304" s="31"/>
      <c r="W304" s="31"/>
      <c r="X304" s="31"/>
      <c r="Y304" s="31"/>
      <c r="Z304" s="31"/>
      <c r="AA304" s="31"/>
      <c r="AB304" s="31"/>
      <c r="AC304" s="31"/>
      <c r="AD304" s="31"/>
    </row>
    <row r="305" spans="1:30" ht="15">
      <c r="A305" s="62" t="s">
        <v>254</v>
      </c>
      <c r="B305" s="62" t="s">
        <v>235</v>
      </c>
      <c r="C305" s="63"/>
      <c r="D305" s="64">
        <v>1</v>
      </c>
      <c r="E305" s="65" t="s">
        <v>132</v>
      </c>
      <c r="F305" s="66"/>
      <c r="G305" s="63"/>
      <c r="H305" s="67"/>
      <c r="I305" s="68"/>
      <c r="J305" s="68"/>
      <c r="K305" s="31" t="s">
        <v>65</v>
      </c>
      <c r="L305" s="76">
        <v>305</v>
      </c>
      <c r="M305" s="76"/>
      <c r="N305" s="70"/>
      <c r="O305" s="78" t="s">
        <v>279</v>
      </c>
      <c r="P305" s="78">
        <v>1</v>
      </c>
      <c r="Q305" s="78" t="s">
        <v>280</v>
      </c>
      <c r="R305" s="78"/>
      <c r="S305" s="78"/>
      <c r="T305" s="77" t="str">
        <f>REPLACE(INDEX(GroupVertices[Group],MATCH(Edges[[#This Row],[Vertex 1]],GroupVertices[Vertex],0)),1,1,"")</f>
        <v>5</v>
      </c>
      <c r="U305" s="77" t="str">
        <f>REPLACE(INDEX(GroupVertices[Group],MATCH(Edges[[#This Row],[Vertex 2]],GroupVertices[Vertex],0)),1,1,"")</f>
        <v>3</v>
      </c>
      <c r="V305" s="31"/>
      <c r="W305" s="31"/>
      <c r="X305" s="31"/>
      <c r="Y305" s="31"/>
      <c r="Z305" s="31"/>
      <c r="AA305" s="31"/>
      <c r="AB305" s="31"/>
      <c r="AC305" s="31"/>
      <c r="AD305" s="31"/>
    </row>
    <row r="306" spans="1:30" ht="15">
      <c r="A306" s="62" t="s">
        <v>250</v>
      </c>
      <c r="B306" s="62" t="s">
        <v>235</v>
      </c>
      <c r="C306" s="63"/>
      <c r="D306" s="64">
        <v>1</v>
      </c>
      <c r="E306" s="65" t="s">
        <v>132</v>
      </c>
      <c r="F306" s="66"/>
      <c r="G306" s="63"/>
      <c r="H306" s="67"/>
      <c r="I306" s="68"/>
      <c r="J306" s="68"/>
      <c r="K306" s="31" t="s">
        <v>66</v>
      </c>
      <c r="L306" s="76">
        <v>306</v>
      </c>
      <c r="M306" s="76"/>
      <c r="N306" s="70"/>
      <c r="O306" s="78" t="s">
        <v>279</v>
      </c>
      <c r="P306" s="78">
        <v>1</v>
      </c>
      <c r="Q306" s="78" t="s">
        <v>280</v>
      </c>
      <c r="R306" s="78"/>
      <c r="S306" s="78"/>
      <c r="T306" s="77" t="str">
        <f>REPLACE(INDEX(GroupVertices[Group],MATCH(Edges[[#This Row],[Vertex 1]],GroupVertices[Vertex],0)),1,1,"")</f>
        <v>2</v>
      </c>
      <c r="U306" s="77" t="str">
        <f>REPLACE(INDEX(GroupVertices[Group],MATCH(Edges[[#This Row],[Vertex 2]],GroupVertices[Vertex],0)),1,1,"")</f>
        <v>3</v>
      </c>
      <c r="V306" s="31"/>
      <c r="W306" s="31"/>
      <c r="X306" s="31"/>
      <c r="Y306" s="31"/>
      <c r="Z306" s="31"/>
      <c r="AA306" s="31"/>
      <c r="AB306" s="31"/>
      <c r="AC306" s="31"/>
      <c r="AD306" s="31"/>
    </row>
    <row r="307" spans="1:30" ht="15">
      <c r="A307" s="62" t="s">
        <v>255</v>
      </c>
      <c r="B307" s="62" t="s">
        <v>222</v>
      </c>
      <c r="C307" s="63"/>
      <c r="D307" s="64">
        <v>1</v>
      </c>
      <c r="E307" s="65" t="s">
        <v>132</v>
      </c>
      <c r="F307" s="66"/>
      <c r="G307" s="63"/>
      <c r="H307" s="67"/>
      <c r="I307" s="68"/>
      <c r="J307" s="68"/>
      <c r="K307" s="31" t="s">
        <v>65</v>
      </c>
      <c r="L307" s="76">
        <v>307</v>
      </c>
      <c r="M307" s="76"/>
      <c r="N307" s="70"/>
      <c r="O307" s="78" t="s">
        <v>279</v>
      </c>
      <c r="P307" s="78">
        <v>1</v>
      </c>
      <c r="Q307" s="78" t="s">
        <v>280</v>
      </c>
      <c r="R307" s="78"/>
      <c r="S307" s="78"/>
      <c r="T307" s="77" t="str">
        <f>REPLACE(INDEX(GroupVertices[Group],MATCH(Edges[[#This Row],[Vertex 1]],GroupVertices[Vertex],0)),1,1,"")</f>
        <v>3</v>
      </c>
      <c r="U307" s="77" t="str">
        <f>REPLACE(INDEX(GroupVertices[Group],MATCH(Edges[[#This Row],[Vertex 2]],GroupVertices[Vertex],0)),1,1,"")</f>
        <v>2</v>
      </c>
      <c r="V307" s="31"/>
      <c r="W307" s="31"/>
      <c r="X307" s="31"/>
      <c r="Y307" s="31"/>
      <c r="Z307" s="31"/>
      <c r="AA307" s="31"/>
      <c r="AB307" s="31"/>
      <c r="AC307" s="31"/>
      <c r="AD307" s="31"/>
    </row>
    <row r="308" spans="1:30" ht="15">
      <c r="A308" s="62" t="s">
        <v>209</v>
      </c>
      <c r="B308" s="62" t="s">
        <v>255</v>
      </c>
      <c r="C308" s="63"/>
      <c r="D308" s="64">
        <v>1</v>
      </c>
      <c r="E308" s="65" t="s">
        <v>132</v>
      </c>
      <c r="F308" s="66"/>
      <c r="G308" s="63"/>
      <c r="H308" s="67"/>
      <c r="I308" s="68"/>
      <c r="J308" s="68"/>
      <c r="K308" s="31" t="s">
        <v>65</v>
      </c>
      <c r="L308" s="76">
        <v>308</v>
      </c>
      <c r="M308" s="76"/>
      <c r="N308" s="70"/>
      <c r="O308" s="78" t="s">
        <v>279</v>
      </c>
      <c r="P308" s="78">
        <v>1</v>
      </c>
      <c r="Q308" s="78" t="s">
        <v>280</v>
      </c>
      <c r="R308" s="78"/>
      <c r="S308" s="78"/>
      <c r="T308" s="77" t="str">
        <f>REPLACE(INDEX(GroupVertices[Group],MATCH(Edges[[#This Row],[Vertex 1]],GroupVertices[Vertex],0)),1,1,"")</f>
        <v>1</v>
      </c>
      <c r="U308" s="77" t="str">
        <f>REPLACE(INDEX(GroupVertices[Group],MATCH(Edges[[#This Row],[Vertex 2]],GroupVertices[Vertex],0)),1,1,"")</f>
        <v>3</v>
      </c>
      <c r="V308" s="31"/>
      <c r="W308" s="31"/>
      <c r="X308" s="31"/>
      <c r="Y308" s="31"/>
      <c r="Z308" s="31"/>
      <c r="AA308" s="31"/>
      <c r="AB308" s="31"/>
      <c r="AC308" s="31"/>
      <c r="AD308" s="31"/>
    </row>
    <row r="309" spans="1:30" ht="15">
      <c r="A309" s="62" t="s">
        <v>250</v>
      </c>
      <c r="B309" s="62" t="s">
        <v>255</v>
      </c>
      <c r="C309" s="63"/>
      <c r="D309" s="64">
        <v>1</v>
      </c>
      <c r="E309" s="65" t="s">
        <v>132</v>
      </c>
      <c r="F309" s="66"/>
      <c r="G309" s="63"/>
      <c r="H309" s="67"/>
      <c r="I309" s="68"/>
      <c r="J309" s="68"/>
      <c r="K309" s="31" t="s">
        <v>65</v>
      </c>
      <c r="L309" s="76">
        <v>309</v>
      </c>
      <c r="M309" s="76"/>
      <c r="N309" s="70"/>
      <c r="O309" s="78" t="s">
        <v>279</v>
      </c>
      <c r="P309" s="78">
        <v>1</v>
      </c>
      <c r="Q309" s="78" t="s">
        <v>280</v>
      </c>
      <c r="R309" s="78"/>
      <c r="S309" s="78"/>
      <c r="T309" s="77" t="str">
        <f>REPLACE(INDEX(GroupVertices[Group],MATCH(Edges[[#This Row],[Vertex 1]],GroupVertices[Vertex],0)),1,1,"")</f>
        <v>2</v>
      </c>
      <c r="U309" s="77" t="str">
        <f>REPLACE(INDEX(GroupVertices[Group],MATCH(Edges[[#This Row],[Vertex 2]],GroupVertices[Vertex],0)),1,1,"")</f>
        <v>3</v>
      </c>
      <c r="V309" s="31"/>
      <c r="W309" s="31"/>
      <c r="X309" s="31"/>
      <c r="Y309" s="31"/>
      <c r="Z309" s="31"/>
      <c r="AA309" s="31"/>
      <c r="AB309" s="31"/>
      <c r="AC309" s="31"/>
      <c r="AD309" s="31"/>
    </row>
    <row r="310" spans="1:30" ht="15">
      <c r="A310" s="62" t="s">
        <v>209</v>
      </c>
      <c r="B310" s="62" t="s">
        <v>254</v>
      </c>
      <c r="C310" s="63"/>
      <c r="D310" s="64">
        <v>1</v>
      </c>
      <c r="E310" s="65" t="s">
        <v>132</v>
      </c>
      <c r="F310" s="66"/>
      <c r="G310" s="63"/>
      <c r="H310" s="67"/>
      <c r="I310" s="68"/>
      <c r="J310" s="68"/>
      <c r="K310" s="31" t="s">
        <v>65</v>
      </c>
      <c r="L310" s="76">
        <v>310</v>
      </c>
      <c r="M310" s="76"/>
      <c r="N310" s="70"/>
      <c r="O310" s="78" t="s">
        <v>279</v>
      </c>
      <c r="P310" s="78">
        <v>1</v>
      </c>
      <c r="Q310" s="78" t="s">
        <v>280</v>
      </c>
      <c r="R310" s="78"/>
      <c r="S310" s="78"/>
      <c r="T310" s="77" t="str">
        <f>REPLACE(INDEX(GroupVertices[Group],MATCH(Edges[[#This Row],[Vertex 1]],GroupVertices[Vertex],0)),1,1,"")</f>
        <v>1</v>
      </c>
      <c r="U310" s="77" t="str">
        <f>REPLACE(INDEX(GroupVertices[Group],MATCH(Edges[[#This Row],[Vertex 2]],GroupVertices[Vertex],0)),1,1,"")</f>
        <v>5</v>
      </c>
      <c r="V310" s="31"/>
      <c r="W310" s="31"/>
      <c r="X310" s="31"/>
      <c r="Y310" s="31"/>
      <c r="Z310" s="31"/>
      <c r="AA310" s="31"/>
      <c r="AB310" s="31"/>
      <c r="AC310" s="31"/>
      <c r="AD310" s="31"/>
    </row>
    <row r="311" spans="1:30" ht="15">
      <c r="A311" s="62" t="s">
        <v>250</v>
      </c>
      <c r="B311" s="62" t="s">
        <v>254</v>
      </c>
      <c r="C311" s="63"/>
      <c r="D311" s="64">
        <v>1</v>
      </c>
      <c r="E311" s="65" t="s">
        <v>132</v>
      </c>
      <c r="F311" s="66"/>
      <c r="G311" s="63"/>
      <c r="H311" s="67"/>
      <c r="I311" s="68"/>
      <c r="J311" s="68"/>
      <c r="K311" s="31" t="s">
        <v>65</v>
      </c>
      <c r="L311" s="76">
        <v>311</v>
      </c>
      <c r="M311" s="76"/>
      <c r="N311" s="70"/>
      <c r="O311" s="78" t="s">
        <v>279</v>
      </c>
      <c r="P311" s="78">
        <v>1</v>
      </c>
      <c r="Q311" s="78" t="s">
        <v>280</v>
      </c>
      <c r="R311" s="78"/>
      <c r="S311" s="78"/>
      <c r="T311" s="77" t="str">
        <f>REPLACE(INDEX(GroupVertices[Group],MATCH(Edges[[#This Row],[Vertex 1]],GroupVertices[Vertex],0)),1,1,"")</f>
        <v>2</v>
      </c>
      <c r="U311" s="77" t="str">
        <f>REPLACE(INDEX(GroupVertices[Group],MATCH(Edges[[#This Row],[Vertex 2]],GroupVertices[Vertex],0)),1,1,"")</f>
        <v>5</v>
      </c>
      <c r="V311" s="31"/>
      <c r="W311" s="31"/>
      <c r="X311" s="31"/>
      <c r="Y311" s="31"/>
      <c r="Z311" s="31"/>
      <c r="AA311" s="31"/>
      <c r="AB311" s="31"/>
      <c r="AC311" s="31"/>
      <c r="AD311" s="31"/>
    </row>
    <row r="312" spans="1:30" ht="15">
      <c r="A312" s="62" t="s">
        <v>224</v>
      </c>
      <c r="B312" s="62" t="s">
        <v>250</v>
      </c>
      <c r="C312" s="63"/>
      <c r="D312" s="64">
        <v>1</v>
      </c>
      <c r="E312" s="65" t="s">
        <v>132</v>
      </c>
      <c r="F312" s="66"/>
      <c r="G312" s="63"/>
      <c r="H312" s="67"/>
      <c r="I312" s="68"/>
      <c r="J312" s="68"/>
      <c r="K312" s="31" t="s">
        <v>65</v>
      </c>
      <c r="L312" s="76">
        <v>312</v>
      </c>
      <c r="M312" s="76"/>
      <c r="N312" s="70"/>
      <c r="O312" s="78" t="s">
        <v>279</v>
      </c>
      <c r="P312" s="78">
        <v>1</v>
      </c>
      <c r="Q312" s="78" t="s">
        <v>280</v>
      </c>
      <c r="R312" s="78"/>
      <c r="S312" s="78"/>
      <c r="T312" s="77" t="str">
        <f>REPLACE(INDEX(GroupVertices[Group],MATCH(Edges[[#This Row],[Vertex 1]],GroupVertices[Vertex],0)),1,1,"")</f>
        <v>2</v>
      </c>
      <c r="U312" s="77" t="str">
        <f>REPLACE(INDEX(GroupVertices[Group],MATCH(Edges[[#This Row],[Vertex 2]],GroupVertices[Vertex],0)),1,1,"")</f>
        <v>2</v>
      </c>
      <c r="V312" s="31"/>
      <c r="W312" s="31"/>
      <c r="X312" s="31"/>
      <c r="Y312" s="31"/>
      <c r="Z312" s="31"/>
      <c r="AA312" s="31"/>
      <c r="AB312" s="31"/>
      <c r="AC312" s="31"/>
      <c r="AD312" s="31"/>
    </row>
    <row r="313" spans="1:30" ht="15">
      <c r="A313" s="62" t="s">
        <v>222</v>
      </c>
      <c r="B313" s="62" t="s">
        <v>250</v>
      </c>
      <c r="C313" s="63"/>
      <c r="D313" s="64">
        <v>1</v>
      </c>
      <c r="E313" s="65" t="s">
        <v>132</v>
      </c>
      <c r="F313" s="66"/>
      <c r="G313" s="63"/>
      <c r="H313" s="67"/>
      <c r="I313" s="68"/>
      <c r="J313" s="68"/>
      <c r="K313" s="31" t="s">
        <v>65</v>
      </c>
      <c r="L313" s="76">
        <v>313</v>
      </c>
      <c r="M313" s="76"/>
      <c r="N313" s="70"/>
      <c r="O313" s="78" t="s">
        <v>279</v>
      </c>
      <c r="P313" s="78">
        <v>1</v>
      </c>
      <c r="Q313" s="78" t="s">
        <v>280</v>
      </c>
      <c r="R313" s="78"/>
      <c r="S313" s="78"/>
      <c r="T313" s="77" t="str">
        <f>REPLACE(INDEX(GroupVertices[Group],MATCH(Edges[[#This Row],[Vertex 1]],GroupVertices[Vertex],0)),1,1,"")</f>
        <v>2</v>
      </c>
      <c r="U313" s="77" t="str">
        <f>REPLACE(INDEX(GroupVertices[Group],MATCH(Edges[[#This Row],[Vertex 2]],GroupVertices[Vertex],0)),1,1,"")</f>
        <v>2</v>
      </c>
      <c r="V313" s="31"/>
      <c r="W313" s="31"/>
      <c r="X313" s="31"/>
      <c r="Y313" s="31"/>
      <c r="Z313" s="31"/>
      <c r="AA313" s="31"/>
      <c r="AB313" s="31"/>
      <c r="AC313" s="31"/>
      <c r="AD313" s="31"/>
    </row>
    <row r="314" spans="1:30" ht="15">
      <c r="A314" s="62" t="s">
        <v>246</v>
      </c>
      <c r="B314" s="62" t="s">
        <v>250</v>
      </c>
      <c r="C314" s="63"/>
      <c r="D314" s="64">
        <v>1</v>
      </c>
      <c r="E314" s="65" t="s">
        <v>132</v>
      </c>
      <c r="F314" s="66"/>
      <c r="G314" s="63"/>
      <c r="H314" s="67"/>
      <c r="I314" s="68"/>
      <c r="J314" s="68"/>
      <c r="K314" s="31" t="s">
        <v>66</v>
      </c>
      <c r="L314" s="76">
        <v>314</v>
      </c>
      <c r="M314" s="76"/>
      <c r="N314" s="70"/>
      <c r="O314" s="78" t="s">
        <v>279</v>
      </c>
      <c r="P314" s="78">
        <v>1</v>
      </c>
      <c r="Q314" s="78" t="s">
        <v>280</v>
      </c>
      <c r="R314" s="78"/>
      <c r="S314" s="78"/>
      <c r="T314" s="77" t="str">
        <f>REPLACE(INDEX(GroupVertices[Group],MATCH(Edges[[#This Row],[Vertex 1]],GroupVertices[Vertex],0)),1,1,"")</f>
        <v>4</v>
      </c>
      <c r="U314" s="77" t="str">
        <f>REPLACE(INDEX(GroupVertices[Group],MATCH(Edges[[#This Row],[Vertex 2]],GroupVertices[Vertex],0)),1,1,"")</f>
        <v>2</v>
      </c>
      <c r="V314" s="31"/>
      <c r="W314" s="31"/>
      <c r="X314" s="31"/>
      <c r="Y314" s="31"/>
      <c r="Z314" s="31"/>
      <c r="AA314" s="31"/>
      <c r="AB314" s="31"/>
      <c r="AC314" s="31"/>
      <c r="AD314" s="31"/>
    </row>
    <row r="315" spans="1:30" ht="15">
      <c r="A315" s="62" t="s">
        <v>250</v>
      </c>
      <c r="B315" s="62" t="s">
        <v>246</v>
      </c>
      <c r="C315" s="63"/>
      <c r="D315" s="64">
        <v>1</v>
      </c>
      <c r="E315" s="65" t="s">
        <v>132</v>
      </c>
      <c r="F315" s="66"/>
      <c r="G315" s="63"/>
      <c r="H315" s="67"/>
      <c r="I315" s="68"/>
      <c r="J315" s="68"/>
      <c r="K315" s="31" t="s">
        <v>66</v>
      </c>
      <c r="L315" s="76">
        <v>315</v>
      </c>
      <c r="M315" s="76"/>
      <c r="N315" s="70"/>
      <c r="O315" s="78" t="s">
        <v>279</v>
      </c>
      <c r="P315" s="78">
        <v>1</v>
      </c>
      <c r="Q315" s="78" t="s">
        <v>280</v>
      </c>
      <c r="R315" s="78"/>
      <c r="S315" s="78"/>
      <c r="T315" s="77" t="str">
        <f>REPLACE(INDEX(GroupVertices[Group],MATCH(Edges[[#This Row],[Vertex 1]],GroupVertices[Vertex],0)),1,1,"")</f>
        <v>2</v>
      </c>
      <c r="U315" s="77" t="str">
        <f>REPLACE(INDEX(GroupVertices[Group],MATCH(Edges[[#This Row],[Vertex 2]],GroupVertices[Vertex],0)),1,1,"")</f>
        <v>4</v>
      </c>
      <c r="V315" s="31"/>
      <c r="W315" s="31"/>
      <c r="X315" s="31"/>
      <c r="Y315" s="31"/>
      <c r="Z315" s="31"/>
      <c r="AA315" s="31"/>
      <c r="AB315" s="31"/>
      <c r="AC315" s="31"/>
      <c r="AD315" s="31"/>
    </row>
    <row r="316" spans="1:30" ht="15">
      <c r="A316" s="62" t="s">
        <v>209</v>
      </c>
      <c r="B316" s="62" t="s">
        <v>250</v>
      </c>
      <c r="C316" s="63"/>
      <c r="D316" s="64">
        <v>1</v>
      </c>
      <c r="E316" s="65" t="s">
        <v>132</v>
      </c>
      <c r="F316" s="66"/>
      <c r="G316" s="63"/>
      <c r="H316" s="67"/>
      <c r="I316" s="68"/>
      <c r="J316" s="68"/>
      <c r="K316" s="31" t="s">
        <v>65</v>
      </c>
      <c r="L316" s="76">
        <v>316</v>
      </c>
      <c r="M316" s="76"/>
      <c r="N316" s="70"/>
      <c r="O316" s="78" t="s">
        <v>279</v>
      </c>
      <c r="P316" s="78">
        <v>1</v>
      </c>
      <c r="Q316" s="78" t="s">
        <v>280</v>
      </c>
      <c r="R316" s="78"/>
      <c r="S316" s="78"/>
      <c r="T316" s="77" t="str">
        <f>REPLACE(INDEX(GroupVertices[Group],MATCH(Edges[[#This Row],[Vertex 1]],GroupVertices[Vertex],0)),1,1,"")</f>
        <v>1</v>
      </c>
      <c r="U316" s="77" t="str">
        <f>REPLACE(INDEX(GroupVertices[Group],MATCH(Edges[[#This Row],[Vertex 2]],GroupVertices[Vertex],0)),1,1,"")</f>
        <v>2</v>
      </c>
      <c r="V316" s="31"/>
      <c r="W316" s="31"/>
      <c r="X316" s="31"/>
      <c r="Y316" s="31"/>
      <c r="Z316" s="31"/>
      <c r="AA316" s="31"/>
      <c r="AB316" s="31"/>
      <c r="AC316" s="31"/>
      <c r="AD316" s="31"/>
    </row>
    <row r="317" spans="1:30" ht="15">
      <c r="A317" s="62" t="s">
        <v>224</v>
      </c>
      <c r="B317" s="62" t="s">
        <v>222</v>
      </c>
      <c r="C317" s="63"/>
      <c r="D317" s="64">
        <v>1</v>
      </c>
      <c r="E317" s="65" t="s">
        <v>132</v>
      </c>
      <c r="F317" s="66"/>
      <c r="G317" s="63"/>
      <c r="H317" s="67"/>
      <c r="I317" s="68"/>
      <c r="J317" s="68"/>
      <c r="K317" s="31" t="s">
        <v>65</v>
      </c>
      <c r="L317" s="76">
        <v>317</v>
      </c>
      <c r="M317" s="76"/>
      <c r="N317" s="70"/>
      <c r="O317" s="78" t="s">
        <v>279</v>
      </c>
      <c r="P317" s="78">
        <v>1</v>
      </c>
      <c r="Q317" s="78" t="s">
        <v>280</v>
      </c>
      <c r="R317" s="78"/>
      <c r="S317" s="78"/>
      <c r="T317" s="77" t="str">
        <f>REPLACE(INDEX(GroupVertices[Group],MATCH(Edges[[#This Row],[Vertex 1]],GroupVertices[Vertex],0)),1,1,"")</f>
        <v>2</v>
      </c>
      <c r="U317" s="77" t="str">
        <f>REPLACE(INDEX(GroupVertices[Group],MATCH(Edges[[#This Row],[Vertex 2]],GroupVertices[Vertex],0)),1,1,"")</f>
        <v>2</v>
      </c>
      <c r="V317" s="31"/>
      <c r="W317" s="31"/>
      <c r="X317" s="31"/>
      <c r="Y317" s="31"/>
      <c r="Z317" s="31"/>
      <c r="AA317" s="31"/>
      <c r="AB317" s="31"/>
      <c r="AC317" s="31"/>
      <c r="AD317" s="31"/>
    </row>
    <row r="318" spans="1:30" ht="15">
      <c r="A318" s="62" t="s">
        <v>224</v>
      </c>
      <c r="B318" s="62" t="s">
        <v>258</v>
      </c>
      <c r="C318" s="63"/>
      <c r="D318" s="64">
        <v>1</v>
      </c>
      <c r="E318" s="65" t="s">
        <v>132</v>
      </c>
      <c r="F318" s="66"/>
      <c r="G318" s="63"/>
      <c r="H318" s="67"/>
      <c r="I318" s="68"/>
      <c r="J318" s="68"/>
      <c r="K318" s="31" t="s">
        <v>65</v>
      </c>
      <c r="L318" s="76">
        <v>318</v>
      </c>
      <c r="M318" s="76"/>
      <c r="N318" s="70"/>
      <c r="O318" s="78" t="s">
        <v>279</v>
      </c>
      <c r="P318" s="78">
        <v>1</v>
      </c>
      <c r="Q318" s="78" t="s">
        <v>280</v>
      </c>
      <c r="R318" s="78"/>
      <c r="S318" s="78"/>
      <c r="T318" s="77" t="str">
        <f>REPLACE(INDEX(GroupVertices[Group],MATCH(Edges[[#This Row],[Vertex 1]],GroupVertices[Vertex],0)),1,1,"")</f>
        <v>2</v>
      </c>
      <c r="U318" s="77" t="str">
        <f>REPLACE(INDEX(GroupVertices[Group],MATCH(Edges[[#This Row],[Vertex 2]],GroupVertices[Vertex],0)),1,1,"")</f>
        <v>1</v>
      </c>
      <c r="V318" s="31"/>
      <c r="W318" s="31"/>
      <c r="X318" s="31"/>
      <c r="Y318" s="31"/>
      <c r="Z318" s="31"/>
      <c r="AA318" s="31"/>
      <c r="AB318" s="31"/>
      <c r="AC318" s="31"/>
      <c r="AD318" s="31"/>
    </row>
    <row r="319" spans="1:30" ht="15">
      <c r="A319" s="62" t="s">
        <v>209</v>
      </c>
      <c r="B319" s="62" t="s">
        <v>224</v>
      </c>
      <c r="C319" s="63"/>
      <c r="D319" s="64">
        <v>1</v>
      </c>
      <c r="E319" s="65" t="s">
        <v>132</v>
      </c>
      <c r="F319" s="66"/>
      <c r="G319" s="63"/>
      <c r="H319" s="67"/>
      <c r="I319" s="68"/>
      <c r="J319" s="68"/>
      <c r="K319" s="31" t="s">
        <v>65</v>
      </c>
      <c r="L319" s="76">
        <v>319</v>
      </c>
      <c r="M319" s="76"/>
      <c r="N319" s="70"/>
      <c r="O319" s="78" t="s">
        <v>279</v>
      </c>
      <c r="P319" s="78">
        <v>1</v>
      </c>
      <c r="Q319" s="78" t="s">
        <v>280</v>
      </c>
      <c r="R319" s="78"/>
      <c r="S319" s="78"/>
      <c r="T319" s="77" t="str">
        <f>REPLACE(INDEX(GroupVertices[Group],MATCH(Edges[[#This Row],[Vertex 1]],GroupVertices[Vertex],0)),1,1,"")</f>
        <v>1</v>
      </c>
      <c r="U319" s="77" t="str">
        <f>REPLACE(INDEX(GroupVertices[Group],MATCH(Edges[[#This Row],[Vertex 2]],GroupVertices[Vertex],0)),1,1,"")</f>
        <v>2</v>
      </c>
      <c r="V319" s="31"/>
      <c r="W319" s="31"/>
      <c r="X319" s="31"/>
      <c r="Y319" s="31"/>
      <c r="Z319" s="31"/>
      <c r="AA319" s="31"/>
      <c r="AB319" s="31"/>
      <c r="AC319" s="31"/>
      <c r="AD319" s="31"/>
    </row>
    <row r="320" spans="1:30" ht="15">
      <c r="A320" s="62" t="s">
        <v>256</v>
      </c>
      <c r="B320" s="62" t="s">
        <v>224</v>
      </c>
      <c r="C320" s="63"/>
      <c r="D320" s="64">
        <v>1</v>
      </c>
      <c r="E320" s="65" t="s">
        <v>132</v>
      </c>
      <c r="F320" s="66"/>
      <c r="G320" s="63"/>
      <c r="H320" s="67"/>
      <c r="I320" s="68"/>
      <c r="J320" s="68"/>
      <c r="K320" s="31" t="s">
        <v>65</v>
      </c>
      <c r="L320" s="76">
        <v>320</v>
      </c>
      <c r="M320" s="76"/>
      <c r="N320" s="70"/>
      <c r="O320" s="78" t="s">
        <v>279</v>
      </c>
      <c r="P320" s="78">
        <v>1</v>
      </c>
      <c r="Q320" s="78" t="s">
        <v>280</v>
      </c>
      <c r="R320" s="78"/>
      <c r="S320" s="78"/>
      <c r="T320" s="77" t="str">
        <f>REPLACE(INDEX(GroupVertices[Group],MATCH(Edges[[#This Row],[Vertex 1]],GroupVertices[Vertex],0)),1,1,"")</f>
        <v>2</v>
      </c>
      <c r="U320" s="77" t="str">
        <f>REPLACE(INDEX(GroupVertices[Group],MATCH(Edges[[#This Row],[Vertex 2]],GroupVertices[Vertex],0)),1,1,"")</f>
        <v>2</v>
      </c>
      <c r="V320" s="31"/>
      <c r="W320" s="31"/>
      <c r="X320" s="31"/>
      <c r="Y320" s="31"/>
      <c r="Z320" s="31"/>
      <c r="AA320" s="31"/>
      <c r="AB320" s="31"/>
      <c r="AC320" s="31"/>
      <c r="AD320" s="31"/>
    </row>
    <row r="321" spans="1:30" ht="15">
      <c r="A321" s="62" t="s">
        <v>257</v>
      </c>
      <c r="B321" s="62" t="s">
        <v>256</v>
      </c>
      <c r="C321" s="63"/>
      <c r="D321" s="64">
        <v>1</v>
      </c>
      <c r="E321" s="65" t="s">
        <v>132</v>
      </c>
      <c r="F321" s="66"/>
      <c r="G321" s="63"/>
      <c r="H321" s="67"/>
      <c r="I321" s="68"/>
      <c r="J321" s="68"/>
      <c r="K321" s="31" t="s">
        <v>66</v>
      </c>
      <c r="L321" s="76">
        <v>321</v>
      </c>
      <c r="M321" s="76"/>
      <c r="N321" s="70"/>
      <c r="O321" s="78" t="s">
        <v>279</v>
      </c>
      <c r="P321" s="78">
        <v>1</v>
      </c>
      <c r="Q321" s="78" t="s">
        <v>280</v>
      </c>
      <c r="R321" s="78"/>
      <c r="S321" s="78"/>
      <c r="T321" s="77" t="str">
        <f>REPLACE(INDEX(GroupVertices[Group],MATCH(Edges[[#This Row],[Vertex 1]],GroupVertices[Vertex],0)),1,1,"")</f>
        <v>2</v>
      </c>
      <c r="U321" s="77" t="str">
        <f>REPLACE(INDEX(GroupVertices[Group],MATCH(Edges[[#This Row],[Vertex 2]],GroupVertices[Vertex],0)),1,1,"")</f>
        <v>2</v>
      </c>
      <c r="V321" s="31"/>
      <c r="W321" s="31"/>
      <c r="X321" s="31"/>
      <c r="Y321" s="31"/>
      <c r="Z321" s="31"/>
      <c r="AA321" s="31"/>
      <c r="AB321" s="31"/>
      <c r="AC321" s="31"/>
      <c r="AD321" s="31"/>
    </row>
    <row r="322" spans="1:30" ht="15">
      <c r="A322" s="62" t="s">
        <v>209</v>
      </c>
      <c r="B322" s="62" t="s">
        <v>257</v>
      </c>
      <c r="C322" s="63"/>
      <c r="D322" s="64">
        <v>1</v>
      </c>
      <c r="E322" s="65" t="s">
        <v>132</v>
      </c>
      <c r="F322" s="66"/>
      <c r="G322" s="63"/>
      <c r="H322" s="67"/>
      <c r="I322" s="68"/>
      <c r="J322" s="68"/>
      <c r="K322" s="31" t="s">
        <v>65</v>
      </c>
      <c r="L322" s="76">
        <v>322</v>
      </c>
      <c r="M322" s="76"/>
      <c r="N322" s="70"/>
      <c r="O322" s="78" t="s">
        <v>279</v>
      </c>
      <c r="P322" s="78">
        <v>1</v>
      </c>
      <c r="Q322" s="78" t="s">
        <v>280</v>
      </c>
      <c r="R322" s="78"/>
      <c r="S322" s="78"/>
      <c r="T322" s="77" t="str">
        <f>REPLACE(INDEX(GroupVertices[Group],MATCH(Edges[[#This Row],[Vertex 1]],GroupVertices[Vertex],0)),1,1,"")</f>
        <v>1</v>
      </c>
      <c r="U322" s="77" t="str">
        <f>REPLACE(INDEX(GroupVertices[Group],MATCH(Edges[[#This Row],[Vertex 2]],GroupVertices[Vertex],0)),1,1,"")</f>
        <v>2</v>
      </c>
      <c r="V322" s="31"/>
      <c r="W322" s="31"/>
      <c r="X322" s="31"/>
      <c r="Y322" s="31"/>
      <c r="Z322" s="31"/>
      <c r="AA322" s="31"/>
      <c r="AB322" s="31"/>
      <c r="AC322" s="31"/>
      <c r="AD322" s="31"/>
    </row>
    <row r="323" spans="1:30" ht="15">
      <c r="A323" s="62" t="s">
        <v>256</v>
      </c>
      <c r="B323" s="62" t="s">
        <v>257</v>
      </c>
      <c r="C323" s="63"/>
      <c r="D323" s="64">
        <v>1</v>
      </c>
      <c r="E323" s="65" t="s">
        <v>132</v>
      </c>
      <c r="F323" s="66"/>
      <c r="G323" s="63"/>
      <c r="H323" s="67"/>
      <c r="I323" s="68"/>
      <c r="J323" s="68"/>
      <c r="K323" s="31" t="s">
        <v>66</v>
      </c>
      <c r="L323" s="76">
        <v>323</v>
      </c>
      <c r="M323" s="76"/>
      <c r="N323" s="70"/>
      <c r="O323" s="78" t="s">
        <v>279</v>
      </c>
      <c r="P323" s="78">
        <v>1</v>
      </c>
      <c r="Q323" s="78" t="s">
        <v>280</v>
      </c>
      <c r="R323" s="78"/>
      <c r="S323" s="78"/>
      <c r="T323" s="77" t="str">
        <f>REPLACE(INDEX(GroupVertices[Group],MATCH(Edges[[#This Row],[Vertex 1]],GroupVertices[Vertex],0)),1,1,"")</f>
        <v>2</v>
      </c>
      <c r="U323" s="77" t="str">
        <f>REPLACE(INDEX(GroupVertices[Group],MATCH(Edges[[#This Row],[Vertex 2]],GroupVertices[Vertex],0)),1,1,"")</f>
        <v>2</v>
      </c>
      <c r="V323" s="31"/>
      <c r="W323" s="31"/>
      <c r="X323" s="31"/>
      <c r="Y323" s="31"/>
      <c r="Z323" s="31"/>
      <c r="AA323" s="31"/>
      <c r="AB323" s="31"/>
      <c r="AC323" s="31"/>
      <c r="AD323" s="31"/>
    </row>
    <row r="324" spans="1:30" ht="15">
      <c r="A324" s="62" t="s">
        <v>222</v>
      </c>
      <c r="B324" s="62" t="s">
        <v>246</v>
      </c>
      <c r="C324" s="63"/>
      <c r="D324" s="64">
        <v>1</v>
      </c>
      <c r="E324" s="65" t="s">
        <v>132</v>
      </c>
      <c r="F324" s="66"/>
      <c r="G324" s="63"/>
      <c r="H324" s="67"/>
      <c r="I324" s="68"/>
      <c r="J324" s="68"/>
      <c r="K324" s="31" t="s">
        <v>65</v>
      </c>
      <c r="L324" s="76">
        <v>324</v>
      </c>
      <c r="M324" s="76"/>
      <c r="N324" s="70"/>
      <c r="O324" s="78" t="s">
        <v>279</v>
      </c>
      <c r="P324" s="78">
        <v>1</v>
      </c>
      <c r="Q324" s="78" t="s">
        <v>280</v>
      </c>
      <c r="R324" s="78"/>
      <c r="S324" s="78"/>
      <c r="T324" s="77" t="str">
        <f>REPLACE(INDEX(GroupVertices[Group],MATCH(Edges[[#This Row],[Vertex 1]],GroupVertices[Vertex],0)),1,1,"")</f>
        <v>2</v>
      </c>
      <c r="U324" s="77" t="str">
        <f>REPLACE(INDEX(GroupVertices[Group],MATCH(Edges[[#This Row],[Vertex 2]],GroupVertices[Vertex],0)),1,1,"")</f>
        <v>4</v>
      </c>
      <c r="V324" s="31"/>
      <c r="W324" s="31"/>
      <c r="X324" s="31"/>
      <c r="Y324" s="31"/>
      <c r="Z324" s="31"/>
      <c r="AA324" s="31"/>
      <c r="AB324" s="31"/>
      <c r="AC324" s="31"/>
      <c r="AD324" s="31"/>
    </row>
    <row r="325" spans="1:30" ht="15">
      <c r="A325" s="62" t="s">
        <v>222</v>
      </c>
      <c r="B325" s="62" t="s">
        <v>256</v>
      </c>
      <c r="C325" s="63"/>
      <c r="D325" s="64">
        <v>1</v>
      </c>
      <c r="E325" s="65" t="s">
        <v>132</v>
      </c>
      <c r="F325" s="66"/>
      <c r="G325" s="63"/>
      <c r="H325" s="67"/>
      <c r="I325" s="68"/>
      <c r="J325" s="68"/>
      <c r="K325" s="31" t="s">
        <v>66</v>
      </c>
      <c r="L325" s="76">
        <v>325</v>
      </c>
      <c r="M325" s="76"/>
      <c r="N325" s="70"/>
      <c r="O325" s="78" t="s">
        <v>279</v>
      </c>
      <c r="P325" s="78">
        <v>1</v>
      </c>
      <c r="Q325" s="78" t="s">
        <v>280</v>
      </c>
      <c r="R325" s="78"/>
      <c r="S325" s="78"/>
      <c r="T325" s="77" t="str">
        <f>REPLACE(INDEX(GroupVertices[Group],MATCH(Edges[[#This Row],[Vertex 1]],GroupVertices[Vertex],0)),1,1,"")</f>
        <v>2</v>
      </c>
      <c r="U325" s="77" t="str">
        <f>REPLACE(INDEX(GroupVertices[Group],MATCH(Edges[[#This Row],[Vertex 2]],GroupVertices[Vertex],0)),1,1,"")</f>
        <v>2</v>
      </c>
      <c r="V325" s="31"/>
      <c r="W325" s="31"/>
      <c r="X325" s="31"/>
      <c r="Y325" s="31"/>
      <c r="Z325" s="31"/>
      <c r="AA325" s="31"/>
      <c r="AB325" s="31"/>
      <c r="AC325" s="31"/>
      <c r="AD325" s="31"/>
    </row>
    <row r="326" spans="1:30" ht="15">
      <c r="A326" s="62" t="s">
        <v>209</v>
      </c>
      <c r="B326" s="62" t="s">
        <v>222</v>
      </c>
      <c r="C326" s="63"/>
      <c r="D326" s="64">
        <v>1</v>
      </c>
      <c r="E326" s="65" t="s">
        <v>132</v>
      </c>
      <c r="F326" s="66"/>
      <c r="G326" s="63"/>
      <c r="H326" s="67"/>
      <c r="I326" s="68"/>
      <c r="J326" s="68"/>
      <c r="K326" s="31" t="s">
        <v>65</v>
      </c>
      <c r="L326" s="76">
        <v>326</v>
      </c>
      <c r="M326" s="76"/>
      <c r="N326" s="70"/>
      <c r="O326" s="78" t="s">
        <v>279</v>
      </c>
      <c r="P326" s="78">
        <v>1</v>
      </c>
      <c r="Q326" s="78" t="s">
        <v>280</v>
      </c>
      <c r="R326" s="78"/>
      <c r="S326" s="78"/>
      <c r="T326" s="77" t="str">
        <f>REPLACE(INDEX(GroupVertices[Group],MATCH(Edges[[#This Row],[Vertex 1]],GroupVertices[Vertex],0)),1,1,"")</f>
        <v>1</v>
      </c>
      <c r="U326" s="77" t="str">
        <f>REPLACE(INDEX(GroupVertices[Group],MATCH(Edges[[#This Row],[Vertex 2]],GroupVertices[Vertex],0)),1,1,"")</f>
        <v>2</v>
      </c>
      <c r="V326" s="31"/>
      <c r="W326" s="31"/>
      <c r="X326" s="31"/>
      <c r="Y326" s="31"/>
      <c r="Z326" s="31"/>
      <c r="AA326" s="31"/>
      <c r="AB326" s="31"/>
      <c r="AC326" s="31"/>
      <c r="AD326" s="31"/>
    </row>
    <row r="327" spans="1:30" ht="15">
      <c r="A327" s="62" t="s">
        <v>256</v>
      </c>
      <c r="B327" s="62" t="s">
        <v>222</v>
      </c>
      <c r="C327" s="63"/>
      <c r="D327" s="64">
        <v>1</v>
      </c>
      <c r="E327" s="65" t="s">
        <v>132</v>
      </c>
      <c r="F327" s="66"/>
      <c r="G327" s="63"/>
      <c r="H327" s="67"/>
      <c r="I327" s="68"/>
      <c r="J327" s="68"/>
      <c r="K327" s="31" t="s">
        <v>66</v>
      </c>
      <c r="L327" s="76">
        <v>327</v>
      </c>
      <c r="M327" s="76"/>
      <c r="N327" s="70"/>
      <c r="O327" s="78" t="s">
        <v>279</v>
      </c>
      <c r="P327" s="78">
        <v>1</v>
      </c>
      <c r="Q327" s="78" t="s">
        <v>280</v>
      </c>
      <c r="R327" s="78"/>
      <c r="S327" s="78"/>
      <c r="T327" s="77" t="str">
        <f>REPLACE(INDEX(GroupVertices[Group],MATCH(Edges[[#This Row],[Vertex 1]],GroupVertices[Vertex],0)),1,1,"")</f>
        <v>2</v>
      </c>
      <c r="U327" s="77" t="str">
        <f>REPLACE(INDEX(GroupVertices[Group],MATCH(Edges[[#This Row],[Vertex 2]],GroupVertices[Vertex],0)),1,1,"")</f>
        <v>2</v>
      </c>
      <c r="V327" s="31"/>
      <c r="W327" s="31"/>
      <c r="X327" s="31"/>
      <c r="Y327" s="31"/>
      <c r="Z327" s="31"/>
      <c r="AA327" s="31"/>
      <c r="AB327" s="31"/>
      <c r="AC327" s="31"/>
      <c r="AD327" s="31"/>
    </row>
    <row r="328" spans="1:30" ht="15">
      <c r="A328" s="62" t="s">
        <v>246</v>
      </c>
      <c r="B328" s="62" t="s">
        <v>273</v>
      </c>
      <c r="C328" s="63"/>
      <c r="D328" s="64">
        <v>1</v>
      </c>
      <c r="E328" s="65" t="s">
        <v>132</v>
      </c>
      <c r="F328" s="66"/>
      <c r="G328" s="63"/>
      <c r="H328" s="67"/>
      <c r="I328" s="68"/>
      <c r="J328" s="68"/>
      <c r="K328" s="31" t="s">
        <v>65</v>
      </c>
      <c r="L328" s="76">
        <v>328</v>
      </c>
      <c r="M328" s="76"/>
      <c r="N328" s="70"/>
      <c r="O328" s="78" t="s">
        <v>279</v>
      </c>
      <c r="P328" s="78">
        <v>1</v>
      </c>
      <c r="Q328" s="78" t="s">
        <v>280</v>
      </c>
      <c r="R328" s="78"/>
      <c r="S328" s="78"/>
      <c r="T328" s="77" t="str">
        <f>REPLACE(INDEX(GroupVertices[Group],MATCH(Edges[[#This Row],[Vertex 1]],GroupVertices[Vertex],0)),1,1,"")</f>
        <v>4</v>
      </c>
      <c r="U328" s="77" t="str">
        <f>REPLACE(INDEX(GroupVertices[Group],MATCH(Edges[[#This Row],[Vertex 2]],GroupVertices[Vertex],0)),1,1,"")</f>
        <v>1</v>
      </c>
      <c r="V328" s="31"/>
      <c r="W328" s="31"/>
      <c r="X328" s="31"/>
      <c r="Y328" s="31"/>
      <c r="Z328" s="31"/>
      <c r="AA328" s="31"/>
      <c r="AB328" s="31"/>
      <c r="AC328" s="31"/>
      <c r="AD328" s="31"/>
    </row>
    <row r="329" spans="1:30" ht="15">
      <c r="A329" s="62" t="s">
        <v>246</v>
      </c>
      <c r="B329" s="62" t="s">
        <v>258</v>
      </c>
      <c r="C329" s="63"/>
      <c r="D329" s="64">
        <v>1</v>
      </c>
      <c r="E329" s="65" t="s">
        <v>132</v>
      </c>
      <c r="F329" s="66"/>
      <c r="G329" s="63"/>
      <c r="H329" s="67"/>
      <c r="I329" s="68"/>
      <c r="J329" s="68"/>
      <c r="K329" s="31" t="s">
        <v>65</v>
      </c>
      <c r="L329" s="76">
        <v>329</v>
      </c>
      <c r="M329" s="76"/>
      <c r="N329" s="70"/>
      <c r="O329" s="78" t="s">
        <v>279</v>
      </c>
      <c r="P329" s="78">
        <v>1</v>
      </c>
      <c r="Q329" s="78" t="s">
        <v>280</v>
      </c>
      <c r="R329" s="78"/>
      <c r="S329" s="78"/>
      <c r="T329" s="77" t="str">
        <f>REPLACE(INDEX(GroupVertices[Group],MATCH(Edges[[#This Row],[Vertex 1]],GroupVertices[Vertex],0)),1,1,"")</f>
        <v>4</v>
      </c>
      <c r="U329" s="77" t="str">
        <f>REPLACE(INDEX(GroupVertices[Group],MATCH(Edges[[#This Row],[Vertex 2]],GroupVertices[Vertex],0)),1,1,"")</f>
        <v>1</v>
      </c>
      <c r="V329" s="31"/>
      <c r="W329" s="31"/>
      <c r="X329" s="31"/>
      <c r="Y329" s="31"/>
      <c r="Z329" s="31"/>
      <c r="AA329" s="31"/>
      <c r="AB329" s="31"/>
      <c r="AC329" s="31"/>
      <c r="AD329" s="31"/>
    </row>
    <row r="330" spans="1:30" ht="15">
      <c r="A330" s="62" t="s">
        <v>246</v>
      </c>
      <c r="B330" s="62" t="s">
        <v>277</v>
      </c>
      <c r="C330" s="63"/>
      <c r="D330" s="64">
        <v>1</v>
      </c>
      <c r="E330" s="65" t="s">
        <v>132</v>
      </c>
      <c r="F330" s="66"/>
      <c r="G330" s="63"/>
      <c r="H330" s="67"/>
      <c r="I330" s="68"/>
      <c r="J330" s="68"/>
      <c r="K330" s="31" t="s">
        <v>65</v>
      </c>
      <c r="L330" s="76">
        <v>330</v>
      </c>
      <c r="M330" s="76"/>
      <c r="N330" s="70"/>
      <c r="O330" s="78" t="s">
        <v>279</v>
      </c>
      <c r="P330" s="78">
        <v>1</v>
      </c>
      <c r="Q330" s="78" t="s">
        <v>280</v>
      </c>
      <c r="R330" s="78"/>
      <c r="S330" s="78"/>
      <c r="T330" s="77" t="str">
        <f>REPLACE(INDEX(GroupVertices[Group],MATCH(Edges[[#This Row],[Vertex 1]],GroupVertices[Vertex],0)),1,1,"")</f>
        <v>4</v>
      </c>
      <c r="U330" s="77" t="str">
        <f>REPLACE(INDEX(GroupVertices[Group],MATCH(Edges[[#This Row],[Vertex 2]],GroupVertices[Vertex],0)),1,1,"")</f>
        <v>4</v>
      </c>
      <c r="V330" s="31"/>
      <c r="W330" s="31"/>
      <c r="X330" s="31"/>
      <c r="Y330" s="31"/>
      <c r="Z330" s="31"/>
      <c r="AA330" s="31"/>
      <c r="AB330" s="31"/>
      <c r="AC330" s="31"/>
      <c r="AD330" s="31"/>
    </row>
    <row r="331" spans="1:30" ht="15">
      <c r="A331" s="62" t="s">
        <v>246</v>
      </c>
      <c r="B331" s="62" t="s">
        <v>267</v>
      </c>
      <c r="C331" s="63"/>
      <c r="D331" s="64">
        <v>1</v>
      </c>
      <c r="E331" s="65" t="s">
        <v>132</v>
      </c>
      <c r="F331" s="66"/>
      <c r="G331" s="63"/>
      <c r="H331" s="67"/>
      <c r="I331" s="68"/>
      <c r="J331" s="68"/>
      <c r="K331" s="31" t="s">
        <v>65</v>
      </c>
      <c r="L331" s="76">
        <v>331</v>
      </c>
      <c r="M331" s="76"/>
      <c r="N331" s="70"/>
      <c r="O331" s="78" t="s">
        <v>279</v>
      </c>
      <c r="P331" s="78">
        <v>1</v>
      </c>
      <c r="Q331" s="78" t="s">
        <v>280</v>
      </c>
      <c r="R331" s="78"/>
      <c r="S331" s="78"/>
      <c r="T331" s="77" t="str">
        <f>REPLACE(INDEX(GroupVertices[Group],MATCH(Edges[[#This Row],[Vertex 1]],GroupVertices[Vertex],0)),1,1,"")</f>
        <v>4</v>
      </c>
      <c r="U331" s="77" t="str">
        <f>REPLACE(INDEX(GroupVertices[Group],MATCH(Edges[[#This Row],[Vertex 2]],GroupVertices[Vertex],0)),1,1,"")</f>
        <v>1</v>
      </c>
      <c r="V331" s="31"/>
      <c r="W331" s="31"/>
      <c r="X331" s="31"/>
      <c r="Y331" s="31"/>
      <c r="Z331" s="31"/>
      <c r="AA331" s="31"/>
      <c r="AB331" s="31"/>
      <c r="AC331" s="31"/>
      <c r="AD331" s="31"/>
    </row>
    <row r="332" spans="1:30" ht="15">
      <c r="A332" s="62" t="s">
        <v>209</v>
      </c>
      <c r="B332" s="62" t="s">
        <v>246</v>
      </c>
      <c r="C332" s="63"/>
      <c r="D332" s="64">
        <v>1</v>
      </c>
      <c r="E332" s="65" t="s">
        <v>132</v>
      </c>
      <c r="F332" s="66"/>
      <c r="G332" s="63"/>
      <c r="H332" s="67"/>
      <c r="I332" s="68"/>
      <c r="J332" s="68"/>
      <c r="K332" s="31" t="s">
        <v>65</v>
      </c>
      <c r="L332" s="76">
        <v>332</v>
      </c>
      <c r="M332" s="76"/>
      <c r="N332" s="70"/>
      <c r="O332" s="78" t="s">
        <v>279</v>
      </c>
      <c r="P332" s="78">
        <v>1</v>
      </c>
      <c r="Q332" s="78" t="s">
        <v>280</v>
      </c>
      <c r="R332" s="78"/>
      <c r="S332" s="78"/>
      <c r="T332" s="77" t="str">
        <f>REPLACE(INDEX(GroupVertices[Group],MATCH(Edges[[#This Row],[Vertex 1]],GroupVertices[Vertex],0)),1,1,"")</f>
        <v>1</v>
      </c>
      <c r="U332" s="77" t="str">
        <f>REPLACE(INDEX(GroupVertices[Group],MATCH(Edges[[#This Row],[Vertex 2]],GroupVertices[Vertex],0)),1,1,"")</f>
        <v>4</v>
      </c>
      <c r="V332" s="31"/>
      <c r="W332" s="31"/>
      <c r="X332" s="31"/>
      <c r="Y332" s="31"/>
      <c r="Z332" s="31"/>
      <c r="AA332" s="31"/>
      <c r="AB332" s="31"/>
      <c r="AC332" s="31"/>
      <c r="AD332" s="31"/>
    </row>
    <row r="333" spans="1:30" ht="15">
      <c r="A333" s="62" t="s">
        <v>256</v>
      </c>
      <c r="B333" s="62" t="s">
        <v>246</v>
      </c>
      <c r="C333" s="63"/>
      <c r="D333" s="64">
        <v>1</v>
      </c>
      <c r="E333" s="65" t="s">
        <v>132</v>
      </c>
      <c r="F333" s="66"/>
      <c r="G333" s="63"/>
      <c r="H333" s="67"/>
      <c r="I333" s="68"/>
      <c r="J333" s="68"/>
      <c r="K333" s="31" t="s">
        <v>65</v>
      </c>
      <c r="L333" s="76">
        <v>333</v>
      </c>
      <c r="M333" s="76"/>
      <c r="N333" s="70"/>
      <c r="O333" s="78" t="s">
        <v>279</v>
      </c>
      <c r="P333" s="78">
        <v>1</v>
      </c>
      <c r="Q333" s="78" t="s">
        <v>280</v>
      </c>
      <c r="R333" s="78"/>
      <c r="S333" s="78"/>
      <c r="T333" s="77" t="str">
        <f>REPLACE(INDEX(GroupVertices[Group],MATCH(Edges[[#This Row],[Vertex 1]],GroupVertices[Vertex],0)),1,1,"")</f>
        <v>2</v>
      </c>
      <c r="U333" s="77" t="str">
        <f>REPLACE(INDEX(GroupVertices[Group],MATCH(Edges[[#This Row],[Vertex 2]],GroupVertices[Vertex],0)),1,1,"")</f>
        <v>4</v>
      </c>
      <c r="V333" s="31"/>
      <c r="W333" s="31"/>
      <c r="X333" s="31"/>
      <c r="Y333" s="31"/>
      <c r="Z333" s="31"/>
      <c r="AA333" s="31"/>
      <c r="AB333" s="31"/>
      <c r="AC333" s="31"/>
      <c r="AD333" s="31"/>
    </row>
    <row r="334" spans="1:30" ht="15">
      <c r="A334" s="62" t="s">
        <v>209</v>
      </c>
      <c r="B334" s="62" t="s">
        <v>256</v>
      </c>
      <c r="C334" s="63"/>
      <c r="D334" s="64">
        <v>1</v>
      </c>
      <c r="E334" s="65" t="s">
        <v>132</v>
      </c>
      <c r="F334" s="66"/>
      <c r="G334" s="63"/>
      <c r="H334" s="67"/>
      <c r="I334" s="68"/>
      <c r="J334" s="68"/>
      <c r="K334" s="31" t="s">
        <v>65</v>
      </c>
      <c r="L334" s="76">
        <v>334</v>
      </c>
      <c r="M334" s="76"/>
      <c r="N334" s="70"/>
      <c r="O334" s="78" t="s">
        <v>279</v>
      </c>
      <c r="P334" s="78">
        <v>1</v>
      </c>
      <c r="Q334" s="78" t="s">
        <v>280</v>
      </c>
      <c r="R334" s="78"/>
      <c r="S334" s="78"/>
      <c r="T334" s="77" t="str">
        <f>REPLACE(INDEX(GroupVertices[Group],MATCH(Edges[[#This Row],[Vertex 1]],GroupVertices[Vertex],0)),1,1,"")</f>
        <v>1</v>
      </c>
      <c r="U334" s="77" t="str">
        <f>REPLACE(INDEX(GroupVertices[Group],MATCH(Edges[[#This Row],[Vertex 2]],GroupVertices[Vertex],0)),1,1,"")</f>
        <v>2</v>
      </c>
      <c r="V334" s="31"/>
      <c r="W334" s="31"/>
      <c r="X334" s="31"/>
      <c r="Y334" s="31"/>
      <c r="Z334" s="31"/>
      <c r="AA334" s="31"/>
      <c r="AB334" s="31"/>
      <c r="AC334" s="31"/>
      <c r="AD334" s="31"/>
    </row>
    <row r="335" spans="1:30" ht="15">
      <c r="A335" s="62" t="s">
        <v>209</v>
      </c>
      <c r="B335" s="62" t="s">
        <v>273</v>
      </c>
      <c r="C335" s="63"/>
      <c r="D335" s="64">
        <v>1</v>
      </c>
      <c r="E335" s="65" t="s">
        <v>132</v>
      </c>
      <c r="F335" s="66"/>
      <c r="G335" s="63"/>
      <c r="H335" s="67"/>
      <c r="I335" s="68"/>
      <c r="J335" s="68"/>
      <c r="K335" s="31" t="s">
        <v>65</v>
      </c>
      <c r="L335" s="76">
        <v>335</v>
      </c>
      <c r="M335" s="76"/>
      <c r="N335" s="70"/>
      <c r="O335" s="78" t="s">
        <v>279</v>
      </c>
      <c r="P335" s="78">
        <v>1</v>
      </c>
      <c r="Q335" s="78" t="s">
        <v>280</v>
      </c>
      <c r="R335" s="78"/>
      <c r="S335" s="78"/>
      <c r="T335" s="77" t="str">
        <f>REPLACE(INDEX(GroupVertices[Group],MATCH(Edges[[#This Row],[Vertex 1]],GroupVertices[Vertex],0)),1,1,"")</f>
        <v>1</v>
      </c>
      <c r="U335" s="77" t="str">
        <f>REPLACE(INDEX(GroupVertices[Group],MATCH(Edges[[#This Row],[Vertex 2]],GroupVertices[Vertex],0)),1,1,"")</f>
        <v>1</v>
      </c>
      <c r="V335" s="31"/>
      <c r="W335" s="31"/>
      <c r="X335" s="31"/>
      <c r="Y335" s="31"/>
      <c r="Z335" s="31"/>
      <c r="AA335" s="31"/>
      <c r="AB335" s="31"/>
      <c r="AC335" s="31"/>
      <c r="AD335" s="31"/>
    </row>
    <row r="336" spans="1:30" ht="15">
      <c r="A336" s="62" t="s">
        <v>258</v>
      </c>
      <c r="B336" s="62" t="s">
        <v>273</v>
      </c>
      <c r="C336" s="63"/>
      <c r="D336" s="64">
        <v>1</v>
      </c>
      <c r="E336" s="65" t="s">
        <v>132</v>
      </c>
      <c r="F336" s="66"/>
      <c r="G336" s="63"/>
      <c r="H336" s="67"/>
      <c r="I336" s="68"/>
      <c r="J336" s="68"/>
      <c r="K336" s="31" t="s">
        <v>65</v>
      </c>
      <c r="L336" s="76">
        <v>336</v>
      </c>
      <c r="M336" s="76"/>
      <c r="N336" s="70"/>
      <c r="O336" s="78" t="s">
        <v>279</v>
      </c>
      <c r="P336" s="78">
        <v>1</v>
      </c>
      <c r="Q336" s="78" t="s">
        <v>280</v>
      </c>
      <c r="R336" s="78"/>
      <c r="S336" s="78"/>
      <c r="T336" s="77" t="str">
        <f>REPLACE(INDEX(GroupVertices[Group],MATCH(Edges[[#This Row],[Vertex 1]],GroupVertices[Vertex],0)),1,1,"")</f>
        <v>1</v>
      </c>
      <c r="U336" s="77" t="str">
        <f>REPLACE(INDEX(GroupVertices[Group],MATCH(Edges[[#This Row],[Vertex 2]],GroupVertices[Vertex],0)),1,1,"")</f>
        <v>1</v>
      </c>
      <c r="V336" s="31"/>
      <c r="W336" s="31"/>
      <c r="X336" s="31"/>
      <c r="Y336" s="31"/>
      <c r="Z336" s="31"/>
      <c r="AA336" s="31"/>
      <c r="AB336" s="31"/>
      <c r="AC336" s="31"/>
      <c r="AD336" s="31"/>
    </row>
    <row r="337" spans="1:30" ht="15">
      <c r="A337" s="62" t="s">
        <v>209</v>
      </c>
      <c r="B337" s="62" t="s">
        <v>258</v>
      </c>
      <c r="C337" s="63"/>
      <c r="D337" s="64">
        <v>1</v>
      </c>
      <c r="E337" s="65" t="s">
        <v>132</v>
      </c>
      <c r="F337" s="66"/>
      <c r="G337" s="63"/>
      <c r="H337" s="67"/>
      <c r="I337" s="68"/>
      <c r="J337" s="68"/>
      <c r="K337" s="31" t="s">
        <v>65</v>
      </c>
      <c r="L337" s="76">
        <v>337</v>
      </c>
      <c r="M337" s="76"/>
      <c r="N337" s="70"/>
      <c r="O337" s="78" t="s">
        <v>279</v>
      </c>
      <c r="P337" s="78">
        <v>1</v>
      </c>
      <c r="Q337" s="78" t="s">
        <v>280</v>
      </c>
      <c r="R337" s="78"/>
      <c r="S337" s="78"/>
      <c r="T337" s="77" t="str">
        <f>REPLACE(INDEX(GroupVertices[Group],MATCH(Edges[[#This Row],[Vertex 1]],GroupVertices[Vertex],0)),1,1,"")</f>
        <v>1</v>
      </c>
      <c r="U337" s="77" t="str">
        <f>REPLACE(INDEX(GroupVertices[Group],MATCH(Edges[[#This Row],[Vertex 2]],GroupVertices[Vertex],0)),1,1,"")</f>
        <v>1</v>
      </c>
      <c r="V337" s="31"/>
      <c r="W337" s="31"/>
      <c r="X337" s="31"/>
      <c r="Y337" s="31"/>
      <c r="Z337" s="31"/>
      <c r="AA337" s="31"/>
      <c r="AB337" s="31"/>
      <c r="AC337" s="31"/>
      <c r="AD337" s="31"/>
    </row>
    <row r="338" spans="1:30" ht="15">
      <c r="A338" s="62" t="s">
        <v>259</v>
      </c>
      <c r="B338" s="62" t="s">
        <v>267</v>
      </c>
      <c r="C338" s="63"/>
      <c r="D338" s="64">
        <v>1</v>
      </c>
      <c r="E338" s="65" t="s">
        <v>132</v>
      </c>
      <c r="F338" s="66"/>
      <c r="G338" s="63"/>
      <c r="H338" s="67"/>
      <c r="I338" s="68"/>
      <c r="J338" s="68"/>
      <c r="K338" s="31" t="s">
        <v>65</v>
      </c>
      <c r="L338" s="76">
        <v>338</v>
      </c>
      <c r="M338" s="76"/>
      <c r="N338" s="70"/>
      <c r="O338" s="78" t="s">
        <v>279</v>
      </c>
      <c r="P338" s="78">
        <v>1</v>
      </c>
      <c r="Q338" s="78" t="s">
        <v>280</v>
      </c>
      <c r="R338" s="78"/>
      <c r="S338" s="78"/>
      <c r="T338" s="77" t="str">
        <f>REPLACE(INDEX(GroupVertices[Group],MATCH(Edges[[#This Row],[Vertex 1]],GroupVertices[Vertex],0)),1,1,"")</f>
        <v>1</v>
      </c>
      <c r="U338" s="77" t="str">
        <f>REPLACE(INDEX(GroupVertices[Group],MATCH(Edges[[#This Row],[Vertex 2]],GroupVertices[Vertex],0)),1,1,"")</f>
        <v>1</v>
      </c>
      <c r="V338" s="31"/>
      <c r="W338" s="31"/>
      <c r="X338" s="31"/>
      <c r="Y338" s="31"/>
      <c r="Z338" s="31"/>
      <c r="AA338" s="31"/>
      <c r="AB338" s="31"/>
      <c r="AC338" s="31"/>
      <c r="AD338" s="31"/>
    </row>
    <row r="339" spans="1:30" ht="15">
      <c r="A339" s="62" t="s">
        <v>209</v>
      </c>
      <c r="B339" s="62" t="s">
        <v>259</v>
      </c>
      <c r="C339" s="63"/>
      <c r="D339" s="64">
        <v>1</v>
      </c>
      <c r="E339" s="65" t="s">
        <v>132</v>
      </c>
      <c r="F339" s="66"/>
      <c r="G339" s="63"/>
      <c r="H339" s="67"/>
      <c r="I339" s="68"/>
      <c r="J339" s="68"/>
      <c r="K339" s="31" t="s">
        <v>65</v>
      </c>
      <c r="L339" s="76">
        <v>339</v>
      </c>
      <c r="M339" s="76"/>
      <c r="N339" s="70"/>
      <c r="O339" s="78" t="s">
        <v>279</v>
      </c>
      <c r="P339" s="78">
        <v>1</v>
      </c>
      <c r="Q339" s="78" t="s">
        <v>280</v>
      </c>
      <c r="R339" s="78"/>
      <c r="S339" s="78"/>
      <c r="T339" s="77" t="str">
        <f>REPLACE(INDEX(GroupVertices[Group],MATCH(Edges[[#This Row],[Vertex 1]],GroupVertices[Vertex],0)),1,1,"")</f>
        <v>1</v>
      </c>
      <c r="U339" s="77" t="str">
        <f>REPLACE(INDEX(GroupVertices[Group],MATCH(Edges[[#This Row],[Vertex 2]],GroupVertices[Vertex],0)),1,1,"")</f>
        <v>1</v>
      </c>
      <c r="V339" s="31"/>
      <c r="W339" s="31"/>
      <c r="X339" s="31"/>
      <c r="Y339" s="31"/>
      <c r="Z339" s="31"/>
      <c r="AA339" s="31"/>
      <c r="AB339" s="31"/>
      <c r="AC339" s="31"/>
      <c r="AD339" s="31"/>
    </row>
    <row r="340" spans="1:30" ht="15">
      <c r="A340" s="62" t="s">
        <v>209</v>
      </c>
      <c r="B340" s="62" t="s">
        <v>277</v>
      </c>
      <c r="C340" s="63"/>
      <c r="D340" s="64">
        <v>1</v>
      </c>
      <c r="E340" s="65" t="s">
        <v>132</v>
      </c>
      <c r="F340" s="66"/>
      <c r="G340" s="63"/>
      <c r="H340" s="67"/>
      <c r="I340" s="68"/>
      <c r="J340" s="68"/>
      <c r="K340" s="31" t="s">
        <v>65</v>
      </c>
      <c r="L340" s="76">
        <v>340</v>
      </c>
      <c r="M340" s="76"/>
      <c r="N340" s="70"/>
      <c r="O340" s="78" t="s">
        <v>279</v>
      </c>
      <c r="P340" s="78">
        <v>1</v>
      </c>
      <c r="Q340" s="78" t="s">
        <v>280</v>
      </c>
      <c r="R340" s="78"/>
      <c r="S340" s="78"/>
      <c r="T340" s="77" t="str">
        <f>REPLACE(INDEX(GroupVertices[Group],MATCH(Edges[[#This Row],[Vertex 1]],GroupVertices[Vertex],0)),1,1,"")</f>
        <v>1</v>
      </c>
      <c r="U340" s="77" t="str">
        <f>REPLACE(INDEX(GroupVertices[Group],MATCH(Edges[[#This Row],[Vertex 2]],GroupVertices[Vertex],0)),1,1,"")</f>
        <v>4</v>
      </c>
      <c r="V340" s="31"/>
      <c r="W340" s="31"/>
      <c r="X340" s="31"/>
      <c r="Y340" s="31"/>
      <c r="Z340" s="31"/>
      <c r="AA340" s="31"/>
      <c r="AB340" s="31"/>
      <c r="AC340" s="31"/>
      <c r="AD340" s="31"/>
    </row>
    <row r="341" spans="1:30" ht="15">
      <c r="A341" s="62" t="s">
        <v>209</v>
      </c>
      <c r="B341" s="62" t="s">
        <v>278</v>
      </c>
      <c r="C341" s="63"/>
      <c r="D341" s="64">
        <v>1</v>
      </c>
      <c r="E341" s="65" t="s">
        <v>132</v>
      </c>
      <c r="F341" s="66"/>
      <c r="G341" s="63"/>
      <c r="H341" s="67"/>
      <c r="I341" s="68"/>
      <c r="J341" s="68"/>
      <c r="K341" s="31" t="s">
        <v>65</v>
      </c>
      <c r="L341" s="76">
        <v>341</v>
      </c>
      <c r="M341" s="76"/>
      <c r="N341" s="70"/>
      <c r="O341" s="78" t="s">
        <v>279</v>
      </c>
      <c r="P341" s="78">
        <v>1</v>
      </c>
      <c r="Q341" s="78" t="s">
        <v>280</v>
      </c>
      <c r="R341" s="78"/>
      <c r="S341" s="78"/>
      <c r="T341" s="77" t="str">
        <f>REPLACE(INDEX(GroupVertices[Group],MATCH(Edges[[#This Row],[Vertex 1]],GroupVertices[Vertex],0)),1,1,"")</f>
        <v>1</v>
      </c>
      <c r="U341" s="77" t="str">
        <f>REPLACE(INDEX(GroupVertices[Group],MATCH(Edges[[#This Row],[Vertex 2]],GroupVertices[Vertex],0)),1,1,"")</f>
        <v>1</v>
      </c>
      <c r="V341" s="31"/>
      <c r="W341" s="31"/>
      <c r="X341" s="31"/>
      <c r="Y341" s="31"/>
      <c r="Z341" s="31"/>
      <c r="AA341" s="31"/>
      <c r="AB341" s="31"/>
      <c r="AC341" s="31"/>
      <c r="AD341" s="31"/>
    </row>
    <row r="342" spans="1:30" ht="15">
      <c r="A342" s="62" t="s">
        <v>209</v>
      </c>
      <c r="B342" s="62" t="s">
        <v>267</v>
      </c>
      <c r="C342" s="63"/>
      <c r="D342" s="64">
        <v>1</v>
      </c>
      <c r="E342" s="65" t="s">
        <v>132</v>
      </c>
      <c r="F342" s="66"/>
      <c r="G342" s="63"/>
      <c r="H342" s="67"/>
      <c r="I342" s="68"/>
      <c r="J342" s="68"/>
      <c r="K342" s="31" t="s">
        <v>65</v>
      </c>
      <c r="L342" s="76">
        <v>342</v>
      </c>
      <c r="M342" s="76"/>
      <c r="N342" s="70"/>
      <c r="O342" s="78" t="s">
        <v>279</v>
      </c>
      <c r="P342" s="78">
        <v>1</v>
      </c>
      <c r="Q342" s="78" t="s">
        <v>280</v>
      </c>
      <c r="R342" s="78"/>
      <c r="S342" s="78"/>
      <c r="T342" s="77" t="str">
        <f>REPLACE(INDEX(GroupVertices[Group],MATCH(Edges[[#This Row],[Vertex 1]],GroupVertices[Vertex],0)),1,1,"")</f>
        <v>1</v>
      </c>
      <c r="U342" s="77" t="str">
        <f>REPLACE(INDEX(GroupVertices[Group],MATCH(Edges[[#This Row],[Vertex 2]],GroupVertices[Vertex],0)),1,1,"")</f>
        <v>1</v>
      </c>
      <c r="V342" s="31"/>
      <c r="W342" s="31"/>
      <c r="X342" s="31"/>
      <c r="Y342" s="31"/>
      <c r="Z342" s="31"/>
      <c r="AA342" s="31"/>
      <c r="AB342" s="31"/>
      <c r="AC342" s="31"/>
      <c r="AD342" s="31"/>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4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42"/>
    <dataValidation allowBlank="1" showErrorMessage="1" sqref="N2:N34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4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42"/>
    <dataValidation allowBlank="1" showInputMessage="1" promptTitle="Edge Color" prompt="To select an optional edge color, right-click and select Select Color on the right-click menu." sqref="C3:C342"/>
    <dataValidation allowBlank="1" showInputMessage="1" promptTitle="Edge Width" prompt="Enter an optional edge width between 1 and 10." errorTitle="Invalid Edge Width" error="The optional edge width must be a whole number between 1 and 10." sqref="D3:D342"/>
    <dataValidation allowBlank="1" showInputMessage="1" promptTitle="Edge Opacity" prompt="Enter an optional edge opacity between 0 (transparent) and 100 (opaque)." errorTitle="Invalid Edge Opacity" error="The optional edge opacity must be a whole number between 0 and 10." sqref="F3:F34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42">
      <formula1>ValidEdgeVisibilities</formula1>
    </dataValidation>
    <dataValidation allowBlank="1" showInputMessage="1" showErrorMessage="1" promptTitle="Vertex 1 Name" prompt="Enter the name of the edge's first vertex." sqref="A3:A342"/>
    <dataValidation allowBlank="1" showInputMessage="1" showErrorMessage="1" promptTitle="Vertex 2 Name" prompt="Enter the name of the edge's second vertex." sqref="B3:B342"/>
    <dataValidation allowBlank="1" showInputMessage="1" showErrorMessage="1" promptTitle="Edge Label" prompt="Enter an optional edge label." errorTitle="Invalid Edge Visibility" error="You have entered an unrecognized edge visibility.  Try selecting from the drop-down list instead." sqref="H3:H34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4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42"/>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369EDE-28CA-4BB9-B4F9-4875F7FE0ACE}">
  <dimension ref="A1:C2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0" t="s">
        <v>42</v>
      </c>
    </row>
    <row r="2" spans="1:3" ht="15" customHeight="1">
      <c r="A2" s="7" t="s">
        <v>1694</v>
      </c>
      <c r="B2" s="106" t="s">
        <v>1695</v>
      </c>
      <c r="C2" s="51" t="s">
        <v>1696</v>
      </c>
    </row>
    <row r="3" spans="1:3" ht="15">
      <c r="A3" s="105" t="s">
        <v>393</v>
      </c>
      <c r="B3" s="105" t="s">
        <v>393</v>
      </c>
      <c r="C3" s="31">
        <v>33</v>
      </c>
    </row>
    <row r="4" spans="1:3" ht="15">
      <c r="A4" s="105" t="s">
        <v>393</v>
      </c>
      <c r="B4" s="105" t="s">
        <v>394</v>
      </c>
      <c r="C4" s="31">
        <v>15</v>
      </c>
    </row>
    <row r="5" spans="1:3" ht="15">
      <c r="A5" s="105" t="s">
        <v>393</v>
      </c>
      <c r="B5" s="105" t="s">
        <v>395</v>
      </c>
      <c r="C5" s="31">
        <v>13</v>
      </c>
    </row>
    <row r="6" spans="1:3" ht="15">
      <c r="A6" s="105" t="s">
        <v>393</v>
      </c>
      <c r="B6" s="105" t="s">
        <v>396</v>
      </c>
      <c r="C6" s="31">
        <v>11</v>
      </c>
    </row>
    <row r="7" spans="1:3" ht="15">
      <c r="A7" s="105" t="s">
        <v>393</v>
      </c>
      <c r="B7" s="105" t="s">
        <v>397</v>
      </c>
      <c r="C7" s="31">
        <v>11</v>
      </c>
    </row>
    <row r="8" spans="1:3" ht="15">
      <c r="A8" s="105" t="s">
        <v>394</v>
      </c>
      <c r="B8" s="105" t="s">
        <v>393</v>
      </c>
      <c r="C8" s="31">
        <v>5</v>
      </c>
    </row>
    <row r="9" spans="1:3" ht="15">
      <c r="A9" s="105" t="s">
        <v>394</v>
      </c>
      <c r="B9" s="105" t="s">
        <v>394</v>
      </c>
      <c r="C9" s="31">
        <v>35</v>
      </c>
    </row>
    <row r="10" spans="1:3" ht="15">
      <c r="A10" s="105" t="s">
        <v>394</v>
      </c>
      <c r="B10" s="105" t="s">
        <v>395</v>
      </c>
      <c r="C10" s="31">
        <v>13</v>
      </c>
    </row>
    <row r="11" spans="1:3" ht="15">
      <c r="A11" s="105" t="s">
        <v>394</v>
      </c>
      <c r="B11" s="105" t="s">
        <v>396</v>
      </c>
      <c r="C11" s="31">
        <v>9</v>
      </c>
    </row>
    <row r="12" spans="1:3" ht="15">
      <c r="A12" s="105" t="s">
        <v>394</v>
      </c>
      <c r="B12" s="105" t="s">
        <v>397</v>
      </c>
      <c r="C12" s="31">
        <v>13</v>
      </c>
    </row>
    <row r="13" spans="1:3" ht="15">
      <c r="A13" s="105" t="s">
        <v>395</v>
      </c>
      <c r="B13" s="105" t="s">
        <v>393</v>
      </c>
      <c r="C13" s="31">
        <v>8</v>
      </c>
    </row>
    <row r="14" spans="1:3" ht="15">
      <c r="A14" s="105" t="s">
        <v>395</v>
      </c>
      <c r="B14" s="105" t="s">
        <v>394</v>
      </c>
      <c r="C14" s="31">
        <v>12</v>
      </c>
    </row>
    <row r="15" spans="1:3" ht="15">
      <c r="A15" s="105" t="s">
        <v>395</v>
      </c>
      <c r="B15" s="105" t="s">
        <v>395</v>
      </c>
      <c r="C15" s="31">
        <v>33</v>
      </c>
    </row>
    <row r="16" spans="1:3" ht="15">
      <c r="A16" s="105" t="s">
        <v>395</v>
      </c>
      <c r="B16" s="105" t="s">
        <v>396</v>
      </c>
      <c r="C16" s="31">
        <v>8</v>
      </c>
    </row>
    <row r="17" spans="1:3" ht="15">
      <c r="A17" s="105" t="s">
        <v>395</v>
      </c>
      <c r="B17" s="105" t="s">
        <v>397</v>
      </c>
      <c r="C17" s="31">
        <v>8</v>
      </c>
    </row>
    <row r="18" spans="1:3" ht="15">
      <c r="A18" s="105" t="s">
        <v>396</v>
      </c>
      <c r="B18" s="105" t="s">
        <v>393</v>
      </c>
      <c r="C18" s="31">
        <v>6</v>
      </c>
    </row>
    <row r="19" spans="1:3" ht="15">
      <c r="A19" s="105" t="s">
        <v>396</v>
      </c>
      <c r="B19" s="105" t="s">
        <v>394</v>
      </c>
      <c r="C19" s="31">
        <v>16</v>
      </c>
    </row>
    <row r="20" spans="1:3" ht="15">
      <c r="A20" s="105" t="s">
        <v>396</v>
      </c>
      <c r="B20" s="105" t="s">
        <v>395</v>
      </c>
      <c r="C20" s="31">
        <v>13</v>
      </c>
    </row>
    <row r="21" spans="1:3" ht="15">
      <c r="A21" s="105" t="s">
        <v>396</v>
      </c>
      <c r="B21" s="105" t="s">
        <v>396</v>
      </c>
      <c r="C21" s="31">
        <v>18</v>
      </c>
    </row>
    <row r="22" spans="1:3" ht="15">
      <c r="A22" s="105" t="s">
        <v>396</v>
      </c>
      <c r="B22" s="105" t="s">
        <v>397</v>
      </c>
      <c r="C22" s="31">
        <v>9</v>
      </c>
    </row>
    <row r="23" spans="1:3" ht="15">
      <c r="A23" s="105" t="s">
        <v>397</v>
      </c>
      <c r="B23" s="105" t="s">
        <v>393</v>
      </c>
      <c r="C23" s="31">
        <v>5</v>
      </c>
    </row>
    <row r="24" spans="1:3" ht="15">
      <c r="A24" s="105" t="s">
        <v>397</v>
      </c>
      <c r="B24" s="105" t="s">
        <v>394</v>
      </c>
      <c r="C24" s="31">
        <v>11</v>
      </c>
    </row>
    <row r="25" spans="1:3" ht="15">
      <c r="A25" s="105" t="s">
        <v>397</v>
      </c>
      <c r="B25" s="105" t="s">
        <v>395</v>
      </c>
      <c r="C25" s="31">
        <v>9</v>
      </c>
    </row>
    <row r="26" spans="1:3" ht="15">
      <c r="A26" s="105" t="s">
        <v>397</v>
      </c>
      <c r="B26" s="105" t="s">
        <v>396</v>
      </c>
      <c r="C26" s="31">
        <v>4</v>
      </c>
    </row>
    <row r="27" spans="1:3" ht="15">
      <c r="A27" s="105" t="s">
        <v>397</v>
      </c>
      <c r="B27" s="105" t="s">
        <v>397</v>
      </c>
      <c r="C27" s="31">
        <v>22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174631-70A9-41E0-BC66-A1E2A1A3E9C7}">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7" t="s">
        <v>1715</v>
      </c>
      <c r="B1" s="7" t="s">
        <v>17</v>
      </c>
    </row>
    <row r="2" spans="1:2" ht="15">
      <c r="A2" s="77" t="s">
        <v>1716</v>
      </c>
      <c r="B2" s="77"/>
    </row>
    <row r="3" spans="1:2" ht="15">
      <c r="A3" s="78" t="s">
        <v>1717</v>
      </c>
      <c r="B3" s="77"/>
    </row>
    <row r="4" spans="1:2" ht="15">
      <c r="A4" s="78" t="s">
        <v>1718</v>
      </c>
      <c r="B4" s="77"/>
    </row>
    <row r="5" spans="1:2" ht="15">
      <c r="A5" s="78" t="s">
        <v>1719</v>
      </c>
      <c r="B5" s="77"/>
    </row>
    <row r="6" spans="1:2" ht="15">
      <c r="A6" s="78" t="s">
        <v>1720</v>
      </c>
      <c r="B6" s="77"/>
    </row>
    <row r="7" spans="1:2" ht="15">
      <c r="A7" s="78" t="s">
        <v>288</v>
      </c>
      <c r="B7" s="77"/>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85C92D-4B5B-40AA-8CFA-E9DFAAD07195}">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7" t="s">
        <v>1721</v>
      </c>
      <c r="B1" s="7" t="s">
        <v>34</v>
      </c>
    </row>
    <row r="2" spans="1:2" ht="15">
      <c r="A2" s="96" t="s">
        <v>209</v>
      </c>
      <c r="B2" s="77">
        <v>3230.728623</v>
      </c>
    </row>
    <row r="3" spans="1:2" ht="15">
      <c r="A3" s="100" t="s">
        <v>222</v>
      </c>
      <c r="B3" s="77">
        <v>166.469099</v>
      </c>
    </row>
    <row r="4" spans="1:2" ht="15">
      <c r="A4" s="100" t="s">
        <v>246</v>
      </c>
      <c r="B4" s="77">
        <v>150.338147</v>
      </c>
    </row>
    <row r="5" spans="1:2" ht="15">
      <c r="A5" s="100" t="s">
        <v>233</v>
      </c>
      <c r="B5" s="77">
        <v>138.665476</v>
      </c>
    </row>
    <row r="6" spans="1:2" ht="15">
      <c r="A6" s="100" t="s">
        <v>250</v>
      </c>
      <c r="B6" s="77">
        <v>121.857591</v>
      </c>
    </row>
    <row r="7" spans="1:2" ht="15">
      <c r="A7" s="100" t="s">
        <v>235</v>
      </c>
      <c r="B7" s="77">
        <v>114.584524</v>
      </c>
    </row>
    <row r="8" spans="1:2" ht="15">
      <c r="A8" s="100" t="s">
        <v>218</v>
      </c>
      <c r="B8" s="77">
        <v>48.952381</v>
      </c>
    </row>
    <row r="9" spans="1:2" ht="15">
      <c r="A9" s="100" t="s">
        <v>247</v>
      </c>
      <c r="B9" s="77">
        <v>41.225845</v>
      </c>
    </row>
    <row r="10" spans="1:2" ht="15">
      <c r="A10" s="100" t="s">
        <v>238</v>
      </c>
      <c r="B10" s="77">
        <v>38.610766</v>
      </c>
    </row>
    <row r="11" spans="1:2" ht="15">
      <c r="A11" s="100" t="s">
        <v>224</v>
      </c>
      <c r="B11" s="77">
        <v>31.327433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71C57D-2899-46B3-9E6B-3D773C516DB4}">
  <dimension ref="A1:L24"/>
  <sheetViews>
    <sheetView workbookViewId="0" topLeftCell="A1"/>
  </sheetViews>
  <sheetFormatPr defaultColWidth="9.140625" defaultRowHeight="15"/>
  <cols>
    <col min="1" max="1" width="41.7109375" style="0" customWidth="1"/>
    <col min="2" max="2" width="20.28125" style="0" bestFit="1" customWidth="1"/>
    <col min="3" max="3" width="31.7109375" style="0" customWidth="1"/>
    <col min="4" max="4" width="11.28125" style="0" bestFit="1" customWidth="1"/>
    <col min="5" max="5" width="31.7109375" style="0" customWidth="1"/>
    <col min="6" max="6" width="11.28125" style="0" bestFit="1" customWidth="1"/>
    <col min="7" max="7" width="31.7109375" style="0" customWidth="1"/>
    <col min="8" max="8" width="11.28125" style="0" bestFit="1" customWidth="1"/>
    <col min="9" max="9" width="31.7109375" style="0" customWidth="1"/>
    <col min="10" max="10" width="11.28125" style="0" bestFit="1" customWidth="1"/>
    <col min="11" max="11" width="31.7109375" style="0" customWidth="1"/>
    <col min="12" max="12" width="11.28125" style="0" bestFit="1" customWidth="1"/>
  </cols>
  <sheetData>
    <row r="1" spans="1:12" ht="15" customHeight="1">
      <c r="A1" s="7" t="s">
        <v>1722</v>
      </c>
      <c r="B1" s="7" t="s">
        <v>1723</v>
      </c>
      <c r="C1" s="7" t="s">
        <v>1724</v>
      </c>
      <c r="D1" s="7" t="s">
        <v>1726</v>
      </c>
      <c r="E1" s="7" t="s">
        <v>1725</v>
      </c>
      <c r="F1" s="7" t="s">
        <v>1728</v>
      </c>
      <c r="G1" s="7" t="s">
        <v>1727</v>
      </c>
      <c r="H1" s="7" t="s">
        <v>1730</v>
      </c>
      <c r="I1" s="7" t="s">
        <v>1729</v>
      </c>
      <c r="J1" s="7" t="s">
        <v>1732</v>
      </c>
      <c r="K1" s="7" t="s">
        <v>1731</v>
      </c>
      <c r="L1" s="7" t="s">
        <v>1733</v>
      </c>
    </row>
    <row r="2" spans="1:12" ht="15">
      <c r="A2" s="99" t="s">
        <v>415</v>
      </c>
      <c r="B2" s="99">
        <v>63</v>
      </c>
      <c r="C2" s="99" t="s">
        <v>415</v>
      </c>
      <c r="D2" s="99">
        <v>49</v>
      </c>
      <c r="E2" s="99" t="s">
        <v>418</v>
      </c>
      <c r="F2" s="99">
        <v>33</v>
      </c>
      <c r="G2" s="99" t="s">
        <v>233</v>
      </c>
      <c r="H2" s="99">
        <v>15</v>
      </c>
      <c r="I2" s="99" t="s">
        <v>250</v>
      </c>
      <c r="J2" s="99">
        <v>22</v>
      </c>
      <c r="K2" s="99" t="s">
        <v>233</v>
      </c>
      <c r="L2" s="99">
        <v>27</v>
      </c>
    </row>
    <row r="3" spans="1:12" ht="15">
      <c r="A3" s="101" t="s">
        <v>233</v>
      </c>
      <c r="B3" s="99">
        <v>62</v>
      </c>
      <c r="C3" s="99" t="s">
        <v>273</v>
      </c>
      <c r="D3" s="99">
        <v>24</v>
      </c>
      <c r="E3" s="99" t="s">
        <v>423</v>
      </c>
      <c r="F3" s="99">
        <v>28</v>
      </c>
      <c r="G3" s="99" t="s">
        <v>467</v>
      </c>
      <c r="H3" s="99">
        <v>15</v>
      </c>
      <c r="I3" s="99" t="s">
        <v>435</v>
      </c>
      <c r="J3" s="99">
        <v>14</v>
      </c>
      <c r="K3" s="99" t="s">
        <v>417</v>
      </c>
      <c r="L3" s="99">
        <v>19</v>
      </c>
    </row>
    <row r="4" spans="1:12" ht="15">
      <c r="A4" s="101" t="s">
        <v>416</v>
      </c>
      <c r="B4" s="99">
        <v>58</v>
      </c>
      <c r="C4" s="99" t="s">
        <v>441</v>
      </c>
      <c r="D4" s="99">
        <v>21</v>
      </c>
      <c r="E4" s="99" t="s">
        <v>419</v>
      </c>
      <c r="F4" s="99">
        <v>25</v>
      </c>
      <c r="G4" s="99" t="s">
        <v>489</v>
      </c>
      <c r="H4" s="99">
        <v>14</v>
      </c>
      <c r="I4" s="99" t="s">
        <v>454</v>
      </c>
      <c r="J4" s="99">
        <v>14</v>
      </c>
      <c r="K4" s="99" t="s">
        <v>416</v>
      </c>
      <c r="L4" s="99">
        <v>16</v>
      </c>
    </row>
    <row r="5" spans="1:12" ht="15">
      <c r="A5" s="101" t="s">
        <v>417</v>
      </c>
      <c r="B5" s="99">
        <v>46</v>
      </c>
      <c r="C5" s="99" t="s">
        <v>424</v>
      </c>
      <c r="D5" s="99">
        <v>18</v>
      </c>
      <c r="E5" s="99" t="s">
        <v>426</v>
      </c>
      <c r="F5" s="99">
        <v>25</v>
      </c>
      <c r="G5" s="99" t="s">
        <v>416</v>
      </c>
      <c r="H5" s="99">
        <v>13</v>
      </c>
      <c r="I5" s="99" t="s">
        <v>463</v>
      </c>
      <c r="J5" s="99">
        <v>13</v>
      </c>
      <c r="K5" s="99" t="s">
        <v>254</v>
      </c>
      <c r="L5" s="99">
        <v>15</v>
      </c>
    </row>
    <row r="6" spans="1:12" ht="15">
      <c r="A6" s="101" t="s">
        <v>418</v>
      </c>
      <c r="B6" s="99">
        <v>45</v>
      </c>
      <c r="C6" s="99" t="s">
        <v>258</v>
      </c>
      <c r="D6" s="99">
        <v>18</v>
      </c>
      <c r="E6" s="99" t="s">
        <v>421</v>
      </c>
      <c r="F6" s="99">
        <v>23</v>
      </c>
      <c r="G6" s="99" t="s">
        <v>429</v>
      </c>
      <c r="H6" s="99">
        <v>12</v>
      </c>
      <c r="I6" s="99" t="s">
        <v>417</v>
      </c>
      <c r="J6" s="99">
        <v>13</v>
      </c>
      <c r="K6" s="99" t="s">
        <v>420</v>
      </c>
      <c r="L6" s="99">
        <v>14</v>
      </c>
    </row>
    <row r="7" spans="1:12" ht="15">
      <c r="A7" s="101" t="s">
        <v>250</v>
      </c>
      <c r="B7" s="99">
        <v>42</v>
      </c>
      <c r="C7" s="99" t="s">
        <v>427</v>
      </c>
      <c r="D7" s="99">
        <v>18</v>
      </c>
      <c r="E7" s="99" t="s">
        <v>425</v>
      </c>
      <c r="F7" s="99">
        <v>20</v>
      </c>
      <c r="G7" s="99" t="s">
        <v>513</v>
      </c>
      <c r="H7" s="99">
        <v>12</v>
      </c>
      <c r="I7" s="99" t="s">
        <v>421</v>
      </c>
      <c r="J7" s="99">
        <v>11</v>
      </c>
      <c r="K7" s="99" t="s">
        <v>430</v>
      </c>
      <c r="L7" s="99">
        <v>14</v>
      </c>
    </row>
    <row r="8" spans="1:12" ht="15">
      <c r="A8" s="101" t="s">
        <v>419</v>
      </c>
      <c r="B8" s="99">
        <v>39</v>
      </c>
      <c r="C8" s="99" t="s">
        <v>416</v>
      </c>
      <c r="D8" s="99">
        <v>17</v>
      </c>
      <c r="E8" s="99" t="s">
        <v>434</v>
      </c>
      <c r="F8" s="99">
        <v>17</v>
      </c>
      <c r="G8" s="99" t="s">
        <v>522</v>
      </c>
      <c r="H8" s="99">
        <v>11</v>
      </c>
      <c r="I8" s="99" t="s">
        <v>448</v>
      </c>
      <c r="J8" s="99">
        <v>10</v>
      </c>
      <c r="K8" s="99" t="s">
        <v>473</v>
      </c>
      <c r="L8" s="99">
        <v>12</v>
      </c>
    </row>
    <row r="9" spans="1:12" ht="15">
      <c r="A9" s="101" t="s">
        <v>420</v>
      </c>
      <c r="B9" s="99">
        <v>38</v>
      </c>
      <c r="C9" s="99" t="s">
        <v>420</v>
      </c>
      <c r="D9" s="99">
        <v>16</v>
      </c>
      <c r="E9" s="99" t="s">
        <v>422</v>
      </c>
      <c r="F9" s="99">
        <v>14</v>
      </c>
      <c r="G9" s="99" t="s">
        <v>431</v>
      </c>
      <c r="H9" s="99">
        <v>11</v>
      </c>
      <c r="I9" s="99" t="s">
        <v>437</v>
      </c>
      <c r="J9" s="99">
        <v>10</v>
      </c>
      <c r="K9" s="99" t="s">
        <v>443</v>
      </c>
      <c r="L9" s="99">
        <v>11</v>
      </c>
    </row>
    <row r="10" spans="1:12" ht="15">
      <c r="A10" s="101" t="s">
        <v>421</v>
      </c>
      <c r="B10" s="99">
        <v>38</v>
      </c>
      <c r="C10" s="99" t="s">
        <v>446</v>
      </c>
      <c r="D10" s="99">
        <v>15</v>
      </c>
      <c r="E10" s="99" t="s">
        <v>482</v>
      </c>
      <c r="F10" s="99">
        <v>13</v>
      </c>
      <c r="G10" s="99" t="s">
        <v>466</v>
      </c>
      <c r="H10" s="99">
        <v>10</v>
      </c>
      <c r="I10" s="99" t="s">
        <v>483</v>
      </c>
      <c r="J10" s="99">
        <v>10</v>
      </c>
      <c r="K10" s="99" t="s">
        <v>433</v>
      </c>
      <c r="L10" s="99">
        <v>10</v>
      </c>
    </row>
    <row r="11" spans="1:12" ht="15">
      <c r="A11" s="101" t="s">
        <v>254</v>
      </c>
      <c r="B11" s="99">
        <v>38</v>
      </c>
      <c r="C11" s="99" t="s">
        <v>431</v>
      </c>
      <c r="D11" s="99">
        <v>15</v>
      </c>
      <c r="E11" s="99" t="s">
        <v>233</v>
      </c>
      <c r="F11" s="99">
        <v>12</v>
      </c>
      <c r="G11" s="99" t="s">
        <v>458</v>
      </c>
      <c r="H11" s="99">
        <v>10</v>
      </c>
      <c r="I11" s="99" t="s">
        <v>422</v>
      </c>
      <c r="J11" s="99">
        <v>9</v>
      </c>
      <c r="K11" s="99" t="s">
        <v>415</v>
      </c>
      <c r="L11" s="99">
        <v>10</v>
      </c>
    </row>
    <row r="14" spans="1:12" ht="15" customHeight="1">
      <c r="A14" s="7" t="s">
        <v>1740</v>
      </c>
      <c r="B14" s="7" t="s">
        <v>1723</v>
      </c>
      <c r="C14" s="7" t="s">
        <v>1751</v>
      </c>
      <c r="D14" s="7" t="s">
        <v>1726</v>
      </c>
      <c r="E14" s="7" t="s">
        <v>1761</v>
      </c>
      <c r="F14" s="7" t="s">
        <v>1728</v>
      </c>
      <c r="G14" s="7" t="s">
        <v>1766</v>
      </c>
      <c r="H14" s="7" t="s">
        <v>1730</v>
      </c>
      <c r="I14" s="7" t="s">
        <v>1775</v>
      </c>
      <c r="J14" s="7" t="s">
        <v>1732</v>
      </c>
      <c r="K14" s="7" t="s">
        <v>1783</v>
      </c>
      <c r="L14" s="7" t="s">
        <v>1733</v>
      </c>
    </row>
    <row r="15" spans="1:12" ht="15">
      <c r="A15" s="99" t="s">
        <v>1741</v>
      </c>
      <c r="B15" s="99">
        <v>29</v>
      </c>
      <c r="C15" s="99" t="s">
        <v>1752</v>
      </c>
      <c r="D15" s="99">
        <v>8</v>
      </c>
      <c r="E15" s="99" t="s">
        <v>1741</v>
      </c>
      <c r="F15" s="99">
        <v>23</v>
      </c>
      <c r="G15" s="99" t="s">
        <v>1744</v>
      </c>
      <c r="H15" s="99">
        <v>10</v>
      </c>
      <c r="I15" s="99" t="s">
        <v>1742</v>
      </c>
      <c r="J15" s="99">
        <v>8</v>
      </c>
      <c r="K15" s="99" t="s">
        <v>1784</v>
      </c>
      <c r="L15" s="99">
        <v>6</v>
      </c>
    </row>
    <row r="16" spans="1:12" ht="15">
      <c r="A16" s="101" t="s">
        <v>1742</v>
      </c>
      <c r="B16" s="99">
        <v>25</v>
      </c>
      <c r="C16" s="99" t="s">
        <v>1753</v>
      </c>
      <c r="D16" s="99">
        <v>7</v>
      </c>
      <c r="E16" s="99" t="s">
        <v>1742</v>
      </c>
      <c r="F16" s="99">
        <v>14</v>
      </c>
      <c r="G16" s="99" t="s">
        <v>1746</v>
      </c>
      <c r="H16" s="99">
        <v>10</v>
      </c>
      <c r="I16" s="99" t="s">
        <v>1776</v>
      </c>
      <c r="J16" s="99">
        <v>4</v>
      </c>
      <c r="K16" s="99" t="s">
        <v>1745</v>
      </c>
      <c r="L16" s="99">
        <v>6</v>
      </c>
    </row>
    <row r="17" spans="1:12" ht="15">
      <c r="A17" s="101" t="s">
        <v>1743</v>
      </c>
      <c r="B17" s="99">
        <v>20</v>
      </c>
      <c r="C17" s="99" t="s">
        <v>1754</v>
      </c>
      <c r="D17" s="99">
        <v>7</v>
      </c>
      <c r="E17" s="99" t="s">
        <v>1749</v>
      </c>
      <c r="F17" s="99">
        <v>9</v>
      </c>
      <c r="G17" s="99" t="s">
        <v>1767</v>
      </c>
      <c r="H17" s="99">
        <v>6</v>
      </c>
      <c r="I17" s="99" t="s">
        <v>1777</v>
      </c>
      <c r="J17" s="99">
        <v>4</v>
      </c>
      <c r="K17" s="99" t="s">
        <v>1785</v>
      </c>
      <c r="L17" s="99">
        <v>6</v>
      </c>
    </row>
    <row r="18" spans="1:12" ht="15">
      <c r="A18" s="101" t="s">
        <v>1744</v>
      </c>
      <c r="B18" s="99">
        <v>18</v>
      </c>
      <c r="C18" s="99" t="s">
        <v>1744</v>
      </c>
      <c r="D18" s="99">
        <v>6</v>
      </c>
      <c r="E18" s="99" t="s">
        <v>1743</v>
      </c>
      <c r="F18" s="99">
        <v>9</v>
      </c>
      <c r="G18" s="99" t="s">
        <v>1768</v>
      </c>
      <c r="H18" s="99">
        <v>5</v>
      </c>
      <c r="I18" s="99" t="s">
        <v>1778</v>
      </c>
      <c r="J18" s="99">
        <v>4</v>
      </c>
      <c r="K18" s="99" t="s">
        <v>1786</v>
      </c>
      <c r="L18" s="99">
        <v>4</v>
      </c>
    </row>
    <row r="19" spans="1:12" ht="15">
      <c r="A19" s="101" t="s">
        <v>1745</v>
      </c>
      <c r="B19" s="99">
        <v>13</v>
      </c>
      <c r="C19" s="99" t="s">
        <v>1755</v>
      </c>
      <c r="D19" s="99">
        <v>5</v>
      </c>
      <c r="E19" s="99" t="s">
        <v>1747</v>
      </c>
      <c r="F19" s="99">
        <v>9</v>
      </c>
      <c r="G19" s="99" t="s">
        <v>1769</v>
      </c>
      <c r="H19" s="99">
        <v>5</v>
      </c>
      <c r="I19" s="99" t="s">
        <v>1779</v>
      </c>
      <c r="J19" s="99">
        <v>4</v>
      </c>
      <c r="K19" s="99" t="s">
        <v>1787</v>
      </c>
      <c r="L19" s="99">
        <v>4</v>
      </c>
    </row>
    <row r="20" spans="1:12" ht="15">
      <c r="A20" s="101" t="s">
        <v>1746</v>
      </c>
      <c r="B20" s="99">
        <v>13</v>
      </c>
      <c r="C20" s="99" t="s">
        <v>1756</v>
      </c>
      <c r="D20" s="99">
        <v>5</v>
      </c>
      <c r="E20" s="99" t="s">
        <v>1762</v>
      </c>
      <c r="F20" s="99">
        <v>6</v>
      </c>
      <c r="G20" s="99" t="s">
        <v>1770</v>
      </c>
      <c r="H20" s="99">
        <v>4</v>
      </c>
      <c r="I20" s="99" t="s">
        <v>1748</v>
      </c>
      <c r="J20" s="99">
        <v>4</v>
      </c>
      <c r="K20" s="99" t="s">
        <v>1788</v>
      </c>
      <c r="L20" s="99">
        <v>4</v>
      </c>
    </row>
    <row r="21" spans="1:12" ht="15">
      <c r="A21" s="101" t="s">
        <v>1747</v>
      </c>
      <c r="B21" s="99">
        <v>12</v>
      </c>
      <c r="C21" s="99" t="s">
        <v>1757</v>
      </c>
      <c r="D21" s="99">
        <v>4</v>
      </c>
      <c r="E21" s="99" t="s">
        <v>1763</v>
      </c>
      <c r="F21" s="99">
        <v>4</v>
      </c>
      <c r="G21" s="99" t="s">
        <v>1771</v>
      </c>
      <c r="H21" s="99">
        <v>4</v>
      </c>
      <c r="I21" s="99" t="s">
        <v>1743</v>
      </c>
      <c r="J21" s="99">
        <v>4</v>
      </c>
      <c r="K21" s="99" t="s">
        <v>1789</v>
      </c>
      <c r="L21" s="99">
        <v>4</v>
      </c>
    </row>
    <row r="22" spans="1:12" ht="15">
      <c r="A22" s="101" t="s">
        <v>1748</v>
      </c>
      <c r="B22" s="99">
        <v>11</v>
      </c>
      <c r="C22" s="99" t="s">
        <v>1758</v>
      </c>
      <c r="D22" s="99">
        <v>4</v>
      </c>
      <c r="E22" s="99" t="s">
        <v>1750</v>
      </c>
      <c r="F22" s="99">
        <v>4</v>
      </c>
      <c r="G22" s="99" t="s">
        <v>1772</v>
      </c>
      <c r="H22" s="99">
        <v>4</v>
      </c>
      <c r="I22" s="99" t="s">
        <v>1780</v>
      </c>
      <c r="J22" s="99">
        <v>4</v>
      </c>
      <c r="K22" s="99" t="s">
        <v>1790</v>
      </c>
      <c r="L22" s="99">
        <v>4</v>
      </c>
    </row>
    <row r="23" spans="1:12" ht="15">
      <c r="A23" s="101" t="s">
        <v>1749</v>
      </c>
      <c r="B23" s="99">
        <v>10</v>
      </c>
      <c r="C23" s="99" t="s">
        <v>1759</v>
      </c>
      <c r="D23" s="99">
        <v>4</v>
      </c>
      <c r="E23" s="99" t="s">
        <v>1764</v>
      </c>
      <c r="F23" s="99">
        <v>4</v>
      </c>
      <c r="G23" s="99" t="s">
        <v>1773</v>
      </c>
      <c r="H23" s="99">
        <v>3</v>
      </c>
      <c r="I23" s="99" t="s">
        <v>1781</v>
      </c>
      <c r="J23" s="99">
        <v>3</v>
      </c>
      <c r="K23" s="99" t="s">
        <v>1791</v>
      </c>
      <c r="L23" s="99">
        <v>4</v>
      </c>
    </row>
    <row r="24" spans="1:12" ht="15">
      <c r="A24" s="101" t="s">
        <v>1750</v>
      </c>
      <c r="B24" s="99">
        <v>9</v>
      </c>
      <c r="C24" s="99" t="s">
        <v>1760</v>
      </c>
      <c r="D24" s="99">
        <v>4</v>
      </c>
      <c r="E24" s="99" t="s">
        <v>1765</v>
      </c>
      <c r="F24" s="99">
        <v>3</v>
      </c>
      <c r="G24" s="99" t="s">
        <v>1774</v>
      </c>
      <c r="H24" s="99">
        <v>3</v>
      </c>
      <c r="I24" s="99" t="s">
        <v>1782</v>
      </c>
      <c r="J24" s="99">
        <v>3</v>
      </c>
      <c r="K24" s="99" t="s">
        <v>1792</v>
      </c>
      <c r="L24" s="99">
        <v>4</v>
      </c>
    </row>
  </sheetData>
  <printOptions/>
  <pageMargins left="0.7" right="0.7" top="0.75" bottom="0.75" header="0.3" footer="0.3"/>
  <pageSetup orientation="portrait" paperSize="9"/>
  <tableParts>
    <tablePart r:id="rId2"/>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A73"/>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39.421875" style="1" bestFit="1" customWidth="1"/>
    <col min="2" max="2" width="11.7109375" style="0" customWidth="1"/>
    <col min="3" max="3" width="7.8515625" style="0" customWidth="1"/>
    <col min="4" max="4" width="8.57421875" style="0" customWidth="1"/>
    <col min="5" max="5" width="6.7109375" style="0" customWidth="1"/>
    <col min="6" max="6" width="9.8515625" style="0" customWidth="1"/>
    <col min="7" max="7" width="7.7109375" style="0" customWidth="1"/>
    <col min="8" max="8" width="11.00390625" style="0" customWidth="1"/>
    <col min="9" max="9" width="8.57421875" style="0" hidden="1" customWidth="1"/>
    <col min="10" max="10" width="9.7109375" style="0"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0" customWidth="1"/>
    <col min="28" max="28" width="5.00390625" style="0" hidden="1" customWidth="1"/>
    <col min="29" max="29" width="16.00390625" style="5" hidden="1" customWidth="1"/>
    <col min="30" max="30" width="16.00390625" style="2" customWidth="1"/>
    <col min="31" max="32" width="15.7109375" style="0" customWidth="1"/>
    <col min="33" max="33" width="14.00390625" style="0" customWidth="1"/>
    <col min="34" max="34" width="10.421875" style="0" customWidth="1"/>
    <col min="35" max="35" width="6.7109375" style="0" customWidth="1"/>
    <col min="36" max="36" width="13.140625" style="0" customWidth="1"/>
    <col min="37" max="37" width="14.28125" style="0" customWidth="1"/>
    <col min="38" max="38" width="6.57421875" style="0" customWidth="1"/>
    <col min="39" max="39" width="9.28125" style="0" customWidth="1"/>
    <col min="40" max="40" width="19.140625" style="0" customWidth="1"/>
    <col min="41" max="41" width="23.8515625" style="0" customWidth="1"/>
    <col min="42" max="42" width="19.140625" style="0" customWidth="1"/>
    <col min="43" max="43" width="23.8515625" style="0" customWidth="1"/>
    <col min="44" max="44" width="19.140625" style="0" customWidth="1"/>
    <col min="45" max="45" width="23.8515625" style="0" customWidth="1"/>
    <col min="46" max="46" width="18.140625" style="0" customWidth="1"/>
    <col min="47" max="47" width="22.28125" style="0" customWidth="1"/>
    <col min="48" max="48" width="17.00390625" style="0" customWidth="1"/>
    <col min="49" max="49" width="18.8515625" style="0" customWidth="1"/>
    <col min="50" max="50" width="21.140625" style="0" customWidth="1"/>
    <col min="51" max="51" width="18.8515625" style="0" customWidth="1"/>
    <col min="52" max="52" width="21.140625" style="0" customWidth="1"/>
  </cols>
  <sheetData>
    <row r="1" spans="2:30" ht="15">
      <c r="B1" s="1"/>
      <c r="C1" s="21" t="s">
        <v>39</v>
      </c>
      <c r="D1" s="14"/>
      <c r="E1" s="14"/>
      <c r="F1" s="14"/>
      <c r="G1" s="14"/>
      <c r="H1" s="14"/>
      <c r="I1" s="23" t="s">
        <v>43</v>
      </c>
      <c r="J1" s="22"/>
      <c r="K1" s="22"/>
      <c r="L1" s="22"/>
      <c r="M1" s="25" t="s">
        <v>44</v>
      </c>
      <c r="N1" s="24"/>
      <c r="O1" s="24"/>
      <c r="P1" s="24"/>
      <c r="Q1" s="24"/>
      <c r="R1" s="24"/>
      <c r="S1" s="20" t="s">
        <v>42</v>
      </c>
      <c r="T1" s="17"/>
      <c r="U1" s="18"/>
      <c r="V1" s="19"/>
      <c r="W1" s="17"/>
      <c r="X1" s="17"/>
      <c r="Y1" s="17"/>
      <c r="Z1" s="17"/>
      <c r="AA1" s="17"/>
      <c r="AB1" s="26" t="s">
        <v>40</v>
      </c>
      <c r="AC1" s="16"/>
      <c r="AD1" s="27" t="s">
        <v>41</v>
      </c>
    </row>
    <row r="2" spans="1:52" ht="30" customHeight="1">
      <c r="A2" s="10" t="s">
        <v>5</v>
      </c>
      <c r="B2" t="s">
        <v>1810</v>
      </c>
      <c r="C2" s="7" t="s">
        <v>2</v>
      </c>
      <c r="D2" s="7" t="s">
        <v>8</v>
      </c>
      <c r="E2" s="8" t="s">
        <v>45</v>
      </c>
      <c r="F2" s="9" t="s">
        <v>4</v>
      </c>
      <c r="G2" s="7" t="s">
        <v>48</v>
      </c>
      <c r="H2" s="7" t="s">
        <v>11</v>
      </c>
      <c r="I2" s="7" t="s">
        <v>46</v>
      </c>
      <c r="J2" s="7" t="s">
        <v>47</v>
      </c>
      <c r="K2" s="7" t="s">
        <v>77</v>
      </c>
      <c r="L2" s="7" t="s">
        <v>10</v>
      </c>
      <c r="M2" s="7" t="s">
        <v>27</v>
      </c>
      <c r="N2" s="7" t="s">
        <v>15</v>
      </c>
      <c r="O2" s="7" t="s">
        <v>16</v>
      </c>
      <c r="P2" s="7" t="s">
        <v>13</v>
      </c>
      <c r="Q2" s="7" t="s">
        <v>28</v>
      </c>
      <c r="R2" s="7" t="s">
        <v>29</v>
      </c>
      <c r="S2" s="7" t="s">
        <v>31</v>
      </c>
      <c r="T2" s="7" t="s">
        <v>32</v>
      </c>
      <c r="U2" s="7" t="s">
        <v>33</v>
      </c>
      <c r="V2" s="7" t="s">
        <v>34</v>
      </c>
      <c r="W2" s="7" t="s">
        <v>35</v>
      </c>
      <c r="X2" s="7" t="s">
        <v>36</v>
      </c>
      <c r="Y2" s="7" t="s">
        <v>137</v>
      </c>
      <c r="Z2" s="7" t="s">
        <v>37</v>
      </c>
      <c r="AA2" s="7" t="s">
        <v>170</v>
      </c>
      <c r="AB2" s="10" t="s">
        <v>12</v>
      </c>
      <c r="AC2" s="10" t="s">
        <v>38</v>
      </c>
      <c r="AD2" s="7" t="s">
        <v>26</v>
      </c>
      <c r="AE2" s="7" t="s">
        <v>281</v>
      </c>
      <c r="AF2" s="7" t="s">
        <v>282</v>
      </c>
      <c r="AG2" s="7" t="s">
        <v>283</v>
      </c>
      <c r="AH2" s="7" t="s">
        <v>284</v>
      </c>
      <c r="AI2" s="7" t="s">
        <v>285</v>
      </c>
      <c r="AJ2" s="7" t="s">
        <v>286</v>
      </c>
      <c r="AK2" s="7" t="s">
        <v>287</v>
      </c>
      <c r="AL2" s="7" t="s">
        <v>288</v>
      </c>
      <c r="AM2" s="7" t="s">
        <v>403</v>
      </c>
      <c r="AN2" s="104" t="s">
        <v>1683</v>
      </c>
      <c r="AO2" s="104" t="s">
        <v>1684</v>
      </c>
      <c r="AP2" s="104" t="s">
        <v>1685</v>
      </c>
      <c r="AQ2" s="104" t="s">
        <v>1686</v>
      </c>
      <c r="AR2" s="104" t="s">
        <v>1687</v>
      </c>
      <c r="AS2" s="104" t="s">
        <v>1688</v>
      </c>
      <c r="AT2" s="104" t="s">
        <v>1689</v>
      </c>
      <c r="AU2" s="104" t="s">
        <v>1690</v>
      </c>
      <c r="AV2" s="104" t="s">
        <v>1692</v>
      </c>
      <c r="AW2" s="104" t="s">
        <v>1799</v>
      </c>
      <c r="AX2" s="104" t="s">
        <v>1801</v>
      </c>
      <c r="AY2" s="104" t="s">
        <v>1802</v>
      </c>
      <c r="AZ2" s="104" t="s">
        <v>1803</v>
      </c>
    </row>
    <row r="3" spans="1:52" ht="41.45" customHeight="1">
      <c r="A3" s="62" t="s">
        <v>209</v>
      </c>
      <c r="C3" s="63"/>
      <c r="D3" s="63" t="s">
        <v>64</v>
      </c>
      <c r="E3" s="64">
        <v>1000</v>
      </c>
      <c r="F3" s="66"/>
      <c r="G3" s="93" t="str">
        <f>HYPERLINK("https://upload.wikimedia.org/wikipedia/en/4/4a/Commons-logo.svg")</f>
        <v>https://upload.wikimedia.org/wikipedia/en/4/4a/Commons-logo.svg</v>
      </c>
      <c r="H3" s="63"/>
      <c r="I3" s="67" t="s">
        <v>209</v>
      </c>
      <c r="J3" s="68"/>
      <c r="K3" s="68" t="s">
        <v>75</v>
      </c>
      <c r="L3" s="47" t="s">
        <v>336</v>
      </c>
      <c r="M3" s="71">
        <v>9999</v>
      </c>
      <c r="N3" s="72">
        <v>1586.5703125</v>
      </c>
      <c r="O3" s="72">
        <v>4846.544921875</v>
      </c>
      <c r="P3" s="73"/>
      <c r="Q3" s="74"/>
      <c r="R3" s="74"/>
      <c r="S3" s="79"/>
      <c r="T3" s="45">
        <v>0</v>
      </c>
      <c r="U3" s="45">
        <v>70</v>
      </c>
      <c r="V3" s="46">
        <v>3230.728623</v>
      </c>
      <c r="W3" s="46">
        <v>1</v>
      </c>
      <c r="X3" s="46">
        <v>0.40012</v>
      </c>
      <c r="Y3" s="46">
        <v>0.050607</v>
      </c>
      <c r="Z3" s="46">
        <v>0.055900621118012424</v>
      </c>
      <c r="AA3" s="46">
        <v>0</v>
      </c>
      <c r="AB3" s="69">
        <v>6</v>
      </c>
      <c r="AC3" s="69"/>
      <c r="AD3" s="70"/>
      <c r="AE3" s="77" t="s">
        <v>289</v>
      </c>
      <c r="AF3" s="95" t="str">
        <f>HYPERLINK("http://en.wikipedia.org/wiki/Decentralized_finance")</f>
        <v>http://en.wikipedia.org/wiki/Decentralized_finance</v>
      </c>
      <c r="AG3" s="77" t="s">
        <v>333</v>
      </c>
      <c r="AH3" s="77" t="s">
        <v>336</v>
      </c>
      <c r="AI3" s="77"/>
      <c r="AJ3" s="77">
        <v>0.5024204</v>
      </c>
      <c r="AK3" s="77">
        <v>460</v>
      </c>
      <c r="AL3" s="77"/>
      <c r="AM3" s="77" t="str">
        <f>REPLACE(INDEX(GroupVertices[Group],MATCH(Vertices[[#This Row],[Vertex]],GroupVertices[Vertex],0)),1,1,"")</f>
        <v>1</v>
      </c>
      <c r="AN3" s="45">
        <v>3</v>
      </c>
      <c r="AO3" s="46">
        <v>3.409090909090909</v>
      </c>
      <c r="AP3" s="45">
        <v>4</v>
      </c>
      <c r="AQ3" s="46">
        <v>4.545454545454546</v>
      </c>
      <c r="AR3" s="45">
        <v>0</v>
      </c>
      <c r="AS3" s="46">
        <v>0</v>
      </c>
      <c r="AT3" s="45">
        <v>55</v>
      </c>
      <c r="AU3" s="46">
        <v>62.5</v>
      </c>
      <c r="AV3" s="45">
        <v>88</v>
      </c>
      <c r="AW3" s="108" t="s">
        <v>1800</v>
      </c>
      <c r="AX3" s="108" t="s">
        <v>1800</v>
      </c>
      <c r="AY3" s="108" t="s">
        <v>1800</v>
      </c>
      <c r="AZ3" s="108" t="s">
        <v>1800</v>
      </c>
    </row>
    <row r="4" spans="1:53" ht="41.45" customHeight="1">
      <c r="A4" s="62" t="s">
        <v>222</v>
      </c>
      <c r="C4" s="63"/>
      <c r="D4" s="63" t="s">
        <v>64</v>
      </c>
      <c r="E4" s="64">
        <v>723.805549843648</v>
      </c>
      <c r="F4" s="66"/>
      <c r="G4" s="93" t="str">
        <f>HYPERLINK("https://upload.wikimedia.org/wikipedia/commons/4/46/Bitcoin.svg")</f>
        <v>https://upload.wikimedia.org/wikipedia/commons/4/46/Bitcoin.svg</v>
      </c>
      <c r="H4" s="63"/>
      <c r="I4" s="67" t="s">
        <v>222</v>
      </c>
      <c r="J4" s="68"/>
      <c r="K4" s="68" t="s">
        <v>75</v>
      </c>
      <c r="L4" s="47" t="s">
        <v>342</v>
      </c>
      <c r="M4" s="71">
        <v>516.1649197500548</v>
      </c>
      <c r="N4" s="72">
        <v>5666.64111328125</v>
      </c>
      <c r="O4" s="72">
        <v>7903.1494140625</v>
      </c>
      <c r="P4" s="73"/>
      <c r="Q4" s="74"/>
      <c r="R4" s="74"/>
      <c r="S4" s="79"/>
      <c r="T4" s="45">
        <v>17</v>
      </c>
      <c r="U4" s="45">
        <v>15</v>
      </c>
      <c r="V4" s="46">
        <v>166.469099</v>
      </c>
      <c r="W4" s="46">
        <v>0.625</v>
      </c>
      <c r="X4" s="46">
        <v>0.253536</v>
      </c>
      <c r="Y4" s="46">
        <v>0.019035</v>
      </c>
      <c r="Z4" s="46">
        <v>0.18121693121693122</v>
      </c>
      <c r="AA4" s="46">
        <v>0.14285714285714285</v>
      </c>
      <c r="AB4" s="69">
        <v>12</v>
      </c>
      <c r="AC4" s="69"/>
      <c r="AD4" s="70"/>
      <c r="AE4" s="77" t="s">
        <v>289</v>
      </c>
      <c r="AF4" s="95" t="str">
        <f>HYPERLINK("http://en.wikipedia.org/wiki/Bitcoin")</f>
        <v>http://en.wikipedia.org/wiki/Bitcoin</v>
      </c>
      <c r="AG4" s="77" t="s">
        <v>333</v>
      </c>
      <c r="AH4" s="77" t="s">
        <v>342</v>
      </c>
      <c r="AI4" s="77"/>
      <c r="AJ4" s="77">
        <v>0.6171693</v>
      </c>
      <c r="AK4" s="77">
        <v>500</v>
      </c>
      <c r="AL4" s="77"/>
      <c r="AM4" s="77" t="str">
        <f>REPLACE(INDEX(GroupVertices[Group],MATCH(Vertices[[#This Row],[Vertex]],GroupVertices[Vertex],0)),1,1,"")</f>
        <v>2</v>
      </c>
      <c r="AN4" s="45">
        <v>12</v>
      </c>
      <c r="AO4" s="46">
        <v>2.4896265560165975</v>
      </c>
      <c r="AP4" s="45">
        <v>4</v>
      </c>
      <c r="AQ4" s="46">
        <v>0.8298755186721992</v>
      </c>
      <c r="AR4" s="45">
        <v>0</v>
      </c>
      <c r="AS4" s="46">
        <v>0</v>
      </c>
      <c r="AT4" s="45">
        <v>272</v>
      </c>
      <c r="AU4" s="46">
        <v>56.43153526970954</v>
      </c>
      <c r="AV4" s="45">
        <v>482</v>
      </c>
      <c r="AW4" s="108" t="s">
        <v>1800</v>
      </c>
      <c r="AX4" s="108" t="s">
        <v>1800</v>
      </c>
      <c r="AY4" s="108" t="s">
        <v>1800</v>
      </c>
      <c r="AZ4" s="108" t="s">
        <v>1800</v>
      </c>
      <c r="BA4" s="2"/>
    </row>
    <row r="5" spans="1:53" ht="41.45" customHeight="1">
      <c r="A5" s="62" t="s">
        <v>246</v>
      </c>
      <c r="C5" s="63"/>
      <c r="D5" s="63" t="s">
        <v>64</v>
      </c>
      <c r="E5" s="64">
        <v>714.3133866410333</v>
      </c>
      <c r="F5" s="66"/>
      <c r="G5" s="93" t="str">
        <f>HYPERLINK("https://upload.wikimedia.org/wikipedia/commons/d/d0/Eth-diamond-rainbow.png")</f>
        <v>https://upload.wikimedia.org/wikipedia/commons/d/d0/Eth-diamond-rainbow.png</v>
      </c>
      <c r="H5" s="63"/>
      <c r="I5" s="67" t="s">
        <v>246</v>
      </c>
      <c r="J5" s="68"/>
      <c r="K5" s="68" t="s">
        <v>75</v>
      </c>
      <c r="L5" s="47" t="s">
        <v>355</v>
      </c>
      <c r="M5" s="71">
        <v>466.24514098936123</v>
      </c>
      <c r="N5" s="72">
        <v>8421.984375</v>
      </c>
      <c r="O5" s="72">
        <v>1676.3743896484375</v>
      </c>
      <c r="P5" s="73"/>
      <c r="Q5" s="74"/>
      <c r="R5" s="74"/>
      <c r="S5" s="79"/>
      <c r="T5" s="45">
        <v>17</v>
      </c>
      <c r="U5" s="45">
        <v>13</v>
      </c>
      <c r="V5" s="46">
        <v>150.338147</v>
      </c>
      <c r="W5" s="46">
        <v>0.603448</v>
      </c>
      <c r="X5" s="46">
        <v>0.207939</v>
      </c>
      <c r="Y5" s="46">
        <v>0.019271</v>
      </c>
      <c r="Z5" s="46">
        <v>0.15942028985507245</v>
      </c>
      <c r="AA5" s="46">
        <v>0.25</v>
      </c>
      <c r="AB5" s="69">
        <v>26</v>
      </c>
      <c r="AC5" s="69"/>
      <c r="AD5" s="70"/>
      <c r="AE5" s="77" t="s">
        <v>289</v>
      </c>
      <c r="AF5" s="95" t="str">
        <f>HYPERLINK("http://en.wikipedia.org/wiki/Ethereum")</f>
        <v>http://en.wikipedia.org/wiki/Ethereum</v>
      </c>
      <c r="AG5" s="77" t="s">
        <v>333</v>
      </c>
      <c r="AH5" s="77" t="s">
        <v>355</v>
      </c>
      <c r="AI5" s="77"/>
      <c r="AJ5" s="77">
        <v>0.6823729</v>
      </c>
      <c r="AK5" s="77">
        <v>500</v>
      </c>
      <c r="AL5" s="77"/>
      <c r="AM5" s="77" t="str">
        <f>REPLACE(INDEX(GroupVertices[Group],MATCH(Vertices[[#This Row],[Vertex]],GroupVertices[Vertex],0)),1,1,"")</f>
        <v>4</v>
      </c>
      <c r="AN5" s="45">
        <v>5</v>
      </c>
      <c r="AO5" s="46">
        <v>2.2831050228310503</v>
      </c>
      <c r="AP5" s="45">
        <v>0</v>
      </c>
      <c r="AQ5" s="46">
        <v>0</v>
      </c>
      <c r="AR5" s="45">
        <v>0</v>
      </c>
      <c r="AS5" s="46">
        <v>0</v>
      </c>
      <c r="AT5" s="45">
        <v>139</v>
      </c>
      <c r="AU5" s="46">
        <v>63.470319634703195</v>
      </c>
      <c r="AV5" s="45">
        <v>219</v>
      </c>
      <c r="AW5" s="108" t="s">
        <v>1800</v>
      </c>
      <c r="AX5" s="108" t="s">
        <v>1800</v>
      </c>
      <c r="AY5" s="108" t="s">
        <v>1800</v>
      </c>
      <c r="AZ5" s="108" t="s">
        <v>1800</v>
      </c>
      <c r="BA5" s="2"/>
    </row>
    <row r="6" spans="1:53" ht="41.45" customHeight="1">
      <c r="A6" s="62" t="s">
        <v>233</v>
      </c>
      <c r="C6" s="63"/>
      <c r="D6" s="63" t="s">
        <v>64</v>
      </c>
      <c r="E6" s="64">
        <v>706.7862838131585</v>
      </c>
      <c r="F6" s="66"/>
      <c r="G6" s="93" t="str">
        <f>HYPERLINK("https://upload.wikimedia.org/wikipedia/commons/4/46/Bitcoin.svg")</f>
        <v>https://upload.wikimedia.org/wikipedia/commons/4/46/Bitcoin.svg</v>
      </c>
      <c r="H6" s="63"/>
      <c r="I6" s="67" t="s">
        <v>233</v>
      </c>
      <c r="J6" s="68"/>
      <c r="K6" s="68" t="s">
        <v>75</v>
      </c>
      <c r="L6" s="47" t="s">
        <v>344</v>
      </c>
      <c r="M6" s="71">
        <v>430.1222169445583</v>
      </c>
      <c r="N6" s="72">
        <v>5842.865234375</v>
      </c>
      <c r="O6" s="72">
        <v>1852.672119140625</v>
      </c>
      <c r="P6" s="73"/>
      <c r="Q6" s="74"/>
      <c r="R6" s="74"/>
      <c r="S6" s="79"/>
      <c r="T6" s="45">
        <v>22</v>
      </c>
      <c r="U6" s="45">
        <v>17</v>
      </c>
      <c r="V6" s="46">
        <v>138.665476</v>
      </c>
      <c r="W6" s="46">
        <v>0.625</v>
      </c>
      <c r="X6" s="46">
        <v>0.258705</v>
      </c>
      <c r="Y6" s="46">
        <v>0.01826</v>
      </c>
      <c r="Z6" s="46">
        <v>0.16534391534391535</v>
      </c>
      <c r="AA6" s="46">
        <v>0.39285714285714285</v>
      </c>
      <c r="AB6" s="69">
        <v>14</v>
      </c>
      <c r="AC6" s="69"/>
      <c r="AD6" s="70"/>
      <c r="AE6" s="77" t="s">
        <v>289</v>
      </c>
      <c r="AF6" s="95" t="str">
        <f>HYPERLINK("http://en.wikipedia.org/wiki/cryptocurrency")</f>
        <v>http://en.wikipedia.org/wiki/cryptocurrency</v>
      </c>
      <c r="AG6" s="77" t="s">
        <v>333</v>
      </c>
      <c r="AH6" s="77" t="s">
        <v>344</v>
      </c>
      <c r="AI6" s="77"/>
      <c r="AJ6" s="77">
        <v>0.5824</v>
      </c>
      <c r="AK6" s="77">
        <v>500</v>
      </c>
      <c r="AL6" s="77"/>
      <c r="AM6" s="77" t="str">
        <f>REPLACE(INDEX(GroupVertices[Group],MATCH(Vertices[[#This Row],[Vertex]],GroupVertices[Vertex],0)),1,1,"")</f>
        <v>3</v>
      </c>
      <c r="AN6" s="45">
        <v>9</v>
      </c>
      <c r="AO6" s="46">
        <v>2.54957507082153</v>
      </c>
      <c r="AP6" s="45">
        <v>0</v>
      </c>
      <c r="AQ6" s="46">
        <v>0</v>
      </c>
      <c r="AR6" s="45">
        <v>0</v>
      </c>
      <c r="AS6" s="46">
        <v>0</v>
      </c>
      <c r="AT6" s="45">
        <v>200</v>
      </c>
      <c r="AU6" s="46">
        <v>56.657223796033996</v>
      </c>
      <c r="AV6" s="45">
        <v>353</v>
      </c>
      <c r="AW6" s="108" t="s">
        <v>1800</v>
      </c>
      <c r="AX6" s="108" t="s">
        <v>1800</v>
      </c>
      <c r="AY6" s="108" t="s">
        <v>1800</v>
      </c>
      <c r="AZ6" s="108" t="s">
        <v>1800</v>
      </c>
      <c r="BA6" s="2"/>
    </row>
    <row r="7" spans="1:53" ht="41.45" customHeight="1">
      <c r="A7" s="62" t="s">
        <v>250</v>
      </c>
      <c r="C7" s="63"/>
      <c r="D7" s="63" t="s">
        <v>64</v>
      </c>
      <c r="E7" s="64">
        <v>694.752696880366</v>
      </c>
      <c r="F7" s="66"/>
      <c r="G7" s="93" t="str">
        <f>HYPERLINK("https://upload.wikimedia.org/wikipedia/commons/a/ac/2011-2021_blockchain_transactions.jpg")</f>
        <v>https://upload.wikimedia.org/wikipedia/commons/a/ac/2011-2021_blockchain_transactions.jpg</v>
      </c>
      <c r="H7" s="63"/>
      <c r="I7" s="67" t="s">
        <v>250</v>
      </c>
      <c r="J7" s="68"/>
      <c r="K7" s="68" t="s">
        <v>75</v>
      </c>
      <c r="L7" s="47" t="s">
        <v>352</v>
      </c>
      <c r="M7" s="71">
        <v>378.10756209745574</v>
      </c>
      <c r="N7" s="72">
        <v>5236.80126953125</v>
      </c>
      <c r="O7" s="72">
        <v>7663.57666015625</v>
      </c>
      <c r="P7" s="73"/>
      <c r="Q7" s="74"/>
      <c r="R7" s="74"/>
      <c r="S7" s="79"/>
      <c r="T7" s="45">
        <v>20</v>
      </c>
      <c r="U7" s="45">
        <v>13</v>
      </c>
      <c r="V7" s="46">
        <v>121.857591</v>
      </c>
      <c r="W7" s="46">
        <v>0.614035</v>
      </c>
      <c r="X7" s="46">
        <v>0.2456</v>
      </c>
      <c r="Y7" s="46">
        <v>0.017619</v>
      </c>
      <c r="Z7" s="46">
        <v>0.18923076923076923</v>
      </c>
      <c r="AA7" s="46">
        <v>0.2692307692307692</v>
      </c>
      <c r="AB7" s="69">
        <v>23</v>
      </c>
      <c r="AC7" s="69"/>
      <c r="AD7" s="70"/>
      <c r="AE7" s="77" t="s">
        <v>289</v>
      </c>
      <c r="AF7" s="95" t="str">
        <f>HYPERLINK("http://en.wikipedia.org/wiki/blockchain")</f>
        <v>http://en.wikipedia.org/wiki/blockchain</v>
      </c>
      <c r="AG7" s="77" t="s">
        <v>333</v>
      </c>
      <c r="AH7" s="77" t="s">
        <v>352</v>
      </c>
      <c r="AI7" s="77"/>
      <c r="AJ7" s="77">
        <v>0.5205684</v>
      </c>
      <c r="AK7" s="77">
        <v>500</v>
      </c>
      <c r="AL7" s="77"/>
      <c r="AM7" s="77" t="str">
        <f>REPLACE(INDEX(GroupVertices[Group],MATCH(Vertices[[#This Row],[Vertex]],GroupVertices[Vertex],0)),1,1,"")</f>
        <v>2</v>
      </c>
      <c r="AN7" s="45">
        <v>9</v>
      </c>
      <c r="AO7" s="46">
        <v>2.727272727272727</v>
      </c>
      <c r="AP7" s="45">
        <v>5</v>
      </c>
      <c r="AQ7" s="46">
        <v>1.5151515151515151</v>
      </c>
      <c r="AR7" s="45">
        <v>0</v>
      </c>
      <c r="AS7" s="46">
        <v>0</v>
      </c>
      <c r="AT7" s="45">
        <v>193</v>
      </c>
      <c r="AU7" s="46">
        <v>58.484848484848484</v>
      </c>
      <c r="AV7" s="45">
        <v>330</v>
      </c>
      <c r="AW7" s="108" t="s">
        <v>1800</v>
      </c>
      <c r="AX7" s="108" t="s">
        <v>1800</v>
      </c>
      <c r="AY7" s="108" t="s">
        <v>1800</v>
      </c>
      <c r="AZ7" s="108" t="s">
        <v>1800</v>
      </c>
      <c r="BA7" s="2"/>
    </row>
    <row r="8" spans="1:53" ht="41.45" customHeight="1">
      <c r="A8" s="62" t="s">
        <v>235</v>
      </c>
      <c r="C8" s="63"/>
      <c r="D8" s="63" t="s">
        <v>64</v>
      </c>
      <c r="E8" s="64">
        <v>689.0213808626735</v>
      </c>
      <c r="F8" s="66"/>
      <c r="G8" s="93" t="str">
        <f>HYPERLINK("https://upload.wikimedia.org/wikipedia/commons/4/46/Bitcoin.svg")</f>
        <v>https://upload.wikimedia.org/wikipedia/commons/4/46/Bitcoin.svg</v>
      </c>
      <c r="H8" s="63"/>
      <c r="I8" s="67" t="s">
        <v>235</v>
      </c>
      <c r="J8" s="68"/>
      <c r="K8" s="68" t="s">
        <v>75</v>
      </c>
      <c r="L8" s="47" t="s">
        <v>344</v>
      </c>
      <c r="M8" s="71">
        <v>355.59990752432816</v>
      </c>
      <c r="N8" s="72">
        <v>8742.603515625</v>
      </c>
      <c r="O8" s="72">
        <v>8290.3388671875</v>
      </c>
      <c r="P8" s="73"/>
      <c r="Q8" s="74"/>
      <c r="R8" s="74"/>
      <c r="S8" s="79"/>
      <c r="T8" s="45">
        <v>14</v>
      </c>
      <c r="U8" s="45">
        <v>17</v>
      </c>
      <c r="V8" s="46">
        <v>114.584524</v>
      </c>
      <c r="W8" s="46">
        <v>0.619469</v>
      </c>
      <c r="X8" s="46">
        <v>0.259097</v>
      </c>
      <c r="Y8" s="46">
        <v>0.017386</v>
      </c>
      <c r="Z8" s="46">
        <v>0.18518518518518517</v>
      </c>
      <c r="AA8" s="46">
        <v>0.14814814814814814</v>
      </c>
      <c r="AB8" s="69">
        <v>17</v>
      </c>
      <c r="AC8" s="69"/>
      <c r="AD8" s="70"/>
      <c r="AE8" s="77" t="s">
        <v>289</v>
      </c>
      <c r="AF8" s="95" t="str">
        <f>HYPERLINK("http://en.wikipedia.org/wiki/Cryptocurrency")</f>
        <v>http://en.wikipedia.org/wiki/Cryptocurrency</v>
      </c>
      <c r="AG8" s="77" t="s">
        <v>333</v>
      </c>
      <c r="AH8" s="77" t="s">
        <v>344</v>
      </c>
      <c r="AI8" s="77"/>
      <c r="AJ8" s="77">
        <v>0.5824</v>
      </c>
      <c r="AK8" s="77">
        <v>500</v>
      </c>
      <c r="AL8" s="77"/>
      <c r="AM8" s="77" t="str">
        <f>REPLACE(INDEX(GroupVertices[Group],MATCH(Vertices[[#This Row],[Vertex]],GroupVertices[Vertex],0)),1,1,"")</f>
        <v>3</v>
      </c>
      <c r="AN8" s="45">
        <v>9</v>
      </c>
      <c r="AO8" s="46">
        <v>2.54957507082153</v>
      </c>
      <c r="AP8" s="45">
        <v>0</v>
      </c>
      <c r="AQ8" s="46">
        <v>0</v>
      </c>
      <c r="AR8" s="45">
        <v>0</v>
      </c>
      <c r="AS8" s="46">
        <v>0</v>
      </c>
      <c r="AT8" s="45">
        <v>200</v>
      </c>
      <c r="AU8" s="46">
        <v>56.657223796033996</v>
      </c>
      <c r="AV8" s="45">
        <v>353</v>
      </c>
      <c r="AW8" s="108" t="s">
        <v>1800</v>
      </c>
      <c r="AX8" s="108" t="s">
        <v>1800</v>
      </c>
      <c r="AY8" s="108" t="s">
        <v>1800</v>
      </c>
      <c r="AZ8" s="108" t="s">
        <v>1800</v>
      </c>
      <c r="BA8" s="2"/>
    </row>
    <row r="9" spans="1:53" ht="41.45" customHeight="1">
      <c r="A9" s="62" t="s">
        <v>218</v>
      </c>
      <c r="C9" s="63"/>
      <c r="D9" s="63" t="s">
        <v>64</v>
      </c>
      <c r="E9" s="64">
        <v>609.8166928972748</v>
      </c>
      <c r="F9" s="66"/>
      <c r="G9" s="93" t="str">
        <f>HYPERLINK("https://upload.wikimedia.org/wikipedia/commons/e/e2/Uniswap_Screenshot.png")</f>
        <v>https://upload.wikimedia.org/wikipedia/commons/e/e2/Uniswap_Screenshot.png</v>
      </c>
      <c r="H9" s="63"/>
      <c r="I9" s="67" t="s">
        <v>218</v>
      </c>
      <c r="J9" s="68"/>
      <c r="K9" s="68" t="s">
        <v>75</v>
      </c>
      <c r="L9" s="67" t="s">
        <v>363</v>
      </c>
      <c r="M9" s="71">
        <v>152.49087476853052</v>
      </c>
      <c r="N9" s="72">
        <v>7852.77978515625</v>
      </c>
      <c r="O9" s="72">
        <v>6772.62548828125</v>
      </c>
      <c r="P9" s="73"/>
      <c r="Q9" s="74"/>
      <c r="R9" s="74"/>
      <c r="S9" s="79"/>
      <c r="T9" s="45">
        <v>4</v>
      </c>
      <c r="U9" s="45">
        <v>12</v>
      </c>
      <c r="V9" s="46">
        <v>48.952381</v>
      </c>
      <c r="W9" s="46">
        <v>0.555556</v>
      </c>
      <c r="X9" s="46">
        <v>0.123271</v>
      </c>
      <c r="Y9" s="46">
        <v>0.016679</v>
      </c>
      <c r="Z9" s="46">
        <v>0.17582417582417584</v>
      </c>
      <c r="AA9" s="46">
        <v>0.14285714285714285</v>
      </c>
      <c r="AB9" s="69">
        <v>34</v>
      </c>
      <c r="AC9" s="69"/>
      <c r="AD9" s="70"/>
      <c r="AE9" s="77" t="s">
        <v>289</v>
      </c>
      <c r="AF9" s="95" t="str">
        <f>HYPERLINK("http://en.wikipedia.org/wiki/Uniswap")</f>
        <v>http://en.wikipedia.org/wiki/Uniswap</v>
      </c>
      <c r="AG9" s="77" t="s">
        <v>333</v>
      </c>
      <c r="AH9" s="77" t="s">
        <v>363</v>
      </c>
      <c r="AI9" s="77"/>
      <c r="AJ9" s="77">
        <v>0.3996305</v>
      </c>
      <c r="AK9" s="77">
        <v>116</v>
      </c>
      <c r="AL9" s="77"/>
      <c r="AM9" s="77" t="str">
        <f>REPLACE(INDEX(GroupVertices[Group],MATCH(Vertices[[#This Row],[Vertex]],GroupVertices[Vertex],0)),1,1,"")</f>
        <v>5</v>
      </c>
      <c r="AN9" s="45">
        <v>4</v>
      </c>
      <c r="AO9" s="46">
        <v>4.597701149425287</v>
      </c>
      <c r="AP9" s="45">
        <v>1</v>
      </c>
      <c r="AQ9" s="46">
        <v>1.1494252873563218</v>
      </c>
      <c r="AR9" s="45">
        <v>0</v>
      </c>
      <c r="AS9" s="46">
        <v>0</v>
      </c>
      <c r="AT9" s="45">
        <v>50</v>
      </c>
      <c r="AU9" s="46">
        <v>57.47126436781609</v>
      </c>
      <c r="AV9" s="45">
        <v>87</v>
      </c>
      <c r="AW9" s="108" t="s">
        <v>1800</v>
      </c>
      <c r="AX9" s="108" t="s">
        <v>1800</v>
      </c>
      <c r="AY9" s="108" t="s">
        <v>1800</v>
      </c>
      <c r="AZ9" s="108" t="s">
        <v>1800</v>
      </c>
      <c r="BA9" s="2"/>
    </row>
    <row r="10" spans="1:53" ht="41.45" customHeight="1">
      <c r="A10" s="62" t="s">
        <v>247</v>
      </c>
      <c r="C10" s="63"/>
      <c r="D10" s="63" t="s">
        <v>64</v>
      </c>
      <c r="E10" s="64">
        <v>593.8183921794359</v>
      </c>
      <c r="F10" s="66"/>
      <c r="G10" s="93" t="str">
        <f>HYPERLINK("https://upload.wikimedia.org/wikipedia/commons/a/ac/2011-2021_blockchain_transactions.jpg")</f>
        <v>https://upload.wikimedia.org/wikipedia/commons/a/ac/2011-2021_blockchain_transactions.jpg</v>
      </c>
      <c r="H10" s="63"/>
      <c r="I10" s="67" t="s">
        <v>247</v>
      </c>
      <c r="J10" s="68"/>
      <c r="K10" s="68" t="s">
        <v>75</v>
      </c>
      <c r="L10" s="47" t="s">
        <v>352</v>
      </c>
      <c r="M10" s="71">
        <v>128.57988875192507</v>
      </c>
      <c r="N10" s="72">
        <v>8728.326171875</v>
      </c>
      <c r="O10" s="72">
        <v>3440.700439453125</v>
      </c>
      <c r="P10" s="73"/>
      <c r="Q10" s="74"/>
      <c r="R10" s="74"/>
      <c r="S10" s="79"/>
      <c r="T10" s="45">
        <v>4</v>
      </c>
      <c r="U10" s="45">
        <v>13</v>
      </c>
      <c r="V10" s="46">
        <v>41.225845</v>
      </c>
      <c r="W10" s="46">
        <v>0.569106</v>
      </c>
      <c r="X10" s="46">
        <v>0.182313</v>
      </c>
      <c r="Y10" s="46">
        <v>0.015512</v>
      </c>
      <c r="Z10" s="46">
        <v>0.2536764705882353</v>
      </c>
      <c r="AA10" s="46">
        <v>0</v>
      </c>
      <c r="AB10" s="69">
        <v>64</v>
      </c>
      <c r="AC10" s="69"/>
      <c r="AD10" s="70"/>
      <c r="AE10" s="77" t="s">
        <v>289</v>
      </c>
      <c r="AF10" s="95" t="str">
        <f>HYPERLINK("http://en.wikipedia.org/wiki/Blockchain")</f>
        <v>http://en.wikipedia.org/wiki/Blockchain</v>
      </c>
      <c r="AG10" s="77" t="s">
        <v>333</v>
      </c>
      <c r="AH10" s="77" t="s">
        <v>352</v>
      </c>
      <c r="AI10" s="77"/>
      <c r="AJ10" s="77">
        <v>0.5205684</v>
      </c>
      <c r="AK10" s="77">
        <v>500</v>
      </c>
      <c r="AL10" s="77"/>
      <c r="AM10" s="77" t="str">
        <f>REPLACE(INDEX(GroupVertices[Group],MATCH(Vertices[[#This Row],[Vertex]],GroupVertices[Vertex],0)),1,1,"")</f>
        <v>2</v>
      </c>
      <c r="AN10" s="45">
        <v>9</v>
      </c>
      <c r="AO10" s="46">
        <v>2.727272727272727</v>
      </c>
      <c r="AP10" s="45">
        <v>5</v>
      </c>
      <c r="AQ10" s="46">
        <v>1.5151515151515151</v>
      </c>
      <c r="AR10" s="45">
        <v>0</v>
      </c>
      <c r="AS10" s="46">
        <v>0</v>
      </c>
      <c r="AT10" s="45">
        <v>193</v>
      </c>
      <c r="AU10" s="46">
        <v>58.484848484848484</v>
      </c>
      <c r="AV10" s="45">
        <v>330</v>
      </c>
      <c r="AW10" s="108" t="s">
        <v>1800</v>
      </c>
      <c r="AX10" s="108" t="s">
        <v>1800</v>
      </c>
      <c r="AY10" s="108" t="s">
        <v>1800</v>
      </c>
      <c r="AZ10" s="108" t="s">
        <v>1800</v>
      </c>
      <c r="BA10" s="2"/>
    </row>
    <row r="11" spans="1:53" ht="41.45" customHeight="1">
      <c r="A11" s="62" t="s">
        <v>238</v>
      </c>
      <c r="C11" s="63"/>
      <c r="D11" s="63" t="s">
        <v>64</v>
      </c>
      <c r="E11" s="64">
        <v>587.7151207891442</v>
      </c>
      <c r="F11" s="66"/>
      <c r="G11" s="93" t="str">
        <f>HYPERLINK("https://upload.wikimedia.org/wikipedia/commons/1/1c/Seal_of_the_United_States_Securities_and_Exchange_Commission.svg")</f>
        <v>https://upload.wikimedia.org/wikipedia/commons/1/1c/Seal_of_the_United_States_Securities_and_Exchange_Commission.svg</v>
      </c>
      <c r="H11" s="63"/>
      <c r="I11" s="67" t="s">
        <v>238</v>
      </c>
      <c r="J11" s="68"/>
      <c r="K11" s="68" t="s">
        <v>75</v>
      </c>
      <c r="L11" s="47" t="s">
        <v>341</v>
      </c>
      <c r="M11" s="71">
        <v>120.4871137488294</v>
      </c>
      <c r="N11" s="72">
        <v>1145.28955078125</v>
      </c>
      <c r="O11" s="72">
        <v>6377.0703125</v>
      </c>
      <c r="P11" s="73"/>
      <c r="Q11" s="74"/>
      <c r="R11" s="74"/>
      <c r="S11" s="79"/>
      <c r="T11" s="45">
        <v>13</v>
      </c>
      <c r="U11" s="45">
        <v>2</v>
      </c>
      <c r="V11" s="46">
        <v>38.610766</v>
      </c>
      <c r="W11" s="46">
        <v>0.555556</v>
      </c>
      <c r="X11" s="46">
        <v>0.139815</v>
      </c>
      <c r="Y11" s="46">
        <v>0.015909</v>
      </c>
      <c r="Z11" s="46">
        <v>0.21978021978021978</v>
      </c>
      <c r="AA11" s="46">
        <v>0.07142857142857142</v>
      </c>
      <c r="AB11" s="69">
        <v>11</v>
      </c>
      <c r="AC11" s="69"/>
      <c r="AD11" s="70"/>
      <c r="AE11" s="77" t="s">
        <v>289</v>
      </c>
      <c r="AF11" s="77" t="s">
        <v>294</v>
      </c>
      <c r="AG11" s="77" t="s">
        <v>333</v>
      </c>
      <c r="AH11" s="77" t="s">
        <v>341</v>
      </c>
      <c r="AI11" s="77"/>
      <c r="AJ11" s="77">
        <v>0.316</v>
      </c>
      <c r="AK11" s="77">
        <v>500</v>
      </c>
      <c r="AL11" s="77"/>
      <c r="AM11" s="77" t="str">
        <f>REPLACE(INDEX(GroupVertices[Group],MATCH(Vertices[[#This Row],[Vertex]],GroupVertices[Vertex],0)),1,1,"")</f>
        <v>1</v>
      </c>
      <c r="AN11" s="45">
        <v>1</v>
      </c>
      <c r="AO11" s="46">
        <v>0.8</v>
      </c>
      <c r="AP11" s="45">
        <v>2</v>
      </c>
      <c r="AQ11" s="46">
        <v>1.6</v>
      </c>
      <c r="AR11" s="45">
        <v>0</v>
      </c>
      <c r="AS11" s="46">
        <v>0</v>
      </c>
      <c r="AT11" s="45">
        <v>73</v>
      </c>
      <c r="AU11" s="46">
        <v>58.4</v>
      </c>
      <c r="AV11" s="45">
        <v>125</v>
      </c>
      <c r="AW11" s="108" t="s">
        <v>1800</v>
      </c>
      <c r="AX11" s="108" t="s">
        <v>1800</v>
      </c>
      <c r="AY11" s="108" t="s">
        <v>1800</v>
      </c>
      <c r="AZ11" s="108" t="s">
        <v>1800</v>
      </c>
      <c r="BA11" s="2"/>
    </row>
    <row r="12" spans="1:53" ht="41.45" customHeight="1">
      <c r="A12" s="62" t="s">
        <v>224</v>
      </c>
      <c r="C12" s="63"/>
      <c r="D12" s="63" t="s">
        <v>64</v>
      </c>
      <c r="E12" s="64">
        <v>568.2472838280131</v>
      </c>
      <c r="F12" s="66"/>
      <c r="G12" s="93" t="str">
        <f>HYPERLINK("https://upload.wikimedia.org/wikipedia/commons/c/c6/A_paper_printable_Bitcoin_wallet_consisting_of_one_bitcoin_address_for_receiving_and_the_corresponding_private_key_for_spending.png")</f>
        <v>https://upload.wikimedia.org/wikipedia/commons/c/c6/A_paper_printable_Bitcoin_wallet_consisting_of_one_bitcoin_address_for_receiving_and_the_corresponding_private_key_for_spending.png</v>
      </c>
      <c r="H12" s="63"/>
      <c r="I12" s="67" t="s">
        <v>224</v>
      </c>
      <c r="J12" s="68"/>
      <c r="K12" s="68" t="s">
        <v>75</v>
      </c>
      <c r="L12" s="47" t="s">
        <v>370</v>
      </c>
      <c r="M12" s="71">
        <v>97.94768941724266</v>
      </c>
      <c r="N12" s="72">
        <v>5571.45458984375</v>
      </c>
      <c r="O12" s="72">
        <v>9175.0859375</v>
      </c>
      <c r="P12" s="73"/>
      <c r="Q12" s="74"/>
      <c r="R12" s="74"/>
      <c r="S12" s="79"/>
      <c r="T12" s="45">
        <v>6</v>
      </c>
      <c r="U12" s="45">
        <v>9</v>
      </c>
      <c r="V12" s="46">
        <v>31.327433</v>
      </c>
      <c r="W12" s="46">
        <v>0.555556</v>
      </c>
      <c r="X12" s="46">
        <v>0.149086</v>
      </c>
      <c r="Y12" s="46">
        <v>0.015288</v>
      </c>
      <c r="Z12" s="46">
        <v>0.2692307692307692</v>
      </c>
      <c r="AA12" s="46">
        <v>0.07142857142857142</v>
      </c>
      <c r="AB12" s="69">
        <v>42</v>
      </c>
      <c r="AC12" s="69"/>
      <c r="AD12" s="70"/>
      <c r="AE12" s="77" t="s">
        <v>289</v>
      </c>
      <c r="AF12" s="77" t="s">
        <v>311</v>
      </c>
      <c r="AG12" s="77" t="s">
        <v>333</v>
      </c>
      <c r="AH12" s="77" t="s">
        <v>370</v>
      </c>
      <c r="AI12" s="77"/>
      <c r="AJ12" s="77">
        <v>0.6427827</v>
      </c>
      <c r="AK12" s="77">
        <v>412</v>
      </c>
      <c r="AL12" s="77"/>
      <c r="AM12" s="77" t="str">
        <f>REPLACE(INDEX(GroupVertices[Group],MATCH(Vertices[[#This Row],[Vertex]],GroupVertices[Vertex],0)),1,1,"")</f>
        <v>2</v>
      </c>
      <c r="AN12" s="45">
        <v>1</v>
      </c>
      <c r="AO12" s="46">
        <v>1.3333333333333333</v>
      </c>
      <c r="AP12" s="45">
        <v>0</v>
      </c>
      <c r="AQ12" s="46">
        <v>0</v>
      </c>
      <c r="AR12" s="45">
        <v>0</v>
      </c>
      <c r="AS12" s="46">
        <v>0</v>
      </c>
      <c r="AT12" s="45">
        <v>45</v>
      </c>
      <c r="AU12" s="46">
        <v>60</v>
      </c>
      <c r="AV12" s="45">
        <v>75</v>
      </c>
      <c r="AW12" s="108" t="s">
        <v>1800</v>
      </c>
      <c r="AX12" s="108" t="s">
        <v>1800</v>
      </c>
      <c r="AY12" s="108" t="s">
        <v>1800</v>
      </c>
      <c r="AZ12" s="108" t="s">
        <v>1800</v>
      </c>
      <c r="BA12" s="2"/>
    </row>
    <row r="13" spans="1:53" ht="41.45" customHeight="1">
      <c r="A13" s="62" t="s">
        <v>225</v>
      </c>
      <c r="C13" s="63"/>
      <c r="D13" s="63" t="s">
        <v>64</v>
      </c>
      <c r="E13" s="64">
        <v>564.9171579649385</v>
      </c>
      <c r="F13" s="66"/>
      <c r="G13" s="93" t="str">
        <f>HYPERLINK("https://upload.wikimedia.org/wikipedia/commons/5/53/Ambox_current_red_Americas.svg")</f>
        <v>https://upload.wikimedia.org/wikipedia/commons/5/53/Ambox_current_red_Americas.svg</v>
      </c>
      <c r="H13" s="63"/>
      <c r="I13" s="67" t="s">
        <v>225</v>
      </c>
      <c r="J13" s="68"/>
      <c r="K13" s="68" t="s">
        <v>75</v>
      </c>
      <c r="L13" s="47" t="s">
        <v>373</v>
      </c>
      <c r="M13" s="71">
        <v>94.54233709898325</v>
      </c>
      <c r="N13" s="72">
        <v>7966.52197265625</v>
      </c>
      <c r="O13" s="72">
        <v>2936.423095703125</v>
      </c>
      <c r="P13" s="73"/>
      <c r="Q13" s="74"/>
      <c r="R13" s="74"/>
      <c r="S13" s="79"/>
      <c r="T13" s="45">
        <v>6</v>
      </c>
      <c r="U13" s="45">
        <v>11</v>
      </c>
      <c r="V13" s="46">
        <v>30.227036</v>
      </c>
      <c r="W13" s="46">
        <v>0.56</v>
      </c>
      <c r="X13" s="46">
        <v>0.162822</v>
      </c>
      <c r="Y13" s="46">
        <v>0.014848</v>
      </c>
      <c r="Z13" s="46">
        <v>0.28095238095238095</v>
      </c>
      <c r="AA13" s="46">
        <v>0.13333333333333333</v>
      </c>
      <c r="AB13" s="69">
        <v>45</v>
      </c>
      <c r="AC13" s="69"/>
      <c r="AD13" s="70"/>
      <c r="AE13" s="77" t="s">
        <v>289</v>
      </c>
      <c r="AF13" s="77" t="s">
        <v>313</v>
      </c>
      <c r="AG13" s="77" t="s">
        <v>333</v>
      </c>
      <c r="AH13" s="77" t="s">
        <v>373</v>
      </c>
      <c r="AI13" s="77"/>
      <c r="AJ13" s="77">
        <v>0.5167626</v>
      </c>
      <c r="AK13" s="77">
        <v>385</v>
      </c>
      <c r="AL13" s="77"/>
      <c r="AM13" s="77" t="str">
        <f>REPLACE(INDEX(GroupVertices[Group],MATCH(Vertices[[#This Row],[Vertex]],GroupVertices[Vertex],0)),1,1,"")</f>
        <v>4</v>
      </c>
      <c r="AN13" s="45">
        <v>3</v>
      </c>
      <c r="AO13" s="46">
        <v>1.675977653631285</v>
      </c>
      <c r="AP13" s="45">
        <v>1</v>
      </c>
      <c r="AQ13" s="46">
        <v>0.5586592178770949</v>
      </c>
      <c r="AR13" s="45">
        <v>0</v>
      </c>
      <c r="AS13" s="46">
        <v>0</v>
      </c>
      <c r="AT13" s="45">
        <v>112</v>
      </c>
      <c r="AU13" s="46">
        <v>62.56983240223464</v>
      </c>
      <c r="AV13" s="45">
        <v>179</v>
      </c>
      <c r="AW13" s="108" t="s">
        <v>1800</v>
      </c>
      <c r="AX13" s="108" t="s">
        <v>1800</v>
      </c>
      <c r="AY13" s="108" t="s">
        <v>1800</v>
      </c>
      <c r="AZ13" s="108" t="s">
        <v>1800</v>
      </c>
      <c r="BA13" s="2"/>
    </row>
    <row r="14" spans="1:53" ht="41.45" customHeight="1">
      <c r="A14" s="62" t="s">
        <v>236</v>
      </c>
      <c r="C14" s="63"/>
      <c r="D14" s="63" t="s">
        <v>64</v>
      </c>
      <c r="E14" s="64">
        <v>555.3479630946783</v>
      </c>
      <c r="F14" s="66"/>
      <c r="G14" s="93" t="str">
        <f>HYPERLINK("https://upload.wikimedia.org/wikipedia/commons/9/98/Ambox_current_red.svg")</f>
        <v>https://upload.wikimedia.org/wikipedia/commons/9/98/Ambox_current_red.svg</v>
      </c>
      <c r="H14" s="63"/>
      <c r="I14" s="67" t="s">
        <v>236</v>
      </c>
      <c r="J14" s="68"/>
      <c r="K14" s="68" t="s">
        <v>75</v>
      </c>
      <c r="L14" s="47" t="s">
        <v>339</v>
      </c>
      <c r="M14" s="71">
        <v>85.40818494026757</v>
      </c>
      <c r="N14" s="72">
        <v>9264.40625</v>
      </c>
      <c r="O14" s="72">
        <v>2648.885986328125</v>
      </c>
      <c r="P14" s="73"/>
      <c r="Q14" s="74"/>
      <c r="R14" s="74"/>
      <c r="S14" s="79"/>
      <c r="T14" s="45">
        <v>10</v>
      </c>
      <c r="U14" s="45">
        <v>9</v>
      </c>
      <c r="V14" s="46">
        <v>27.275449</v>
      </c>
      <c r="W14" s="46">
        <v>0.564516</v>
      </c>
      <c r="X14" s="46">
        <v>0.184889</v>
      </c>
      <c r="Y14" s="46">
        <v>0.014941</v>
      </c>
      <c r="Z14" s="46">
        <v>0.3125</v>
      </c>
      <c r="AA14" s="46">
        <v>0.1875</v>
      </c>
      <c r="AB14" s="69">
        <v>9</v>
      </c>
      <c r="AC14" s="69"/>
      <c r="AD14" s="70"/>
      <c r="AE14" s="77" t="s">
        <v>289</v>
      </c>
      <c r="AF14" s="77" t="s">
        <v>292</v>
      </c>
      <c r="AG14" s="77" t="s">
        <v>333</v>
      </c>
      <c r="AH14" s="77" t="s">
        <v>339</v>
      </c>
      <c r="AI14" s="77"/>
      <c r="AJ14" s="77">
        <v>0.5063474</v>
      </c>
      <c r="AK14" s="77">
        <v>439</v>
      </c>
      <c r="AL14" s="77"/>
      <c r="AM14" s="77" t="str">
        <f>REPLACE(INDEX(GroupVertices[Group],MATCH(Vertices[[#This Row],[Vertex]],GroupVertices[Vertex],0)),1,1,"")</f>
        <v>4</v>
      </c>
      <c r="AN14" s="45">
        <v>3</v>
      </c>
      <c r="AO14" s="46">
        <v>1.2396694214876034</v>
      </c>
      <c r="AP14" s="45">
        <v>7</v>
      </c>
      <c r="AQ14" s="46">
        <v>2.8925619834710745</v>
      </c>
      <c r="AR14" s="45">
        <v>0</v>
      </c>
      <c r="AS14" s="46">
        <v>0</v>
      </c>
      <c r="AT14" s="45">
        <v>127</v>
      </c>
      <c r="AU14" s="46">
        <v>52.47933884297521</v>
      </c>
      <c r="AV14" s="45">
        <v>242</v>
      </c>
      <c r="AW14" s="108" t="s">
        <v>1800</v>
      </c>
      <c r="AX14" s="108" t="s">
        <v>1800</v>
      </c>
      <c r="AY14" s="108" t="s">
        <v>1800</v>
      </c>
      <c r="AZ14" s="108" t="s">
        <v>1800</v>
      </c>
      <c r="BA14" s="2"/>
    </row>
    <row r="15" spans="1:53" ht="41.45" customHeight="1">
      <c r="A15" s="62" t="s">
        <v>232</v>
      </c>
      <c r="C15" s="63"/>
      <c r="D15" s="63" t="s">
        <v>64</v>
      </c>
      <c r="E15" s="64">
        <v>530.9854002295235</v>
      </c>
      <c r="F15" s="66"/>
      <c r="G15" s="93" t="str">
        <f>HYPERLINK("https://upload.wikimedia.org/wikipedia/commons/5/53/Ambox_current_red_Americas.svg")</f>
        <v>https://upload.wikimedia.org/wikipedia/commons/5/53/Ambox_current_red_Americas.svg</v>
      </c>
      <c r="H15" s="63"/>
      <c r="I15" s="67" t="s">
        <v>232</v>
      </c>
      <c r="J15" s="68"/>
      <c r="K15" s="68" t="s">
        <v>75</v>
      </c>
      <c r="L15" s="47" t="s">
        <v>351</v>
      </c>
      <c r="M15" s="71">
        <v>65.97938079895484</v>
      </c>
      <c r="N15" s="72">
        <v>7928.18017578125</v>
      </c>
      <c r="O15" s="72">
        <v>8209.4453125</v>
      </c>
      <c r="P15" s="73"/>
      <c r="Q15" s="74"/>
      <c r="R15" s="74"/>
      <c r="S15" s="79"/>
      <c r="T15" s="45">
        <v>6</v>
      </c>
      <c r="U15" s="45">
        <v>8</v>
      </c>
      <c r="V15" s="46">
        <v>20.997274</v>
      </c>
      <c r="W15" s="46">
        <v>0.551181</v>
      </c>
      <c r="X15" s="46">
        <v>0.140057</v>
      </c>
      <c r="Y15" s="46">
        <v>0.014601</v>
      </c>
      <c r="Z15" s="46">
        <v>0.23717948717948717</v>
      </c>
      <c r="AA15" s="46">
        <v>0.07692307692307693</v>
      </c>
      <c r="AB15" s="69">
        <v>22</v>
      </c>
      <c r="AC15" s="69"/>
      <c r="AD15" s="70"/>
      <c r="AE15" s="77" t="s">
        <v>289</v>
      </c>
      <c r="AF15" s="77" t="s">
        <v>299</v>
      </c>
      <c r="AG15" s="77" t="s">
        <v>333</v>
      </c>
      <c r="AH15" s="77" t="s">
        <v>351</v>
      </c>
      <c r="AI15" s="77"/>
      <c r="AJ15" s="77">
        <v>0.3846215</v>
      </c>
      <c r="AK15" s="77">
        <v>500</v>
      </c>
      <c r="AL15" s="77"/>
      <c r="AM15" s="77" t="str">
        <f>REPLACE(INDEX(GroupVertices[Group],MATCH(Vertices[[#This Row],[Vertex]],GroupVertices[Vertex],0)),1,1,"")</f>
        <v>5</v>
      </c>
      <c r="AN15" s="45">
        <v>1</v>
      </c>
      <c r="AO15" s="46">
        <v>0.8264462809917356</v>
      </c>
      <c r="AP15" s="45">
        <v>0</v>
      </c>
      <c r="AQ15" s="46">
        <v>0</v>
      </c>
      <c r="AR15" s="45">
        <v>0</v>
      </c>
      <c r="AS15" s="46">
        <v>0</v>
      </c>
      <c r="AT15" s="45">
        <v>71</v>
      </c>
      <c r="AU15" s="46">
        <v>58.67768595041322</v>
      </c>
      <c r="AV15" s="45">
        <v>121</v>
      </c>
      <c r="AW15" s="108" t="s">
        <v>1800</v>
      </c>
      <c r="AX15" s="108" t="s">
        <v>1800</v>
      </c>
      <c r="AY15" s="108" t="s">
        <v>1800</v>
      </c>
      <c r="AZ15" s="108" t="s">
        <v>1800</v>
      </c>
      <c r="BA15" s="2"/>
    </row>
    <row r="16" spans="1:53" ht="41.45" customHeight="1">
      <c r="A16" s="62" t="s">
        <v>231</v>
      </c>
      <c r="C16" s="63"/>
      <c r="D16" s="63" t="s">
        <v>64</v>
      </c>
      <c r="E16" s="64">
        <v>530.3194776806656</v>
      </c>
      <c r="F16" s="66"/>
      <c r="G16" s="93" t="str">
        <f>HYPERLINK("https://upload.wikimedia.org/wikipedia/commons/2/27/Michael_Bloomberg_Signature.svg")</f>
        <v>https://upload.wikimedia.org/wikipedia/commons/2/27/Michael_Bloomberg_Signature.svg</v>
      </c>
      <c r="H16" s="63"/>
      <c r="I16" s="67" t="s">
        <v>231</v>
      </c>
      <c r="J16" s="68"/>
      <c r="K16" s="68" t="s">
        <v>75</v>
      </c>
      <c r="L16" s="67" t="s">
        <v>345</v>
      </c>
      <c r="M16" s="71">
        <v>65.51641068646946</v>
      </c>
      <c r="N16" s="72">
        <v>5264.9482421875</v>
      </c>
      <c r="O16" s="72">
        <v>824.1740112304688</v>
      </c>
      <c r="P16" s="73"/>
      <c r="Q16" s="74"/>
      <c r="R16" s="74"/>
      <c r="S16" s="79"/>
      <c r="T16" s="45">
        <v>14</v>
      </c>
      <c r="U16" s="45">
        <v>1</v>
      </c>
      <c r="V16" s="46">
        <v>20.847671</v>
      </c>
      <c r="W16" s="46">
        <v>0.56</v>
      </c>
      <c r="X16" s="46">
        <v>0.174301</v>
      </c>
      <c r="Y16" s="46">
        <v>0.014414</v>
      </c>
      <c r="Z16" s="46">
        <v>0.3047619047619048</v>
      </c>
      <c r="AA16" s="46">
        <v>0</v>
      </c>
      <c r="AB16" s="69">
        <v>15</v>
      </c>
      <c r="AC16" s="69"/>
      <c r="AD16" s="70"/>
      <c r="AE16" s="77" t="s">
        <v>289</v>
      </c>
      <c r="AF16" s="77" t="s">
        <v>295</v>
      </c>
      <c r="AG16" s="77" t="s">
        <v>333</v>
      </c>
      <c r="AH16" s="77" t="s">
        <v>345</v>
      </c>
      <c r="AI16" s="77"/>
      <c r="AJ16" s="77">
        <v>0.3719547</v>
      </c>
      <c r="AK16" s="77">
        <v>315</v>
      </c>
      <c r="AL16" s="77"/>
      <c r="AM16" s="77" t="str">
        <f>REPLACE(INDEX(GroupVertices[Group],MATCH(Vertices[[#This Row],[Vertex]],GroupVertices[Vertex],0)),1,1,"")</f>
        <v>3</v>
      </c>
      <c r="AN16" s="45">
        <v>0</v>
      </c>
      <c r="AO16" s="46">
        <v>0</v>
      </c>
      <c r="AP16" s="45">
        <v>0</v>
      </c>
      <c r="AQ16" s="46">
        <v>0</v>
      </c>
      <c r="AR16" s="45">
        <v>0</v>
      </c>
      <c r="AS16" s="46">
        <v>0</v>
      </c>
      <c r="AT16" s="45">
        <v>44</v>
      </c>
      <c r="AU16" s="46">
        <v>77.19298245614036</v>
      </c>
      <c r="AV16" s="45">
        <v>57</v>
      </c>
      <c r="AW16" s="108" t="s">
        <v>1800</v>
      </c>
      <c r="AX16" s="108" t="s">
        <v>1800</v>
      </c>
      <c r="AY16" s="108" t="s">
        <v>1800</v>
      </c>
      <c r="AZ16" s="108" t="s">
        <v>1800</v>
      </c>
      <c r="BA16" s="2"/>
    </row>
    <row r="17" spans="1:53" ht="41.45" customHeight="1">
      <c r="A17" s="62" t="s">
        <v>242</v>
      </c>
      <c r="C17" s="63"/>
      <c r="D17" s="63" t="s">
        <v>64</v>
      </c>
      <c r="E17" s="64">
        <v>523.9705696162985</v>
      </c>
      <c r="F17" s="66"/>
      <c r="G17" s="93" t="str">
        <f>HYPERLINK("https://upload.wikimedia.org/wikipedia/commons/e/e7/Dai_Logo.png")</f>
        <v>https://upload.wikimedia.org/wikipedia/commons/e/e7/Dai_Logo.png</v>
      </c>
      <c r="H17" s="63"/>
      <c r="I17" s="67" t="s">
        <v>242</v>
      </c>
      <c r="J17" s="68"/>
      <c r="K17" s="68" t="s">
        <v>75</v>
      </c>
      <c r="L17" s="47" t="s">
        <v>382</v>
      </c>
      <c r="M17" s="71">
        <v>61.26478082804915</v>
      </c>
      <c r="N17" s="72">
        <v>6878.42724609375</v>
      </c>
      <c r="O17" s="72">
        <v>2020.07666015625</v>
      </c>
      <c r="P17" s="73"/>
      <c r="Q17" s="74"/>
      <c r="R17" s="74"/>
      <c r="S17" s="79"/>
      <c r="T17" s="45">
        <v>2</v>
      </c>
      <c r="U17" s="45">
        <v>9</v>
      </c>
      <c r="V17" s="46">
        <v>19.47381</v>
      </c>
      <c r="W17" s="46">
        <v>0.542636</v>
      </c>
      <c r="X17" s="46">
        <v>0.115006</v>
      </c>
      <c r="Y17" s="46">
        <v>0.014477</v>
      </c>
      <c r="Z17" s="46">
        <v>0.2636363636363636</v>
      </c>
      <c r="AA17" s="46">
        <v>0</v>
      </c>
      <c r="AB17" s="69">
        <v>58</v>
      </c>
      <c r="AC17" s="69"/>
      <c r="AD17" s="70"/>
      <c r="AE17" s="77" t="s">
        <v>289</v>
      </c>
      <c r="AF17" s="77" t="s">
        <v>324</v>
      </c>
      <c r="AG17" s="77" t="s">
        <v>333</v>
      </c>
      <c r="AH17" s="77" t="s">
        <v>382</v>
      </c>
      <c r="AI17" s="77"/>
      <c r="AJ17" s="77">
        <v>0.455</v>
      </c>
      <c r="AK17" s="77">
        <v>85</v>
      </c>
      <c r="AL17" s="77"/>
      <c r="AM17" s="77" t="str">
        <f>REPLACE(INDEX(GroupVertices[Group],MATCH(Vertices[[#This Row],[Vertex]],GroupVertices[Vertex],0)),1,1,"")</f>
        <v>3</v>
      </c>
      <c r="AN17" s="45">
        <v>5</v>
      </c>
      <c r="AO17" s="46">
        <v>4.716981132075472</v>
      </c>
      <c r="AP17" s="45">
        <v>0</v>
      </c>
      <c r="AQ17" s="46">
        <v>0</v>
      </c>
      <c r="AR17" s="45">
        <v>0</v>
      </c>
      <c r="AS17" s="46">
        <v>0</v>
      </c>
      <c r="AT17" s="45">
        <v>61</v>
      </c>
      <c r="AU17" s="46">
        <v>57.54716981132076</v>
      </c>
      <c r="AV17" s="45">
        <v>106</v>
      </c>
      <c r="AW17" s="108" t="s">
        <v>1800</v>
      </c>
      <c r="AX17" s="108" t="s">
        <v>1800</v>
      </c>
      <c r="AY17" s="108" t="s">
        <v>1800</v>
      </c>
      <c r="AZ17" s="108" t="s">
        <v>1800</v>
      </c>
      <c r="BA17" s="2"/>
    </row>
    <row r="18" spans="1:53" ht="41.45" customHeight="1">
      <c r="A18" s="62" t="s">
        <v>258</v>
      </c>
      <c r="C18" s="63"/>
      <c r="D18" s="63" t="s">
        <v>64</v>
      </c>
      <c r="E18" s="64">
        <v>504.2736824360123</v>
      </c>
      <c r="F18" s="66"/>
      <c r="G18" s="93" t="str">
        <f>HYPERLINK("https://upload.wikimedia.org/wikipedia/commons/a/a8/London.bankofengland.arp.jpg")</f>
        <v>https://upload.wikimedia.org/wikipedia/commons/a/a8/London.bankofengland.arp.jpg</v>
      </c>
      <c r="H18" s="63"/>
      <c r="I18" s="67" t="s">
        <v>258</v>
      </c>
      <c r="J18" s="68"/>
      <c r="K18" s="68" t="s">
        <v>75</v>
      </c>
      <c r="L18" s="47" t="s">
        <v>335</v>
      </c>
      <c r="M18" s="71">
        <v>49.77663687322338</v>
      </c>
      <c r="N18" s="72">
        <v>558.025634765625</v>
      </c>
      <c r="O18" s="72">
        <v>4270.79833984375</v>
      </c>
      <c r="P18" s="73"/>
      <c r="Q18" s="74"/>
      <c r="R18" s="74"/>
      <c r="S18" s="79"/>
      <c r="T18" s="45">
        <v>8</v>
      </c>
      <c r="U18" s="45">
        <v>1</v>
      </c>
      <c r="V18" s="46">
        <v>15.76156</v>
      </c>
      <c r="W18" s="46">
        <v>0.534351</v>
      </c>
      <c r="X18" s="46">
        <v>0.097609</v>
      </c>
      <c r="Y18" s="46">
        <v>0.01437</v>
      </c>
      <c r="Z18" s="46">
        <v>0.2361111111111111</v>
      </c>
      <c r="AA18" s="46">
        <v>0</v>
      </c>
      <c r="AB18" s="69">
        <v>5</v>
      </c>
      <c r="AC18" s="69"/>
      <c r="AD18" s="70"/>
      <c r="AE18" s="77" t="s">
        <v>289</v>
      </c>
      <c r="AF18" s="95" t="str">
        <f>HYPERLINK("http://en.wikipedia.org/wiki/bank")</f>
        <v>http://en.wikipedia.org/wiki/bank</v>
      </c>
      <c r="AG18" s="77" t="s">
        <v>333</v>
      </c>
      <c r="AH18" s="77" t="s">
        <v>335</v>
      </c>
      <c r="AI18" s="77"/>
      <c r="AJ18" s="77">
        <v>0.3244888</v>
      </c>
      <c r="AK18" s="77">
        <v>500</v>
      </c>
      <c r="AL18" s="77"/>
      <c r="AM18" s="77" t="str">
        <f>REPLACE(INDEX(GroupVertices[Group],MATCH(Vertices[[#This Row],[Vertex]],GroupVertices[Vertex],0)),1,1,"")</f>
        <v>1</v>
      </c>
      <c r="AN18" s="45">
        <v>6</v>
      </c>
      <c r="AO18" s="46">
        <v>2.830188679245283</v>
      </c>
      <c r="AP18" s="45">
        <v>0</v>
      </c>
      <c r="AQ18" s="46">
        <v>0</v>
      </c>
      <c r="AR18" s="45">
        <v>0</v>
      </c>
      <c r="AS18" s="46">
        <v>0</v>
      </c>
      <c r="AT18" s="45">
        <v>122</v>
      </c>
      <c r="AU18" s="46">
        <v>57.54716981132076</v>
      </c>
      <c r="AV18" s="45">
        <v>212</v>
      </c>
      <c r="AW18" s="108" t="s">
        <v>1800</v>
      </c>
      <c r="AX18" s="108" t="s">
        <v>1800</v>
      </c>
      <c r="AY18" s="108" t="s">
        <v>1800</v>
      </c>
      <c r="AZ18" s="108" t="s">
        <v>1800</v>
      </c>
      <c r="BA18" s="2"/>
    </row>
    <row r="19" spans="1:53" ht="41.45" customHeight="1">
      <c r="A19" s="62" t="s">
        <v>243</v>
      </c>
      <c r="C19" s="63"/>
      <c r="D19" s="63" t="s">
        <v>64</v>
      </c>
      <c r="E19" s="64">
        <v>503.94248210756905</v>
      </c>
      <c r="F19" s="66"/>
      <c r="G19" s="93" t="str">
        <f>HYPERLINK("https://upload.wikimedia.org/wikipedia/en/4/4a/Commons-logo.svg")</f>
        <v>https://upload.wikimedia.org/wikipedia/en/4/4a/Commons-logo.svg</v>
      </c>
      <c r="H19" s="63"/>
      <c r="I19" s="67" t="s">
        <v>243</v>
      </c>
      <c r="J19" s="68"/>
      <c r="K19" s="68" t="s">
        <v>75</v>
      </c>
      <c r="L19" s="67" t="s">
        <v>348</v>
      </c>
      <c r="M19" s="71">
        <v>49.60348147724942</v>
      </c>
      <c r="N19" s="72">
        <v>5581.59326171875</v>
      </c>
      <c r="O19" s="72">
        <v>3145.265625</v>
      </c>
      <c r="P19" s="73"/>
      <c r="Q19" s="74"/>
      <c r="R19" s="74"/>
      <c r="S19" s="79"/>
      <c r="T19" s="45">
        <v>9</v>
      </c>
      <c r="U19" s="45">
        <v>8</v>
      </c>
      <c r="V19" s="46">
        <v>15.705607</v>
      </c>
      <c r="W19" s="46">
        <v>0.555556</v>
      </c>
      <c r="X19" s="46">
        <v>0.16598</v>
      </c>
      <c r="Y19" s="46">
        <v>0.014337</v>
      </c>
      <c r="Z19" s="46">
        <v>0.31868131868131866</v>
      </c>
      <c r="AA19" s="46">
        <v>0.21428571428571427</v>
      </c>
      <c r="AB19" s="69">
        <v>19</v>
      </c>
      <c r="AC19" s="69"/>
      <c r="AD19" s="70"/>
      <c r="AE19" s="77" t="s">
        <v>289</v>
      </c>
      <c r="AF19" s="95" t="str">
        <f>HYPERLINK("http://en.wikipedia.org/wiki/stablecoin")</f>
        <v>http://en.wikipedia.org/wiki/stablecoin</v>
      </c>
      <c r="AG19" s="77" t="s">
        <v>333</v>
      </c>
      <c r="AH19" s="77" t="s">
        <v>348</v>
      </c>
      <c r="AI19" s="77"/>
      <c r="AJ19" s="77">
        <v>0.4499102</v>
      </c>
      <c r="AK19" s="77">
        <v>212</v>
      </c>
      <c r="AL19" s="77"/>
      <c r="AM19" s="77" t="str">
        <f>REPLACE(INDEX(GroupVertices[Group],MATCH(Vertices[[#This Row],[Vertex]],GroupVertices[Vertex],0)),1,1,"")</f>
        <v>3</v>
      </c>
      <c r="AN19" s="45">
        <v>5</v>
      </c>
      <c r="AO19" s="46">
        <v>5.05050505050505</v>
      </c>
      <c r="AP19" s="45">
        <v>1</v>
      </c>
      <c r="AQ19" s="46">
        <v>1.0101010101010102</v>
      </c>
      <c r="AR19" s="45">
        <v>0</v>
      </c>
      <c r="AS19" s="46">
        <v>0</v>
      </c>
      <c r="AT19" s="45">
        <v>47</v>
      </c>
      <c r="AU19" s="46">
        <v>47.474747474747474</v>
      </c>
      <c r="AV19" s="45">
        <v>99</v>
      </c>
      <c r="AW19" s="108" t="s">
        <v>1800</v>
      </c>
      <c r="AX19" s="108" t="s">
        <v>1800</v>
      </c>
      <c r="AY19" s="108" t="s">
        <v>1800</v>
      </c>
      <c r="AZ19" s="108" t="s">
        <v>1800</v>
      </c>
      <c r="BA19" s="2"/>
    </row>
    <row r="20" spans="1:53" ht="41.45" customHeight="1">
      <c r="A20" s="62" t="s">
        <v>253</v>
      </c>
      <c r="C20" s="63"/>
      <c r="D20" s="63" t="s">
        <v>64</v>
      </c>
      <c r="E20" s="64">
        <v>489.30587585209287</v>
      </c>
      <c r="F20" s="66"/>
      <c r="G20" s="93" t="str">
        <f>HYPERLINK("https://upload.wikimedia.org/wikipedia/commons/9/9e/P2P_network.svg")</f>
        <v>https://upload.wikimedia.org/wikipedia/commons/9/9e/P2P_network.svg</v>
      </c>
      <c r="H20" s="63"/>
      <c r="I20" s="67" t="s">
        <v>253</v>
      </c>
      <c r="J20" s="68"/>
      <c r="K20" s="68" t="s">
        <v>75</v>
      </c>
      <c r="L20" s="67" t="s">
        <v>372</v>
      </c>
      <c r="M20" s="71">
        <v>42.53488971023364</v>
      </c>
      <c r="N20" s="72">
        <v>8995.28515625</v>
      </c>
      <c r="O20" s="72">
        <v>9684.728515625</v>
      </c>
      <c r="P20" s="73"/>
      <c r="Q20" s="74"/>
      <c r="R20" s="74"/>
      <c r="S20" s="79"/>
      <c r="T20" s="45">
        <v>11</v>
      </c>
      <c r="U20" s="45">
        <v>4</v>
      </c>
      <c r="V20" s="46">
        <v>13.42148</v>
      </c>
      <c r="W20" s="46">
        <v>0.546875</v>
      </c>
      <c r="X20" s="46">
        <v>0.143361</v>
      </c>
      <c r="Y20" s="46">
        <v>0.014125</v>
      </c>
      <c r="Z20" s="46">
        <v>0.36363636363636365</v>
      </c>
      <c r="AA20" s="46">
        <v>0.25</v>
      </c>
      <c r="AB20" s="69">
        <v>44</v>
      </c>
      <c r="AC20" s="69"/>
      <c r="AD20" s="70"/>
      <c r="AE20" s="77" t="s">
        <v>289</v>
      </c>
      <c r="AF20" s="95" t="str">
        <f>HYPERLINK("http://en.wikipedia.org/wiki/peer-to-peer")</f>
        <v>http://en.wikipedia.org/wiki/peer-to-peer</v>
      </c>
      <c r="AG20" s="77" t="s">
        <v>333</v>
      </c>
      <c r="AH20" s="77" t="s">
        <v>372</v>
      </c>
      <c r="AI20" s="77"/>
      <c r="AJ20" s="77">
        <v>0.3373947</v>
      </c>
      <c r="AK20" s="77">
        <v>500</v>
      </c>
      <c r="AL20" s="77"/>
      <c r="AM20" s="77" t="str">
        <f>REPLACE(INDEX(GroupVertices[Group],MATCH(Vertices[[#This Row],[Vertex]],GroupVertices[Vertex],0)),1,1,"")</f>
        <v>5</v>
      </c>
      <c r="AN20" s="45">
        <v>3</v>
      </c>
      <c r="AO20" s="46">
        <v>1.8181818181818181</v>
      </c>
      <c r="AP20" s="45">
        <v>0</v>
      </c>
      <c r="AQ20" s="46">
        <v>0</v>
      </c>
      <c r="AR20" s="45">
        <v>0</v>
      </c>
      <c r="AS20" s="46">
        <v>0</v>
      </c>
      <c r="AT20" s="45">
        <v>99</v>
      </c>
      <c r="AU20" s="46">
        <v>60</v>
      </c>
      <c r="AV20" s="45">
        <v>165</v>
      </c>
      <c r="AW20" s="108" t="s">
        <v>1800</v>
      </c>
      <c r="AX20" s="108" t="s">
        <v>1800</v>
      </c>
      <c r="AY20" s="108" t="s">
        <v>1800</v>
      </c>
      <c r="AZ20" s="108" t="s">
        <v>1800</v>
      </c>
      <c r="BA20" s="2"/>
    </row>
    <row r="21" spans="1:53" ht="41.45" customHeight="1">
      <c r="A21" s="62" t="s">
        <v>255</v>
      </c>
      <c r="C21" s="63"/>
      <c r="D21" s="63" t="s">
        <v>64</v>
      </c>
      <c r="E21" s="64">
        <v>480.8996737145421</v>
      </c>
      <c r="F21" s="66"/>
      <c r="G21" s="93" t="str">
        <f>HYPERLINK("https://upload.wikimedia.org/wikipedia/commons/2/23/US_one_dollar_bill%2C_obverse%2C_series_2009.jpg")</f>
        <v>https://upload.wikimedia.org/wikipedia/commons/2/23/US_one_dollar_bill%2C_obverse%2C_series_2009.jpg</v>
      </c>
      <c r="H21" s="63"/>
      <c r="I21" s="67" t="s">
        <v>255</v>
      </c>
      <c r="J21" s="68"/>
      <c r="K21" s="68" t="s">
        <v>75</v>
      </c>
      <c r="L21" s="47" t="s">
        <v>347</v>
      </c>
      <c r="M21" s="71">
        <v>38.950084367083036</v>
      </c>
      <c r="N21" s="72">
        <v>4720.6328125</v>
      </c>
      <c r="O21" s="72">
        <v>3001.022216796875</v>
      </c>
      <c r="P21" s="73"/>
      <c r="Q21" s="74"/>
      <c r="R21" s="74"/>
      <c r="S21" s="79"/>
      <c r="T21" s="45">
        <v>9</v>
      </c>
      <c r="U21" s="45">
        <v>1</v>
      </c>
      <c r="V21" s="46">
        <v>12.263095</v>
      </c>
      <c r="W21" s="46">
        <v>0.538462</v>
      </c>
      <c r="X21" s="46">
        <v>0.110535</v>
      </c>
      <c r="Y21" s="46">
        <v>0.013957</v>
      </c>
      <c r="Z21" s="46">
        <v>0.25555555555555554</v>
      </c>
      <c r="AA21" s="46">
        <v>0</v>
      </c>
      <c r="AB21" s="69">
        <v>18</v>
      </c>
      <c r="AC21" s="69"/>
      <c r="AD21" s="70"/>
      <c r="AE21" s="77" t="s">
        <v>289</v>
      </c>
      <c r="AF21" s="77" t="s">
        <v>297</v>
      </c>
      <c r="AG21" s="77" t="s">
        <v>333</v>
      </c>
      <c r="AH21" s="77" t="s">
        <v>347</v>
      </c>
      <c r="AI21" s="77"/>
      <c r="AJ21" s="77">
        <v>0.4641228</v>
      </c>
      <c r="AK21" s="77">
        <v>500</v>
      </c>
      <c r="AL21" s="77"/>
      <c r="AM21" s="77" t="str">
        <f>REPLACE(INDEX(GroupVertices[Group],MATCH(Vertices[[#This Row],[Vertex]],GroupVertices[Vertex],0)),1,1,"")</f>
        <v>3</v>
      </c>
      <c r="AN21" s="45">
        <v>9</v>
      </c>
      <c r="AO21" s="46">
        <v>2.7777777777777777</v>
      </c>
      <c r="AP21" s="45">
        <v>1</v>
      </c>
      <c r="AQ21" s="46">
        <v>0.30864197530864196</v>
      </c>
      <c r="AR21" s="45">
        <v>0</v>
      </c>
      <c r="AS21" s="46">
        <v>0</v>
      </c>
      <c r="AT21" s="45">
        <v>199</v>
      </c>
      <c r="AU21" s="46">
        <v>61.41975308641975</v>
      </c>
      <c r="AV21" s="45">
        <v>324</v>
      </c>
      <c r="AW21" s="108" t="s">
        <v>1800</v>
      </c>
      <c r="AX21" s="108" t="s">
        <v>1800</v>
      </c>
      <c r="AY21" s="108" t="s">
        <v>1800</v>
      </c>
      <c r="AZ21" s="108" t="s">
        <v>1800</v>
      </c>
      <c r="BA21" s="2"/>
    </row>
    <row r="22" spans="1:53" ht="41.45" customHeight="1">
      <c r="A22" s="62" t="s">
        <v>230</v>
      </c>
      <c r="C22" s="63"/>
      <c r="D22" s="63" t="s">
        <v>64</v>
      </c>
      <c r="E22" s="64">
        <v>479.8602105700785</v>
      </c>
      <c r="F22" s="66"/>
      <c r="G22" s="93" t="str">
        <f>HYPERLINK("https://upload.wikimedia.org/wikipedia/commons/b/ba/Andreessen_Horowitz_new_logo.svg")</f>
        <v>https://upload.wikimedia.org/wikipedia/commons/b/ba/Andreessen_Horowitz_new_logo.svg</v>
      </c>
      <c r="H22" s="63"/>
      <c r="I22" s="67" t="s">
        <v>230</v>
      </c>
      <c r="J22" s="68"/>
      <c r="K22" s="68" t="s">
        <v>75</v>
      </c>
      <c r="L22" s="47" t="s">
        <v>377</v>
      </c>
      <c r="M22" s="71">
        <v>38.52886737958616</v>
      </c>
      <c r="N22" s="72">
        <v>6017.79931640625</v>
      </c>
      <c r="O22" s="72">
        <v>147.36212158203125</v>
      </c>
      <c r="P22" s="73"/>
      <c r="Q22" s="74"/>
      <c r="R22" s="74"/>
      <c r="S22" s="79"/>
      <c r="T22" s="45">
        <v>3</v>
      </c>
      <c r="U22" s="45">
        <v>7</v>
      </c>
      <c r="V22" s="46">
        <v>12.126984</v>
      </c>
      <c r="W22" s="46">
        <v>0.538462</v>
      </c>
      <c r="X22" s="46">
        <v>0.108667</v>
      </c>
      <c r="Y22" s="46">
        <v>0.013792</v>
      </c>
      <c r="Z22" s="46">
        <v>0.25555555555555554</v>
      </c>
      <c r="AA22" s="46">
        <v>0</v>
      </c>
      <c r="AB22" s="69">
        <v>49</v>
      </c>
      <c r="AC22" s="69"/>
      <c r="AD22" s="70"/>
      <c r="AE22" s="77" t="s">
        <v>289</v>
      </c>
      <c r="AF22" s="77" t="s">
        <v>317</v>
      </c>
      <c r="AG22" s="77" t="s">
        <v>333</v>
      </c>
      <c r="AH22" s="77" t="s">
        <v>377</v>
      </c>
      <c r="AI22" s="77"/>
      <c r="AJ22" s="77">
        <v>0.3600322</v>
      </c>
      <c r="AK22" s="77">
        <v>422</v>
      </c>
      <c r="AL22" s="77"/>
      <c r="AM22" s="77" t="str">
        <f>REPLACE(INDEX(GroupVertices[Group],MATCH(Vertices[[#This Row],[Vertex]],GroupVertices[Vertex],0)),1,1,"")</f>
        <v>3</v>
      </c>
      <c r="AN22" s="45">
        <v>0</v>
      </c>
      <c r="AO22" s="46">
        <v>0</v>
      </c>
      <c r="AP22" s="45">
        <v>1</v>
      </c>
      <c r="AQ22" s="46">
        <v>1.3888888888888888</v>
      </c>
      <c r="AR22" s="45">
        <v>0</v>
      </c>
      <c r="AS22" s="46">
        <v>0</v>
      </c>
      <c r="AT22" s="45">
        <v>53</v>
      </c>
      <c r="AU22" s="46">
        <v>73.61111111111111</v>
      </c>
      <c r="AV22" s="45">
        <v>72</v>
      </c>
      <c r="AW22" s="108" t="s">
        <v>1800</v>
      </c>
      <c r="AX22" s="108" t="s">
        <v>1800</v>
      </c>
      <c r="AY22" s="108" t="s">
        <v>1800</v>
      </c>
      <c r="AZ22" s="108" t="s">
        <v>1800</v>
      </c>
      <c r="BA22" s="2"/>
    </row>
    <row r="23" spans="1:53" ht="41.45" customHeight="1">
      <c r="A23" s="62" t="s">
        <v>210</v>
      </c>
      <c r="C23" s="63"/>
      <c r="D23" s="63" t="s">
        <v>64</v>
      </c>
      <c r="E23" s="64">
        <v>462.8235782156675</v>
      </c>
      <c r="F23" s="66"/>
      <c r="G23" s="93" t="str">
        <f>HYPERLINK("https://upload.wikimedia.org/wikipedia/en/4/4a/Commons-logo.svg")</f>
        <v>https://upload.wikimedia.org/wikipedia/en/4/4a/Commons-logo.svg</v>
      </c>
      <c r="H23" s="63"/>
      <c r="I23" s="67" t="s">
        <v>210</v>
      </c>
      <c r="J23" s="68"/>
      <c r="K23" s="68" t="s">
        <v>75</v>
      </c>
      <c r="L23" s="67" t="s">
        <v>338</v>
      </c>
      <c r="M23" s="71">
        <v>32.2549775834267</v>
      </c>
      <c r="N23" s="72">
        <v>4197.03515625</v>
      </c>
      <c r="O23" s="72">
        <v>2337.1123046875</v>
      </c>
      <c r="P23" s="73"/>
      <c r="Q23" s="74"/>
      <c r="R23" s="74"/>
      <c r="S23" s="79"/>
      <c r="T23" s="45">
        <v>1</v>
      </c>
      <c r="U23" s="45">
        <v>11</v>
      </c>
      <c r="V23" s="46">
        <v>10.099655</v>
      </c>
      <c r="W23" s="46">
        <v>0.546875</v>
      </c>
      <c r="X23" s="46">
        <v>0.140429</v>
      </c>
      <c r="Y23" s="46">
        <v>0.014013</v>
      </c>
      <c r="Z23" s="46">
        <v>0.36363636363636365</v>
      </c>
      <c r="AA23" s="46">
        <v>0</v>
      </c>
      <c r="AB23" s="69">
        <v>8</v>
      </c>
      <c r="AC23" s="69"/>
      <c r="AD23" s="70"/>
      <c r="AE23" s="77" t="s">
        <v>289</v>
      </c>
      <c r="AF23" s="77" t="s">
        <v>291</v>
      </c>
      <c r="AG23" s="77" t="s">
        <v>333</v>
      </c>
      <c r="AH23" s="77" t="s">
        <v>338</v>
      </c>
      <c r="AI23" s="77"/>
      <c r="AJ23" s="77">
        <v>0.4927081</v>
      </c>
      <c r="AK23" s="77">
        <v>500</v>
      </c>
      <c r="AL23" s="77"/>
      <c r="AM23" s="77" t="str">
        <f>REPLACE(INDEX(GroupVertices[Group],MATCH(Vertices[[#This Row],[Vertex]],GroupVertices[Vertex],0)),1,1,"")</f>
        <v>3</v>
      </c>
      <c r="AN23" s="45">
        <v>2</v>
      </c>
      <c r="AO23" s="46">
        <v>2.5316455696202533</v>
      </c>
      <c r="AP23" s="45">
        <v>1</v>
      </c>
      <c r="AQ23" s="46">
        <v>1.2658227848101267</v>
      </c>
      <c r="AR23" s="45">
        <v>0</v>
      </c>
      <c r="AS23" s="46">
        <v>0</v>
      </c>
      <c r="AT23" s="45">
        <v>47</v>
      </c>
      <c r="AU23" s="46">
        <v>59.49367088607595</v>
      </c>
      <c r="AV23" s="45">
        <v>79</v>
      </c>
      <c r="AW23" s="108" t="s">
        <v>1800</v>
      </c>
      <c r="AX23" s="108" t="s">
        <v>1800</v>
      </c>
      <c r="AY23" s="108" t="s">
        <v>1800</v>
      </c>
      <c r="AZ23" s="108" t="s">
        <v>1800</v>
      </c>
      <c r="BA23" s="2"/>
    </row>
    <row r="24" spans="1:53" ht="41.45" customHeight="1">
      <c r="A24" s="62" t="s">
        <v>234</v>
      </c>
      <c r="C24" s="63"/>
      <c r="D24" s="63" t="s">
        <v>64</v>
      </c>
      <c r="E24" s="64">
        <v>461.2515574165472</v>
      </c>
      <c r="F24" s="66"/>
      <c r="G24" s="93" t="str">
        <f>HYPERLINK("https://upload.wikimedia.org/wikipedia/commons/5/53/Ambox_current_red_Americas.svg")</f>
        <v>https://upload.wikimedia.org/wikipedia/commons/5/53/Ambox_current_red_Americas.svg</v>
      </c>
      <c r="H24" s="63"/>
      <c r="I24" s="67" t="s">
        <v>234</v>
      </c>
      <c r="J24" s="68"/>
      <c r="K24" s="68" t="s">
        <v>75</v>
      </c>
      <c r="L24" s="47" t="s">
        <v>351</v>
      </c>
      <c r="M24" s="71">
        <v>31.731831847208667</v>
      </c>
      <c r="N24" s="72">
        <v>8262.32421875</v>
      </c>
      <c r="O24" s="72">
        <v>9404.0498046875</v>
      </c>
      <c r="P24" s="73"/>
      <c r="Q24" s="74"/>
      <c r="R24" s="74"/>
      <c r="S24" s="79"/>
      <c r="T24" s="45">
        <v>4</v>
      </c>
      <c r="U24" s="45">
        <v>8</v>
      </c>
      <c r="V24" s="46">
        <v>9.930607</v>
      </c>
      <c r="W24" s="46">
        <v>0.538462</v>
      </c>
      <c r="X24" s="46">
        <v>0.111489</v>
      </c>
      <c r="Y24" s="46">
        <v>0.01394</v>
      </c>
      <c r="Z24" s="46">
        <v>0.24444444444444444</v>
      </c>
      <c r="AA24" s="46">
        <v>0.2</v>
      </c>
      <c r="AB24" s="69">
        <v>52</v>
      </c>
      <c r="AC24" s="69"/>
      <c r="AD24" s="70"/>
      <c r="AE24" s="77" t="s">
        <v>289</v>
      </c>
      <c r="AF24" s="77" t="s">
        <v>320</v>
      </c>
      <c r="AG24" s="77" t="s">
        <v>333</v>
      </c>
      <c r="AH24" s="77" t="s">
        <v>351</v>
      </c>
      <c r="AI24" s="77"/>
      <c r="AJ24" s="77">
        <v>0.3846215</v>
      </c>
      <c r="AK24" s="77">
        <v>500</v>
      </c>
      <c r="AL24" s="77"/>
      <c r="AM24" s="77" t="str">
        <f>REPLACE(INDEX(GroupVertices[Group],MATCH(Vertices[[#This Row],[Vertex]],GroupVertices[Vertex],0)),1,1,"")</f>
        <v>5</v>
      </c>
      <c r="AN24" s="45">
        <v>1</v>
      </c>
      <c r="AO24" s="46">
        <v>0.8264462809917356</v>
      </c>
      <c r="AP24" s="45">
        <v>0</v>
      </c>
      <c r="AQ24" s="46">
        <v>0</v>
      </c>
      <c r="AR24" s="45">
        <v>0</v>
      </c>
      <c r="AS24" s="46">
        <v>0</v>
      </c>
      <c r="AT24" s="45">
        <v>71</v>
      </c>
      <c r="AU24" s="46">
        <v>58.67768595041322</v>
      </c>
      <c r="AV24" s="45">
        <v>121</v>
      </c>
      <c r="AW24" s="108" t="s">
        <v>1800</v>
      </c>
      <c r="AX24" s="108" t="s">
        <v>1800</v>
      </c>
      <c r="AY24" s="108" t="s">
        <v>1800</v>
      </c>
      <c r="AZ24" s="108" t="s">
        <v>1800</v>
      </c>
      <c r="BA24" s="2"/>
    </row>
    <row r="25" spans="1:53" ht="41.45" customHeight="1">
      <c r="A25" s="62" t="s">
        <v>229</v>
      </c>
      <c r="C25" s="63"/>
      <c r="D25" s="63" t="s">
        <v>64</v>
      </c>
      <c r="E25" s="64">
        <v>456.0554616769197</v>
      </c>
      <c r="F25" s="66"/>
      <c r="G25" s="93" t="str">
        <f>HYPERLINK("https://upload.wikimedia.org/wikipedia/en/0/04/Facebook_f_logo_%282021%29.svg")</f>
        <v>https://upload.wikimedia.org/wikipedia/en/0/04/Facebook_f_logo_%282021%29.svg</v>
      </c>
      <c r="H25" s="63"/>
      <c r="I25" s="67" t="s">
        <v>229</v>
      </c>
      <c r="J25" s="68"/>
      <c r="K25" s="68" t="s">
        <v>75</v>
      </c>
      <c r="L25" s="47" t="s">
        <v>343</v>
      </c>
      <c r="M25" s="71">
        <v>30.06415472210338</v>
      </c>
      <c r="N25" s="72">
        <v>4390.24658203125</v>
      </c>
      <c r="O25" s="72">
        <v>1108.3670654296875</v>
      </c>
      <c r="P25" s="73"/>
      <c r="Q25" s="74"/>
      <c r="R25" s="74"/>
      <c r="S25" s="79"/>
      <c r="T25" s="45">
        <v>7</v>
      </c>
      <c r="U25" s="45">
        <v>3</v>
      </c>
      <c r="V25" s="46">
        <v>9.391718</v>
      </c>
      <c r="W25" s="46">
        <v>0.538462</v>
      </c>
      <c r="X25" s="46">
        <v>0.110335</v>
      </c>
      <c r="Y25" s="46">
        <v>0.013964</v>
      </c>
      <c r="Z25" s="46">
        <v>0.3</v>
      </c>
      <c r="AA25" s="46">
        <v>0</v>
      </c>
      <c r="AB25" s="69">
        <v>13</v>
      </c>
      <c r="AC25" s="69"/>
      <c r="AD25" s="70"/>
      <c r="AE25" s="77" t="s">
        <v>289</v>
      </c>
      <c r="AF25" s="95" t="str">
        <f>HYPERLINK("http://en.wikipedia.org/wiki/Facebook")</f>
        <v>http://en.wikipedia.org/wiki/Facebook</v>
      </c>
      <c r="AG25" s="77" t="s">
        <v>333</v>
      </c>
      <c r="AH25" s="77" t="s">
        <v>343</v>
      </c>
      <c r="AI25" s="77"/>
      <c r="AJ25" s="77">
        <v>0.386288</v>
      </c>
      <c r="AK25" s="77">
        <v>500</v>
      </c>
      <c r="AL25" s="77"/>
      <c r="AM25" s="77" t="str">
        <f>REPLACE(INDEX(GroupVertices[Group],MATCH(Vertices[[#This Row],[Vertex]],GroupVertices[Vertex],0)),1,1,"")</f>
        <v>3</v>
      </c>
      <c r="AN25" s="45">
        <v>3</v>
      </c>
      <c r="AO25" s="46">
        <v>0.9584664536741214</v>
      </c>
      <c r="AP25" s="45">
        <v>10</v>
      </c>
      <c r="AQ25" s="46">
        <v>3.194888178913738</v>
      </c>
      <c r="AR25" s="45">
        <v>0</v>
      </c>
      <c r="AS25" s="46">
        <v>0</v>
      </c>
      <c r="AT25" s="45">
        <v>186</v>
      </c>
      <c r="AU25" s="46">
        <v>59.424920127795524</v>
      </c>
      <c r="AV25" s="45">
        <v>313</v>
      </c>
      <c r="AW25" s="108" t="s">
        <v>1800</v>
      </c>
      <c r="AX25" s="108" t="s">
        <v>1800</v>
      </c>
      <c r="AY25" s="108" t="s">
        <v>1800</v>
      </c>
      <c r="AZ25" s="108" t="s">
        <v>1800</v>
      </c>
      <c r="BA25" s="2"/>
    </row>
    <row r="26" spans="1:53" ht="41.45" customHeight="1">
      <c r="A26" s="62" t="s">
        <v>211</v>
      </c>
      <c r="C26" s="63"/>
      <c r="D26" s="63" t="s">
        <v>64</v>
      </c>
      <c r="E26" s="64">
        <v>426.85991750419606</v>
      </c>
      <c r="F26" s="66"/>
      <c r="G26" s="93" t="str">
        <f>HYPERLINK("https://upload.wikimedia.org/wikipedia/commons/2/24/6_Full_Logo_S-2.png")</f>
        <v>https://upload.wikimedia.org/wikipedia/commons/2/24/6_Full_Logo_S-2.png</v>
      </c>
      <c r="H26" s="63"/>
      <c r="I26" s="67" t="s">
        <v>211</v>
      </c>
      <c r="J26" s="68"/>
      <c r="K26" s="68" t="s">
        <v>75</v>
      </c>
      <c r="L26" s="67" t="s">
        <v>349</v>
      </c>
      <c r="M26" s="71">
        <v>22.242775031432902</v>
      </c>
      <c r="N26" s="72">
        <v>6201.52490234375</v>
      </c>
      <c r="O26" s="72">
        <v>6547.1787109375</v>
      </c>
      <c r="P26" s="73"/>
      <c r="Q26" s="74"/>
      <c r="R26" s="74"/>
      <c r="S26" s="79"/>
      <c r="T26" s="45">
        <v>6</v>
      </c>
      <c r="U26" s="45">
        <v>7</v>
      </c>
      <c r="V26" s="46">
        <v>6.864337</v>
      </c>
      <c r="W26" s="46">
        <v>0.538462</v>
      </c>
      <c r="X26" s="46">
        <v>0.132132</v>
      </c>
      <c r="Y26" s="46">
        <v>0.013681</v>
      </c>
      <c r="Z26" s="46">
        <v>0.43333333333333335</v>
      </c>
      <c r="AA26" s="46">
        <v>0.3</v>
      </c>
      <c r="AB26" s="69">
        <v>20</v>
      </c>
      <c r="AC26" s="69"/>
      <c r="AD26" s="70"/>
      <c r="AE26" s="77" t="s">
        <v>289</v>
      </c>
      <c r="AF26" s="95" t="str">
        <f>HYPERLINK("http://en.wikipedia.org/wiki/Litecoin")</f>
        <v>http://en.wikipedia.org/wiki/Litecoin</v>
      </c>
      <c r="AG26" s="77" t="s">
        <v>333</v>
      </c>
      <c r="AH26" s="77" t="s">
        <v>349</v>
      </c>
      <c r="AI26" s="77"/>
      <c r="AJ26" s="77">
        <v>0.3764738</v>
      </c>
      <c r="AK26" s="77">
        <v>500</v>
      </c>
      <c r="AL26" s="77"/>
      <c r="AM26" s="77" t="str">
        <f>REPLACE(INDEX(GroupVertices[Group],MATCH(Vertices[[#This Row],[Vertex]],GroupVertices[Vertex],0)),1,1,"")</f>
        <v>2</v>
      </c>
      <c r="AN26" s="45">
        <v>4</v>
      </c>
      <c r="AO26" s="46">
        <v>3.8461538461538463</v>
      </c>
      <c r="AP26" s="45">
        <v>1</v>
      </c>
      <c r="AQ26" s="46">
        <v>0.9615384615384616</v>
      </c>
      <c r="AR26" s="45">
        <v>0</v>
      </c>
      <c r="AS26" s="46">
        <v>0</v>
      </c>
      <c r="AT26" s="45">
        <v>71</v>
      </c>
      <c r="AU26" s="46">
        <v>68.26923076923077</v>
      </c>
      <c r="AV26" s="45">
        <v>104</v>
      </c>
      <c r="AW26" s="108" t="s">
        <v>1800</v>
      </c>
      <c r="AX26" s="108" t="s">
        <v>1800</v>
      </c>
      <c r="AY26" s="108" t="s">
        <v>1800</v>
      </c>
      <c r="AZ26" s="108" t="s">
        <v>1800</v>
      </c>
      <c r="BA26" s="2"/>
    </row>
    <row r="27" spans="1:53" ht="41.45" customHeight="1">
      <c r="A27" s="62" t="s">
        <v>240</v>
      </c>
      <c r="C27" s="63"/>
      <c r="D27" s="63" t="s">
        <v>64</v>
      </c>
      <c r="E27" s="64">
        <v>426.4768835492885</v>
      </c>
      <c r="F27" s="66"/>
      <c r="G27" s="93" t="str">
        <f>HYPERLINK("https://upload.wikimedia.org/wikipedia/commons/3/36/MetaMask_Fox.svg")</f>
        <v>https://upload.wikimedia.org/wikipedia/commons/3/36/MetaMask_Fox.svg</v>
      </c>
      <c r="H27" s="63"/>
      <c r="I27" s="67" t="s">
        <v>240</v>
      </c>
      <c r="J27" s="68"/>
      <c r="K27" s="68" t="s">
        <v>75</v>
      </c>
      <c r="L27" s="67" t="s">
        <v>381</v>
      </c>
      <c r="M27" s="71">
        <v>22.15558613850186</v>
      </c>
      <c r="N27" s="72">
        <v>7047.90380859375</v>
      </c>
      <c r="O27" s="72">
        <v>2493.846435546875</v>
      </c>
      <c r="P27" s="73"/>
      <c r="Q27" s="74"/>
      <c r="R27" s="74"/>
      <c r="S27" s="79"/>
      <c r="T27" s="45">
        <v>2</v>
      </c>
      <c r="U27" s="45">
        <v>9</v>
      </c>
      <c r="V27" s="46">
        <v>6.836163</v>
      </c>
      <c r="W27" s="46">
        <v>0.538462</v>
      </c>
      <c r="X27" s="46">
        <v>0.128633</v>
      </c>
      <c r="Y27" s="46">
        <v>0.013565</v>
      </c>
      <c r="Z27" s="46">
        <v>0.4</v>
      </c>
      <c r="AA27" s="46">
        <v>0.1</v>
      </c>
      <c r="AB27" s="69">
        <v>57</v>
      </c>
      <c r="AC27" s="69"/>
      <c r="AD27" s="70"/>
      <c r="AE27" s="77" t="s">
        <v>289</v>
      </c>
      <c r="AF27" s="95" t="str">
        <f>HYPERLINK("http://en.wikipedia.org/wiki/MetaMask")</f>
        <v>http://en.wikipedia.org/wiki/MetaMask</v>
      </c>
      <c r="AG27" s="77" t="s">
        <v>333</v>
      </c>
      <c r="AH27" s="77" t="s">
        <v>381</v>
      </c>
      <c r="AI27" s="77"/>
      <c r="AJ27" s="77">
        <v>0.4194591</v>
      </c>
      <c r="AK27" s="77">
        <v>81</v>
      </c>
      <c r="AL27" s="77"/>
      <c r="AM27" s="77" t="str">
        <f>REPLACE(INDEX(GroupVertices[Group],MATCH(Vertices[[#This Row],[Vertex]],GroupVertices[Vertex],0)),1,1,"")</f>
        <v>4</v>
      </c>
      <c r="AN27" s="45">
        <v>0</v>
      </c>
      <c r="AO27" s="46">
        <v>0</v>
      </c>
      <c r="AP27" s="45">
        <v>0</v>
      </c>
      <c r="AQ27" s="46">
        <v>0</v>
      </c>
      <c r="AR27" s="45">
        <v>0</v>
      </c>
      <c r="AS27" s="46">
        <v>0</v>
      </c>
      <c r="AT27" s="45">
        <v>35</v>
      </c>
      <c r="AU27" s="46">
        <v>62.5</v>
      </c>
      <c r="AV27" s="45">
        <v>56</v>
      </c>
      <c r="AW27" s="108" t="s">
        <v>1800</v>
      </c>
      <c r="AX27" s="108" t="s">
        <v>1800</v>
      </c>
      <c r="AY27" s="108" t="s">
        <v>1800</v>
      </c>
      <c r="AZ27" s="108" t="s">
        <v>1800</v>
      </c>
      <c r="BA27" s="2"/>
    </row>
    <row r="28" spans="1:53" ht="41.45" customHeight="1">
      <c r="A28" s="62" t="s">
        <v>241</v>
      </c>
      <c r="C28" s="63"/>
      <c r="D28" s="63" t="s">
        <v>64</v>
      </c>
      <c r="E28" s="64">
        <v>423.25378764755783</v>
      </c>
      <c r="F28" s="66"/>
      <c r="G28" s="93" t="str">
        <f>HYPERLINK("https://upload.wikimedia.org/wikipedia/commons/7/76/2006_AEGold_Proof_Obv.png")</f>
        <v>https://upload.wikimedia.org/wikipedia/commons/7/76/2006_AEGold_Proof_Obv.png</v>
      </c>
      <c r="H28" s="63"/>
      <c r="I28" s="67" t="s">
        <v>241</v>
      </c>
      <c r="J28" s="68"/>
      <c r="K28" s="68" t="s">
        <v>75</v>
      </c>
      <c r="L28" s="67" t="s">
        <v>356</v>
      </c>
      <c r="M28" s="71">
        <v>21.435954380065553</v>
      </c>
      <c r="N28" s="72">
        <v>4693.41552734375</v>
      </c>
      <c r="O28" s="72">
        <v>6299.271484375</v>
      </c>
      <c r="P28" s="73"/>
      <c r="Q28" s="74"/>
      <c r="R28" s="74"/>
      <c r="S28" s="79"/>
      <c r="T28" s="45">
        <v>7</v>
      </c>
      <c r="U28" s="45">
        <v>3</v>
      </c>
      <c r="V28" s="46">
        <v>6.603623</v>
      </c>
      <c r="W28" s="46">
        <v>0.534351</v>
      </c>
      <c r="X28" s="46">
        <v>0.115861</v>
      </c>
      <c r="Y28" s="46">
        <v>0.013609</v>
      </c>
      <c r="Z28" s="46">
        <v>0.375</v>
      </c>
      <c r="AA28" s="46">
        <v>0.1111111111111111</v>
      </c>
      <c r="AB28" s="69">
        <v>37</v>
      </c>
      <c r="AC28" s="69"/>
      <c r="AD28" s="70"/>
      <c r="AE28" s="77" t="s">
        <v>289</v>
      </c>
      <c r="AF28" s="95" t="str">
        <f>HYPERLINK("http://en.wikipedia.org/wiki/Decentralization")</f>
        <v>http://en.wikipedia.org/wiki/Decentralization</v>
      </c>
      <c r="AG28" s="77" t="s">
        <v>333</v>
      </c>
      <c r="AH28" s="77" t="s">
        <v>356</v>
      </c>
      <c r="AI28" s="77"/>
      <c r="AJ28" s="77">
        <v>0.3204615</v>
      </c>
      <c r="AK28" s="77">
        <v>500</v>
      </c>
      <c r="AL28" s="77"/>
      <c r="AM28" s="77" t="str">
        <f>REPLACE(INDEX(GroupVertices[Group],MATCH(Vertices[[#This Row],[Vertex]],GroupVertices[Vertex],0)),1,1,"")</f>
        <v>2</v>
      </c>
      <c r="AN28" s="45">
        <v>1</v>
      </c>
      <c r="AO28" s="46">
        <v>1.694915254237288</v>
      </c>
      <c r="AP28" s="45">
        <v>0</v>
      </c>
      <c r="AQ28" s="46">
        <v>0</v>
      </c>
      <c r="AR28" s="45">
        <v>0</v>
      </c>
      <c r="AS28" s="46">
        <v>0</v>
      </c>
      <c r="AT28" s="45">
        <v>35</v>
      </c>
      <c r="AU28" s="46">
        <v>59.32203389830509</v>
      </c>
      <c r="AV28" s="45">
        <v>59</v>
      </c>
      <c r="AW28" s="108" t="s">
        <v>1800</v>
      </c>
      <c r="AX28" s="108" t="s">
        <v>1800</v>
      </c>
      <c r="AY28" s="108" t="s">
        <v>1800</v>
      </c>
      <c r="AZ28" s="108" t="s">
        <v>1800</v>
      </c>
      <c r="BA28" s="2"/>
    </row>
    <row r="29" spans="1:53" ht="41.45" customHeight="1">
      <c r="A29" s="62" t="s">
        <v>273</v>
      </c>
      <c r="C29" s="63"/>
      <c r="D29" s="63" t="s">
        <v>64</v>
      </c>
      <c r="E29" s="64">
        <v>403.3570742488103</v>
      </c>
      <c r="F29" s="66"/>
      <c r="G29" s="93" t="str">
        <f>HYPERLINK("https://upload.wikimedia.org/wikipedia/commons/9/90/Malawi_interest_rates.JPG")</f>
        <v>https://upload.wikimedia.org/wikipedia/commons/9/90/Malawi_interest_rates.JPG</v>
      </c>
      <c r="H29" s="63"/>
      <c r="I29" s="67" t="s">
        <v>273</v>
      </c>
      <c r="J29" s="68"/>
      <c r="K29" s="68" t="s">
        <v>75</v>
      </c>
      <c r="L29" s="47" t="s">
        <v>384</v>
      </c>
      <c r="M29" s="71">
        <v>17.504841339624953</v>
      </c>
      <c r="N29" s="72">
        <v>739.9794311523438</v>
      </c>
      <c r="O29" s="72">
        <v>1789.20556640625</v>
      </c>
      <c r="P29" s="73"/>
      <c r="Q29" s="74"/>
      <c r="R29" s="74"/>
      <c r="S29" s="79"/>
      <c r="T29" s="45">
        <v>6</v>
      </c>
      <c r="U29" s="45">
        <v>0</v>
      </c>
      <c r="V29" s="46">
        <v>5.333333</v>
      </c>
      <c r="W29" s="46">
        <v>0.522388</v>
      </c>
      <c r="X29" s="46">
        <v>0.057766</v>
      </c>
      <c r="Y29" s="46">
        <v>0.013746</v>
      </c>
      <c r="Z29" s="46">
        <v>0.26666666666666666</v>
      </c>
      <c r="AA29" s="46">
        <v>0</v>
      </c>
      <c r="AB29" s="69">
        <v>60</v>
      </c>
      <c r="AC29" s="69"/>
      <c r="AD29" s="70"/>
      <c r="AE29" s="77" t="s">
        <v>289</v>
      </c>
      <c r="AF29" s="95" t="str">
        <f>HYPERLINK("http://en.wikipedia.org/wiki/interest")</f>
        <v>http://en.wikipedia.org/wiki/interest</v>
      </c>
      <c r="AG29" s="77" t="s">
        <v>333</v>
      </c>
      <c r="AH29" s="77" t="s">
        <v>384</v>
      </c>
      <c r="AI29" s="77"/>
      <c r="AJ29" s="77">
        <v>0.4237702</v>
      </c>
      <c r="AK29" s="77">
        <v>500</v>
      </c>
      <c r="AL29" s="77"/>
      <c r="AM29" s="77" t="str">
        <f>REPLACE(INDEX(GroupVertices[Group],MATCH(Vertices[[#This Row],[Vertex]],GroupVertices[Vertex],0)),1,1,"")</f>
        <v>1</v>
      </c>
      <c r="AN29" s="45">
        <v>6</v>
      </c>
      <c r="AO29" s="46">
        <v>1.8927444794952681</v>
      </c>
      <c r="AP29" s="45">
        <v>2</v>
      </c>
      <c r="AQ29" s="46">
        <v>0.6309148264984227</v>
      </c>
      <c r="AR29" s="45">
        <v>0</v>
      </c>
      <c r="AS29" s="46">
        <v>0</v>
      </c>
      <c r="AT29" s="45">
        <v>150</v>
      </c>
      <c r="AU29" s="46">
        <v>47.3186119873817</v>
      </c>
      <c r="AV29" s="45">
        <v>317</v>
      </c>
      <c r="AW29" s="45"/>
      <c r="AX29" s="45"/>
      <c r="AY29" s="45"/>
      <c r="AZ29" s="45"/>
      <c r="BA29" s="2"/>
    </row>
    <row r="30" spans="1:53" ht="41.45" customHeight="1">
      <c r="A30" s="62" t="s">
        <v>254</v>
      </c>
      <c r="C30" s="63"/>
      <c r="D30" s="63" t="s">
        <v>64</v>
      </c>
      <c r="E30" s="64">
        <v>356.2326647150089</v>
      </c>
      <c r="F30" s="66"/>
      <c r="G30" s="93" t="str">
        <f>HYPERLINK("https://upload.wikimedia.org/wikipedia/commons/4/46/Bitcoin.svg")</f>
        <v>https://upload.wikimedia.org/wikipedia/commons/4/46/Bitcoin.svg</v>
      </c>
      <c r="H30" s="63"/>
      <c r="I30" s="67" t="s">
        <v>254</v>
      </c>
      <c r="J30" s="68"/>
      <c r="K30" s="68" t="s">
        <v>75</v>
      </c>
      <c r="L30" s="47" t="s">
        <v>344</v>
      </c>
      <c r="M30" s="71">
        <v>10.950798349057125</v>
      </c>
      <c r="N30" s="72">
        <v>8635.0712890625</v>
      </c>
      <c r="O30" s="72">
        <v>7244.263671875</v>
      </c>
      <c r="P30" s="73"/>
      <c r="Q30" s="74"/>
      <c r="R30" s="74"/>
      <c r="S30" s="79"/>
      <c r="T30" s="45">
        <v>7</v>
      </c>
      <c r="U30" s="45">
        <v>1</v>
      </c>
      <c r="V30" s="46">
        <v>3.215476</v>
      </c>
      <c r="W30" s="46">
        <v>0.530303</v>
      </c>
      <c r="X30" s="46">
        <v>0.104314</v>
      </c>
      <c r="Y30" s="46">
        <v>0.013112</v>
      </c>
      <c r="Z30" s="46">
        <v>0.3392857142857143</v>
      </c>
      <c r="AA30" s="46">
        <v>0</v>
      </c>
      <c r="AB30" s="69">
        <v>56</v>
      </c>
      <c r="AC30" s="69"/>
      <c r="AD30" s="70"/>
      <c r="AE30" s="77" t="s">
        <v>289</v>
      </c>
      <c r="AF30" s="95" t="str">
        <f>HYPERLINK("http://en.wikipedia.org/wiki/cryptocurrencies")</f>
        <v>http://en.wikipedia.org/wiki/cryptocurrencies</v>
      </c>
      <c r="AG30" s="77" t="s">
        <v>333</v>
      </c>
      <c r="AH30" s="77" t="s">
        <v>344</v>
      </c>
      <c r="AI30" s="77"/>
      <c r="AJ30" s="77">
        <v>0.2083334</v>
      </c>
      <c r="AK30" s="77">
        <v>8</v>
      </c>
      <c r="AL30" s="77"/>
      <c r="AM30" s="77" t="str">
        <f>REPLACE(INDEX(GroupVertices[Group],MATCH(Vertices[[#This Row],[Vertex]],GroupVertices[Vertex],0)),1,1,"")</f>
        <v>5</v>
      </c>
      <c r="AN30" s="45">
        <v>9</v>
      </c>
      <c r="AO30" s="46">
        <v>2.54957507082153</v>
      </c>
      <c r="AP30" s="45">
        <v>0</v>
      </c>
      <c r="AQ30" s="46">
        <v>0</v>
      </c>
      <c r="AR30" s="45">
        <v>0</v>
      </c>
      <c r="AS30" s="46">
        <v>0</v>
      </c>
      <c r="AT30" s="45">
        <v>200</v>
      </c>
      <c r="AU30" s="46">
        <v>56.657223796033996</v>
      </c>
      <c r="AV30" s="45">
        <v>353</v>
      </c>
      <c r="AW30" s="108" t="s">
        <v>1800</v>
      </c>
      <c r="AX30" s="108" t="s">
        <v>1800</v>
      </c>
      <c r="AY30" s="108" t="s">
        <v>1800</v>
      </c>
      <c r="AZ30" s="108" t="s">
        <v>1800</v>
      </c>
      <c r="BA30" s="2"/>
    </row>
    <row r="31" spans="1:53" ht="41.45" customHeight="1">
      <c r="A31" s="62" t="s">
        <v>239</v>
      </c>
      <c r="C31" s="63"/>
      <c r="D31" s="63" t="s">
        <v>64</v>
      </c>
      <c r="E31" s="64">
        <v>349.6618809258536</v>
      </c>
      <c r="F31" s="66"/>
      <c r="G31" s="93" t="str">
        <f>HYPERLINK("https://upload.wikimedia.org/wikipedia/commons/8/85/Wall_Street_Sign_%285899884048%29.jpg")</f>
        <v>https://upload.wikimedia.org/wikipedia/commons/8/85/Wall_Street_Sign_%285899884048%29.jpg</v>
      </c>
      <c r="H31" s="63"/>
      <c r="I31" s="67" t="s">
        <v>239</v>
      </c>
      <c r="J31" s="68"/>
      <c r="K31" s="68" t="s">
        <v>75</v>
      </c>
      <c r="L31" s="47" t="s">
        <v>380</v>
      </c>
      <c r="M31" s="71">
        <v>10.272922810267248</v>
      </c>
      <c r="N31" s="72">
        <v>1088.2490234375</v>
      </c>
      <c r="O31" s="72">
        <v>8909.1494140625</v>
      </c>
      <c r="P31" s="73"/>
      <c r="Q31" s="74"/>
      <c r="R31" s="74"/>
      <c r="S31" s="79"/>
      <c r="T31" s="45">
        <v>6</v>
      </c>
      <c r="U31" s="45">
        <v>1</v>
      </c>
      <c r="V31" s="46">
        <v>2.996429</v>
      </c>
      <c r="W31" s="46">
        <v>0.526316</v>
      </c>
      <c r="X31" s="46">
        <v>0.086511</v>
      </c>
      <c r="Y31" s="46">
        <v>0.013029</v>
      </c>
      <c r="Z31" s="46">
        <v>0.2857142857142857</v>
      </c>
      <c r="AA31" s="46">
        <v>0</v>
      </c>
      <c r="AB31" s="69">
        <v>53</v>
      </c>
      <c r="AC31" s="69"/>
      <c r="AD31" s="70"/>
      <c r="AE31" s="77" t="s">
        <v>289</v>
      </c>
      <c r="AF31" s="77" t="s">
        <v>321</v>
      </c>
      <c r="AG31" s="77" t="s">
        <v>333</v>
      </c>
      <c r="AH31" s="77" t="s">
        <v>380</v>
      </c>
      <c r="AI31" s="77"/>
      <c r="AJ31" s="77">
        <v>0.3513911</v>
      </c>
      <c r="AK31" s="77">
        <v>500</v>
      </c>
      <c r="AL31" s="77"/>
      <c r="AM31" s="77" t="str">
        <f>REPLACE(INDEX(GroupVertices[Group],MATCH(Vertices[[#This Row],[Vertex]],GroupVertices[Vertex],0)),1,1,"")</f>
        <v>1</v>
      </c>
      <c r="AN31" s="45">
        <v>14</v>
      </c>
      <c r="AO31" s="46">
        <v>2.8513238289205702</v>
      </c>
      <c r="AP31" s="45">
        <v>8</v>
      </c>
      <c r="AQ31" s="46">
        <v>1.629327902240326</v>
      </c>
      <c r="AR31" s="45">
        <v>0</v>
      </c>
      <c r="AS31" s="46">
        <v>0</v>
      </c>
      <c r="AT31" s="45">
        <v>274</v>
      </c>
      <c r="AU31" s="46">
        <v>55.80448065173116</v>
      </c>
      <c r="AV31" s="45">
        <v>491</v>
      </c>
      <c r="AW31" s="108" t="s">
        <v>1800</v>
      </c>
      <c r="AX31" s="108" t="s">
        <v>1800</v>
      </c>
      <c r="AY31" s="108" t="s">
        <v>1800</v>
      </c>
      <c r="AZ31" s="108" t="s">
        <v>1800</v>
      </c>
      <c r="BA31" s="2"/>
    </row>
    <row r="32" spans="1:53" ht="41.45" customHeight="1">
      <c r="A32" s="62" t="s">
        <v>257</v>
      </c>
      <c r="C32" s="63"/>
      <c r="D32" s="63" t="s">
        <v>64</v>
      </c>
      <c r="E32" s="64">
        <v>341.1031822852657</v>
      </c>
      <c r="F32" s="66"/>
      <c r="G32" s="93" t="str">
        <f>HYPERLINK("https://upload.wikimedia.org/wikipedia/en/thumb/8/80/Wikipedia-logo-v2.svg/1024px-Wikipedia-logo-v2.svg.png")</f>
        <v>https://upload.wikimedia.org/wikipedia/en/thumb/8/80/Wikipedia-logo-v2.svg/1024px-Wikipedia-logo-v2.svg.png</v>
      </c>
      <c r="H32" s="63"/>
      <c r="I32" s="67" t="s">
        <v>257</v>
      </c>
      <c r="J32" s="68"/>
      <c r="K32" s="68" t="s">
        <v>75</v>
      </c>
      <c r="L32" s="47" t="s">
        <v>365</v>
      </c>
      <c r="M32" s="71">
        <v>9.458730683675872</v>
      </c>
      <c r="N32" s="72">
        <v>3120.57275390625</v>
      </c>
      <c r="O32" s="72">
        <v>8433.796875</v>
      </c>
      <c r="P32" s="73"/>
      <c r="Q32" s="74"/>
      <c r="R32" s="74"/>
      <c r="S32" s="79"/>
      <c r="T32" s="45">
        <v>5</v>
      </c>
      <c r="U32" s="45">
        <v>1</v>
      </c>
      <c r="V32" s="46">
        <v>2.733333</v>
      </c>
      <c r="W32" s="46">
        <v>0.518519</v>
      </c>
      <c r="X32" s="46">
        <v>0.051299</v>
      </c>
      <c r="Y32" s="46">
        <v>0.0132</v>
      </c>
      <c r="Z32" s="46">
        <v>0.25</v>
      </c>
      <c r="AA32" s="46">
        <v>0.2</v>
      </c>
      <c r="AB32" s="69">
        <v>36</v>
      </c>
      <c r="AC32" s="69"/>
      <c r="AD32" s="70"/>
      <c r="AE32" s="77" t="s">
        <v>289</v>
      </c>
      <c r="AF32" s="77" t="s">
        <v>306</v>
      </c>
      <c r="AG32" s="77" t="s">
        <v>333</v>
      </c>
      <c r="AH32" s="77" t="s">
        <v>365</v>
      </c>
      <c r="AI32" s="77"/>
      <c r="AJ32" s="77">
        <v>0</v>
      </c>
      <c r="AK32" s="77">
        <v>2</v>
      </c>
      <c r="AL32" s="77"/>
      <c r="AM32" s="77" t="str">
        <f>REPLACE(INDEX(GroupVertices[Group],MATCH(Vertices[[#This Row],[Vertex]],GroupVertices[Vertex],0)),1,1,"")</f>
        <v>2</v>
      </c>
      <c r="AN32" s="45">
        <v>15</v>
      </c>
      <c r="AO32" s="46">
        <v>7.575757575757576</v>
      </c>
      <c r="AP32" s="45">
        <v>6</v>
      </c>
      <c r="AQ32" s="46">
        <v>3.0303030303030303</v>
      </c>
      <c r="AR32" s="45">
        <v>0</v>
      </c>
      <c r="AS32" s="46">
        <v>0</v>
      </c>
      <c r="AT32" s="45">
        <v>102</v>
      </c>
      <c r="AU32" s="46">
        <v>51.515151515151516</v>
      </c>
      <c r="AV32" s="45">
        <v>198</v>
      </c>
      <c r="AW32" s="108" t="s">
        <v>1800</v>
      </c>
      <c r="AX32" s="108" t="s">
        <v>1800</v>
      </c>
      <c r="AY32" s="108" t="s">
        <v>1800</v>
      </c>
      <c r="AZ32" s="108" t="s">
        <v>1800</v>
      </c>
      <c r="BA32" s="2"/>
    </row>
    <row r="33" spans="1:53" ht="41.45" customHeight="1">
      <c r="A33" s="62" t="s">
        <v>267</v>
      </c>
      <c r="C33" s="63"/>
      <c r="D33" s="63" t="s">
        <v>64</v>
      </c>
      <c r="E33" s="64">
        <v>338.8035559534751</v>
      </c>
      <c r="F33" s="66"/>
      <c r="G33" s="93" t="str">
        <f>HYPERLINK("https://upload.wikimedia.org/wikipedia/commons/d/d7/Philippine-stock-market-board.jpg")</f>
        <v>https://upload.wikimedia.org/wikipedia/commons/d/d7/Philippine-stock-market-board.jpg</v>
      </c>
      <c r="H33" s="63"/>
      <c r="I33" s="67" t="s">
        <v>267</v>
      </c>
      <c r="J33" s="68"/>
      <c r="K33" s="68" t="s">
        <v>75</v>
      </c>
      <c r="L33" s="47" t="s">
        <v>369</v>
      </c>
      <c r="M33" s="71">
        <v>9.252422217141449</v>
      </c>
      <c r="N33" s="72">
        <v>2563.793212890625</v>
      </c>
      <c r="O33" s="72">
        <v>4248.56982421875</v>
      </c>
      <c r="P33" s="73"/>
      <c r="Q33" s="74"/>
      <c r="R33" s="74"/>
      <c r="S33" s="79"/>
      <c r="T33" s="45">
        <v>4</v>
      </c>
      <c r="U33" s="45">
        <v>0</v>
      </c>
      <c r="V33" s="46">
        <v>2.666667</v>
      </c>
      <c r="W33" s="46">
        <v>0.514706</v>
      </c>
      <c r="X33" s="46">
        <v>0.04309</v>
      </c>
      <c r="Y33" s="46">
        <v>0.01378</v>
      </c>
      <c r="Z33" s="46">
        <v>0.25</v>
      </c>
      <c r="AA33" s="46">
        <v>0</v>
      </c>
      <c r="AB33" s="69">
        <v>41</v>
      </c>
      <c r="AC33" s="69"/>
      <c r="AD33" s="70"/>
      <c r="AE33" s="77" t="s">
        <v>289</v>
      </c>
      <c r="AF33" s="77" t="s">
        <v>310</v>
      </c>
      <c r="AG33" s="77" t="s">
        <v>333</v>
      </c>
      <c r="AH33" s="77" t="s">
        <v>369</v>
      </c>
      <c r="AI33" s="77"/>
      <c r="AJ33" s="77">
        <v>0.2528993</v>
      </c>
      <c r="AK33" s="77">
        <v>303</v>
      </c>
      <c r="AL33" s="77"/>
      <c r="AM33" s="77" t="str">
        <f>REPLACE(INDEX(GroupVertices[Group],MATCH(Vertices[[#This Row],[Vertex]],GroupVertices[Vertex],0)),1,1,"")</f>
        <v>1</v>
      </c>
      <c r="AN33" s="45">
        <v>1</v>
      </c>
      <c r="AO33" s="46">
        <v>0.6329113924050633</v>
      </c>
      <c r="AP33" s="45">
        <v>5</v>
      </c>
      <c r="AQ33" s="46">
        <v>3.1645569620253164</v>
      </c>
      <c r="AR33" s="45">
        <v>0</v>
      </c>
      <c r="AS33" s="46">
        <v>0</v>
      </c>
      <c r="AT33" s="45">
        <v>89</v>
      </c>
      <c r="AU33" s="46">
        <v>56.32911392405063</v>
      </c>
      <c r="AV33" s="45">
        <v>158</v>
      </c>
      <c r="AW33" s="45"/>
      <c r="AX33" s="45"/>
      <c r="AY33" s="45"/>
      <c r="AZ33" s="45"/>
      <c r="BA33" s="2"/>
    </row>
    <row r="34" spans="1:53" ht="41.45" customHeight="1">
      <c r="A34" s="62" t="s">
        <v>220</v>
      </c>
      <c r="C34" s="63"/>
      <c r="D34" s="63" t="s">
        <v>64</v>
      </c>
      <c r="E34" s="64">
        <v>335.2439741167533</v>
      </c>
      <c r="F34" s="66"/>
      <c r="G34" s="93" t="str">
        <f>HYPERLINK("https://upload.wikimedia.org/wikipedia/commons/6/66/Example_on_open_sourse_20210604.png")</f>
        <v>https://upload.wikimedia.org/wikipedia/commons/6/66/Example_on_open_sourse_20210604.png</v>
      </c>
      <c r="H34" s="63"/>
      <c r="I34" s="67" t="s">
        <v>220</v>
      </c>
      <c r="J34" s="68"/>
      <c r="K34" s="68" t="s">
        <v>75</v>
      </c>
      <c r="L34" s="67" t="s">
        <v>366</v>
      </c>
      <c r="M34" s="71">
        <v>8.942956422681867</v>
      </c>
      <c r="N34" s="72">
        <v>5932.33154296875</v>
      </c>
      <c r="O34" s="72">
        <v>5664.7275390625</v>
      </c>
      <c r="P34" s="73"/>
      <c r="Q34" s="74"/>
      <c r="R34" s="74"/>
      <c r="S34" s="79"/>
      <c r="T34" s="45">
        <v>5</v>
      </c>
      <c r="U34" s="45">
        <v>1</v>
      </c>
      <c r="V34" s="46">
        <v>2.566667</v>
      </c>
      <c r="W34" s="46">
        <v>0.518519</v>
      </c>
      <c r="X34" s="46">
        <v>0.061126</v>
      </c>
      <c r="Y34" s="46">
        <v>0.012957</v>
      </c>
      <c r="Z34" s="46">
        <v>0.25</v>
      </c>
      <c r="AA34" s="46">
        <v>0.2</v>
      </c>
      <c r="AB34" s="69">
        <v>38</v>
      </c>
      <c r="AC34" s="69"/>
      <c r="AD34" s="70"/>
      <c r="AE34" s="77" t="s">
        <v>289</v>
      </c>
      <c r="AF34" s="77" t="s">
        <v>307</v>
      </c>
      <c r="AG34" s="77" t="s">
        <v>333</v>
      </c>
      <c r="AH34" s="77" t="s">
        <v>366</v>
      </c>
      <c r="AI34" s="77"/>
      <c r="AJ34" s="77">
        <v>0.2927164</v>
      </c>
      <c r="AK34" s="77">
        <v>500</v>
      </c>
      <c r="AL34" s="77"/>
      <c r="AM34" s="77" t="str">
        <f>REPLACE(INDEX(GroupVertices[Group],MATCH(Vertices[[#This Row],[Vertex]],GroupVertices[Vertex],0)),1,1,"")</f>
        <v>2</v>
      </c>
      <c r="AN34" s="45">
        <v>6</v>
      </c>
      <c r="AO34" s="46">
        <v>3.1914893617021276</v>
      </c>
      <c r="AP34" s="45">
        <v>0</v>
      </c>
      <c r="AQ34" s="46">
        <v>0</v>
      </c>
      <c r="AR34" s="45">
        <v>0</v>
      </c>
      <c r="AS34" s="46">
        <v>0</v>
      </c>
      <c r="AT34" s="45">
        <v>113</v>
      </c>
      <c r="AU34" s="46">
        <v>60.1063829787234</v>
      </c>
      <c r="AV34" s="45">
        <v>188</v>
      </c>
      <c r="AW34" s="108" t="s">
        <v>1800</v>
      </c>
      <c r="AX34" s="108" t="s">
        <v>1800</v>
      </c>
      <c r="AY34" s="108" t="s">
        <v>1800</v>
      </c>
      <c r="AZ34" s="108" t="s">
        <v>1800</v>
      </c>
      <c r="BA34" s="2"/>
    </row>
    <row r="35" spans="1:53" ht="41.45" customHeight="1">
      <c r="A35" s="62" t="s">
        <v>221</v>
      </c>
      <c r="C35" s="63"/>
      <c r="D35" s="63" t="s">
        <v>64</v>
      </c>
      <c r="E35" s="64">
        <v>331.001967619499</v>
      </c>
      <c r="F35" s="66"/>
      <c r="G35" s="93" t="str">
        <f>HYPERLINK("https://upload.wikimedia.org/wikipedia/commons/c/c7/121212_2_OpenSwissKnife.png")</f>
        <v>https://upload.wikimedia.org/wikipedia/commons/c/c7/121212_2_OpenSwissKnife.png</v>
      </c>
      <c r="H35" s="63"/>
      <c r="I35" s="67" t="s">
        <v>221</v>
      </c>
      <c r="J35" s="68"/>
      <c r="K35" s="68" t="s">
        <v>75</v>
      </c>
      <c r="L35" s="47" t="s">
        <v>367</v>
      </c>
      <c r="M35" s="71">
        <v>8.589280344825793</v>
      </c>
      <c r="N35" s="72">
        <v>4974.39599609375</v>
      </c>
      <c r="O35" s="72">
        <v>4479.07861328125</v>
      </c>
      <c r="P35" s="73"/>
      <c r="Q35" s="74"/>
      <c r="R35" s="74"/>
      <c r="S35" s="79"/>
      <c r="T35" s="45">
        <v>3</v>
      </c>
      <c r="U35" s="45">
        <v>3</v>
      </c>
      <c r="V35" s="46">
        <v>2.452381</v>
      </c>
      <c r="W35" s="46">
        <v>0.518519</v>
      </c>
      <c r="X35" s="46">
        <v>0.05595</v>
      </c>
      <c r="Y35" s="46">
        <v>0.013021</v>
      </c>
      <c r="Z35" s="46">
        <v>0.25</v>
      </c>
      <c r="AA35" s="46">
        <v>0.2</v>
      </c>
      <c r="AB35" s="69">
        <v>39</v>
      </c>
      <c r="AC35" s="69"/>
      <c r="AD35" s="70"/>
      <c r="AE35" s="77" t="s">
        <v>289</v>
      </c>
      <c r="AF35" s="77" t="s">
        <v>308</v>
      </c>
      <c r="AG35" s="77" t="s">
        <v>333</v>
      </c>
      <c r="AH35" s="77" t="s">
        <v>367</v>
      </c>
      <c r="AI35" s="77"/>
      <c r="AJ35" s="77">
        <v>0.3686333</v>
      </c>
      <c r="AK35" s="77">
        <v>444</v>
      </c>
      <c r="AL35" s="77"/>
      <c r="AM35" s="77" t="str">
        <f>REPLACE(INDEX(GroupVertices[Group],MATCH(Vertices[[#This Row],[Vertex]],GroupVertices[Vertex],0)),1,1,"")</f>
        <v>2</v>
      </c>
      <c r="AN35" s="45">
        <v>9</v>
      </c>
      <c r="AO35" s="46">
        <v>3.3582089552238807</v>
      </c>
      <c r="AP35" s="45">
        <v>3</v>
      </c>
      <c r="AQ35" s="46">
        <v>1.1194029850746268</v>
      </c>
      <c r="AR35" s="45">
        <v>0</v>
      </c>
      <c r="AS35" s="46">
        <v>0</v>
      </c>
      <c r="AT35" s="45">
        <v>164</v>
      </c>
      <c r="AU35" s="46">
        <v>61.19402985074627</v>
      </c>
      <c r="AV35" s="45">
        <v>268</v>
      </c>
      <c r="AW35" s="108" t="s">
        <v>1800</v>
      </c>
      <c r="AX35" s="108" t="s">
        <v>1800</v>
      </c>
      <c r="AY35" s="108" t="s">
        <v>1800</v>
      </c>
      <c r="AZ35" s="108" t="s">
        <v>1800</v>
      </c>
      <c r="BA35" s="2"/>
    </row>
    <row r="36" spans="1:53" ht="41.45" customHeight="1">
      <c r="A36" s="62" t="s">
        <v>256</v>
      </c>
      <c r="C36" s="63"/>
      <c r="D36" s="63" t="s">
        <v>64</v>
      </c>
      <c r="E36" s="64">
        <v>324.5765906703474</v>
      </c>
      <c r="F36" s="66"/>
      <c r="G36" s="93" t="str">
        <f>HYPERLINK("https://upload.wikimedia.org/wikipedia/commons/1/17/Balance%2C_by_David.svg")</f>
        <v>https://upload.wikimedia.org/wikipedia/commons/1/17/Balance%2C_by_David.svg</v>
      </c>
      <c r="H36" s="63"/>
      <c r="I36" s="67" t="s">
        <v>256</v>
      </c>
      <c r="J36" s="68"/>
      <c r="K36" s="68" t="s">
        <v>75</v>
      </c>
      <c r="L36" s="47" t="s">
        <v>365</v>
      </c>
      <c r="M36" s="71">
        <v>8.083328528147938</v>
      </c>
      <c r="N36" s="72">
        <v>4356.89013671875</v>
      </c>
      <c r="O36" s="72">
        <v>9287.26953125</v>
      </c>
      <c r="P36" s="73"/>
      <c r="Q36" s="74"/>
      <c r="R36" s="74"/>
      <c r="S36" s="79"/>
      <c r="T36" s="45">
        <v>3</v>
      </c>
      <c r="U36" s="45">
        <v>4</v>
      </c>
      <c r="V36" s="46">
        <v>2.288889</v>
      </c>
      <c r="W36" s="46">
        <v>0.518519</v>
      </c>
      <c r="X36" s="46">
        <v>0.067268</v>
      </c>
      <c r="Y36" s="46">
        <v>0.012863</v>
      </c>
      <c r="Z36" s="46">
        <v>0.3</v>
      </c>
      <c r="AA36" s="46">
        <v>0.4</v>
      </c>
      <c r="AB36" s="69">
        <v>70</v>
      </c>
      <c r="AC36" s="69"/>
      <c r="AD36" s="70"/>
      <c r="AE36" s="77" t="s">
        <v>289</v>
      </c>
      <c r="AF36" s="77" t="s">
        <v>331</v>
      </c>
      <c r="AG36" s="77" t="s">
        <v>333</v>
      </c>
      <c r="AH36" s="77" t="s">
        <v>365</v>
      </c>
      <c r="AI36" s="77"/>
      <c r="AJ36" s="77">
        <v>0.595371</v>
      </c>
      <c r="AK36" s="77">
        <v>500</v>
      </c>
      <c r="AL36" s="77"/>
      <c r="AM36" s="77" t="str">
        <f>REPLACE(INDEX(GroupVertices[Group],MATCH(Vertices[[#This Row],[Vertex]],GroupVertices[Vertex],0)),1,1,"")</f>
        <v>2</v>
      </c>
      <c r="AN36" s="45">
        <v>15</v>
      </c>
      <c r="AO36" s="46">
        <v>7.575757575757576</v>
      </c>
      <c r="AP36" s="45">
        <v>6</v>
      </c>
      <c r="AQ36" s="46">
        <v>3.0303030303030303</v>
      </c>
      <c r="AR36" s="45">
        <v>0</v>
      </c>
      <c r="AS36" s="46">
        <v>0</v>
      </c>
      <c r="AT36" s="45">
        <v>102</v>
      </c>
      <c r="AU36" s="46">
        <v>51.515151515151516</v>
      </c>
      <c r="AV36" s="45">
        <v>198</v>
      </c>
      <c r="AW36" s="108" t="s">
        <v>1800</v>
      </c>
      <c r="AX36" s="108" t="s">
        <v>1800</v>
      </c>
      <c r="AY36" s="108" t="s">
        <v>1800</v>
      </c>
      <c r="AZ36" s="108" t="s">
        <v>1800</v>
      </c>
      <c r="BA36" s="2"/>
    </row>
    <row r="37" spans="1:53" ht="41.45" customHeight="1">
      <c r="A37" s="62" t="s">
        <v>261</v>
      </c>
      <c r="C37" s="63"/>
      <c r="D37" s="63" t="s">
        <v>64</v>
      </c>
      <c r="E37" s="64">
        <v>319.46588327346905</v>
      </c>
      <c r="F37" s="66"/>
      <c r="G37" s="93" t="str">
        <f>HYPERLINK("https://upload.wikimedia.org/wikipedia/en/4/4a/Commons-logo.svg")</f>
        <v>https://upload.wikimedia.org/wikipedia/en/4/4a/Commons-logo.svg</v>
      </c>
      <c r="H37" s="63"/>
      <c r="I37" s="67" t="s">
        <v>261</v>
      </c>
      <c r="J37" s="68"/>
      <c r="K37" s="68" t="s">
        <v>75</v>
      </c>
      <c r="L37" s="67" t="s">
        <v>346</v>
      </c>
      <c r="M37" s="71">
        <v>7.705093244843549</v>
      </c>
      <c r="N37" s="72">
        <v>4123.47021484375</v>
      </c>
      <c r="O37" s="72">
        <v>161.30577087402344</v>
      </c>
      <c r="P37" s="73"/>
      <c r="Q37" s="74"/>
      <c r="R37" s="74"/>
      <c r="S37" s="79"/>
      <c r="T37" s="45">
        <v>6</v>
      </c>
      <c r="U37" s="45">
        <v>0</v>
      </c>
      <c r="V37" s="46">
        <v>2.166667</v>
      </c>
      <c r="W37" s="46">
        <v>0.522388</v>
      </c>
      <c r="X37" s="46">
        <v>0.061892</v>
      </c>
      <c r="Y37" s="46">
        <v>0.013297</v>
      </c>
      <c r="Z37" s="46">
        <v>0.36666666666666664</v>
      </c>
      <c r="AA37" s="46">
        <v>0</v>
      </c>
      <c r="AB37" s="69">
        <v>16</v>
      </c>
      <c r="AC37" s="69"/>
      <c r="AD37" s="70"/>
      <c r="AE37" s="77" t="s">
        <v>289</v>
      </c>
      <c r="AF37" s="77" t="s">
        <v>296</v>
      </c>
      <c r="AG37" s="77" t="s">
        <v>333</v>
      </c>
      <c r="AH37" s="77" t="s">
        <v>346</v>
      </c>
      <c r="AI37" s="77"/>
      <c r="AJ37" s="77">
        <v>0.4177725</v>
      </c>
      <c r="AK37" s="77">
        <v>500</v>
      </c>
      <c r="AL37" s="77"/>
      <c r="AM37" s="77" t="str">
        <f>REPLACE(INDEX(GroupVertices[Group],MATCH(Vertices[[#This Row],[Vertex]],GroupVertices[Vertex],0)),1,1,"")</f>
        <v>3</v>
      </c>
      <c r="AN37" s="45">
        <v>7</v>
      </c>
      <c r="AO37" s="46">
        <v>2.9535864978902953</v>
      </c>
      <c r="AP37" s="45">
        <v>7</v>
      </c>
      <c r="AQ37" s="46">
        <v>2.9535864978902953</v>
      </c>
      <c r="AR37" s="45">
        <v>0</v>
      </c>
      <c r="AS37" s="46">
        <v>0</v>
      </c>
      <c r="AT37" s="45">
        <v>135</v>
      </c>
      <c r="AU37" s="46">
        <v>56.962025316455694</v>
      </c>
      <c r="AV37" s="45">
        <v>237</v>
      </c>
      <c r="AW37" s="45"/>
      <c r="AX37" s="45"/>
      <c r="AY37" s="45"/>
      <c r="AZ37" s="45"/>
      <c r="BA37" s="2"/>
    </row>
    <row r="38" spans="1:53" ht="41.45" customHeight="1">
      <c r="A38" s="62" t="s">
        <v>219</v>
      </c>
      <c r="C38" s="63"/>
      <c r="D38" s="63" t="s">
        <v>64</v>
      </c>
      <c r="E38" s="64">
        <v>303.0574431360932</v>
      </c>
      <c r="F38" s="66"/>
      <c r="G38" s="93" t="str">
        <f>HYPERLINK("https://upload.wikimedia.org/wikipedia/en/b/b4/Ambox_important.svg")</f>
        <v>https://upload.wikimedia.org/wikipedia/en/b/b4/Ambox_important.svg</v>
      </c>
      <c r="H38" s="63"/>
      <c r="I38" s="67" t="s">
        <v>219</v>
      </c>
      <c r="J38" s="68"/>
      <c r="K38" s="68" t="s">
        <v>75</v>
      </c>
      <c r="L38" s="67" t="s">
        <v>364</v>
      </c>
      <c r="M38" s="71">
        <v>6.621962964235019</v>
      </c>
      <c r="N38" s="72">
        <v>3834.406005859375</v>
      </c>
      <c r="O38" s="72">
        <v>7021.92138671875</v>
      </c>
      <c r="P38" s="73"/>
      <c r="Q38" s="74"/>
      <c r="R38" s="74"/>
      <c r="S38" s="79"/>
      <c r="T38" s="45">
        <v>1</v>
      </c>
      <c r="U38" s="45">
        <v>4</v>
      </c>
      <c r="V38" s="46">
        <v>1.816667</v>
      </c>
      <c r="W38" s="46">
        <v>0.518519</v>
      </c>
      <c r="X38" s="46">
        <v>0.064661</v>
      </c>
      <c r="Y38" s="46">
        <v>0.012925</v>
      </c>
      <c r="Z38" s="46">
        <v>0.35</v>
      </c>
      <c r="AA38" s="46">
        <v>0</v>
      </c>
      <c r="AB38" s="69">
        <v>35</v>
      </c>
      <c r="AC38" s="69"/>
      <c r="AD38" s="70"/>
      <c r="AE38" s="77" t="s">
        <v>289</v>
      </c>
      <c r="AF38" s="77" t="s">
        <v>305</v>
      </c>
      <c r="AG38" s="77" t="s">
        <v>333</v>
      </c>
      <c r="AH38" s="77" t="s">
        <v>364</v>
      </c>
      <c r="AI38" s="77"/>
      <c r="AJ38" s="77">
        <v>0.07575762</v>
      </c>
      <c r="AK38" s="77">
        <v>24</v>
      </c>
      <c r="AL38" s="77"/>
      <c r="AM38" s="77" t="str">
        <f>REPLACE(INDEX(GroupVertices[Group],MATCH(Vertices[[#This Row],[Vertex]],GroupVertices[Vertex],0)),1,1,"")</f>
        <v>2</v>
      </c>
      <c r="AN38" s="45">
        <v>2</v>
      </c>
      <c r="AO38" s="46">
        <v>2.4390243902439024</v>
      </c>
      <c r="AP38" s="45">
        <v>1</v>
      </c>
      <c r="AQ38" s="46">
        <v>1.2195121951219512</v>
      </c>
      <c r="AR38" s="45">
        <v>0</v>
      </c>
      <c r="AS38" s="46">
        <v>0</v>
      </c>
      <c r="AT38" s="45">
        <v>48</v>
      </c>
      <c r="AU38" s="46">
        <v>58.53658536585366</v>
      </c>
      <c r="AV38" s="45">
        <v>82</v>
      </c>
      <c r="AW38" s="108" t="s">
        <v>1800</v>
      </c>
      <c r="AX38" s="108" t="s">
        <v>1800</v>
      </c>
      <c r="AY38" s="108" t="s">
        <v>1800</v>
      </c>
      <c r="AZ38" s="108" t="s">
        <v>1800</v>
      </c>
      <c r="BA38" s="2"/>
    </row>
    <row r="39" spans="1:53" ht="41.45" customHeight="1">
      <c r="A39" s="62" t="s">
        <v>272</v>
      </c>
      <c r="C39" s="63"/>
      <c r="D39" s="63" t="s">
        <v>64</v>
      </c>
      <c r="E39" s="64">
        <v>296.87584512720224</v>
      </c>
      <c r="F39" s="66"/>
      <c r="G39" s="93" t="str">
        <f>HYPERLINK("https://upload.wikimedia.org/wikipedia/en/thumb/8/80/Wikipedia-logo-v2.svg/1024px-Wikipedia-logo-v2.svg.png")</f>
        <v>https://upload.wikimedia.org/wikipedia/en/thumb/8/80/Wikipedia-logo-v2.svg/1024px-Wikipedia-logo-v2.svg.png</v>
      </c>
      <c r="H39" s="63"/>
      <c r="I39" s="67" t="s">
        <v>272</v>
      </c>
      <c r="J39" s="68"/>
      <c r="K39" s="68" t="s">
        <v>75</v>
      </c>
      <c r="L39" s="47" t="s">
        <v>336</v>
      </c>
      <c r="M39" s="71">
        <v>6.26091850581286</v>
      </c>
      <c r="N39" s="72">
        <v>7049.13671875</v>
      </c>
      <c r="O39" s="72">
        <v>8146.0732421875</v>
      </c>
      <c r="P39" s="73"/>
      <c r="Q39" s="74"/>
      <c r="R39" s="74"/>
      <c r="S39" s="79"/>
      <c r="T39" s="45">
        <v>5</v>
      </c>
      <c r="U39" s="45">
        <v>0</v>
      </c>
      <c r="V39" s="46">
        <v>1.7</v>
      </c>
      <c r="W39" s="46">
        <v>0.518519</v>
      </c>
      <c r="X39" s="46">
        <v>0.057234</v>
      </c>
      <c r="Y39" s="46">
        <v>0.01284</v>
      </c>
      <c r="Z39" s="46">
        <v>0.25</v>
      </c>
      <c r="AA39" s="46">
        <v>0</v>
      </c>
      <c r="AB39" s="69">
        <v>55</v>
      </c>
      <c r="AC39" s="69"/>
      <c r="AD39" s="70"/>
      <c r="AE39" s="77" t="s">
        <v>289</v>
      </c>
      <c r="AF39" s="77" t="s">
        <v>323</v>
      </c>
      <c r="AG39" s="77" t="s">
        <v>333</v>
      </c>
      <c r="AH39" s="77" t="s">
        <v>336</v>
      </c>
      <c r="AI39" s="77"/>
      <c r="AJ39" s="77">
        <v>0.5183747</v>
      </c>
      <c r="AK39" s="77">
        <v>174</v>
      </c>
      <c r="AL39" s="77"/>
      <c r="AM39" s="77" t="str">
        <f>REPLACE(INDEX(GroupVertices[Group],MATCH(Vertices[[#This Row],[Vertex]],GroupVertices[Vertex],0)),1,1,"")</f>
        <v>4</v>
      </c>
      <c r="AN39" s="45">
        <v>3</v>
      </c>
      <c r="AO39" s="46">
        <v>3.409090909090909</v>
      </c>
      <c r="AP39" s="45">
        <v>4</v>
      </c>
      <c r="AQ39" s="46">
        <v>4.545454545454546</v>
      </c>
      <c r="AR39" s="45">
        <v>0</v>
      </c>
      <c r="AS39" s="46">
        <v>0</v>
      </c>
      <c r="AT39" s="45">
        <v>55</v>
      </c>
      <c r="AU39" s="46">
        <v>62.5</v>
      </c>
      <c r="AV39" s="45">
        <v>88</v>
      </c>
      <c r="AW39" s="45"/>
      <c r="AX39" s="45"/>
      <c r="AY39" s="45"/>
      <c r="AZ39" s="45"/>
      <c r="BA39" s="2"/>
    </row>
    <row r="40" spans="1:53" ht="41.45" customHeight="1">
      <c r="A40" s="62" t="s">
        <v>251</v>
      </c>
      <c r="C40" s="63"/>
      <c r="D40" s="63" t="s">
        <v>64</v>
      </c>
      <c r="E40" s="64">
        <v>273.2504193508263</v>
      </c>
      <c r="F40" s="66"/>
      <c r="G40" s="93" t="str">
        <f>HYPERLINK("https://upload.wikimedia.org/wikipedia/en/4/4a/Commons-logo.svg")</f>
        <v>https://upload.wikimedia.org/wikipedia/en/4/4a/Commons-logo.svg</v>
      </c>
      <c r="H40" s="63"/>
      <c r="I40" s="67" t="s">
        <v>251</v>
      </c>
      <c r="J40" s="68"/>
      <c r="K40" s="68" t="s">
        <v>75</v>
      </c>
      <c r="L40" s="47" t="s">
        <v>374</v>
      </c>
      <c r="M40" s="71">
        <v>5.082160200058376</v>
      </c>
      <c r="N40" s="72">
        <v>6187.640625</v>
      </c>
      <c r="O40" s="72">
        <v>9204.7998046875</v>
      </c>
      <c r="P40" s="73"/>
      <c r="Q40" s="74"/>
      <c r="R40" s="74"/>
      <c r="S40" s="79"/>
      <c r="T40" s="45">
        <v>8</v>
      </c>
      <c r="U40" s="45">
        <v>4</v>
      </c>
      <c r="V40" s="46">
        <v>1.319099</v>
      </c>
      <c r="W40" s="46">
        <v>0.534351</v>
      </c>
      <c r="X40" s="46">
        <v>0.131543</v>
      </c>
      <c r="Y40" s="46">
        <v>0.013096</v>
      </c>
      <c r="Z40" s="46">
        <v>0.5416666666666666</v>
      </c>
      <c r="AA40" s="46">
        <v>0.3333333333333333</v>
      </c>
      <c r="AB40" s="69">
        <v>66</v>
      </c>
      <c r="AC40" s="69"/>
      <c r="AD40" s="70"/>
      <c r="AE40" s="77" t="s">
        <v>289</v>
      </c>
      <c r="AF40" s="77" t="s">
        <v>328</v>
      </c>
      <c r="AG40" s="77" t="s">
        <v>333</v>
      </c>
      <c r="AH40" s="77" t="s">
        <v>374</v>
      </c>
      <c r="AI40" s="77"/>
      <c r="AJ40" s="77">
        <v>0.3584529</v>
      </c>
      <c r="AK40" s="77">
        <v>264</v>
      </c>
      <c r="AL40" s="77"/>
      <c r="AM40" s="77" t="str">
        <f>REPLACE(INDEX(GroupVertices[Group],MATCH(Vertices[[#This Row],[Vertex]],GroupVertices[Vertex],0)),1,1,"")</f>
        <v>2</v>
      </c>
      <c r="AN40" s="45">
        <v>1</v>
      </c>
      <c r="AO40" s="46">
        <v>0.6410256410256411</v>
      </c>
      <c r="AP40" s="45">
        <v>1</v>
      </c>
      <c r="AQ40" s="46">
        <v>0.6410256410256411</v>
      </c>
      <c r="AR40" s="45">
        <v>0</v>
      </c>
      <c r="AS40" s="46">
        <v>0</v>
      </c>
      <c r="AT40" s="45">
        <v>89</v>
      </c>
      <c r="AU40" s="46">
        <v>57.05128205128205</v>
      </c>
      <c r="AV40" s="45">
        <v>156</v>
      </c>
      <c r="AW40" s="108" t="s">
        <v>1800</v>
      </c>
      <c r="AX40" s="108" t="s">
        <v>1800</v>
      </c>
      <c r="AY40" s="108" t="s">
        <v>1800</v>
      </c>
      <c r="AZ40" s="108" t="s">
        <v>1800</v>
      </c>
      <c r="BA40" s="2"/>
    </row>
    <row r="41" spans="1:53" ht="41.45" customHeight="1">
      <c r="A41" s="62" t="s">
        <v>252</v>
      </c>
      <c r="C41" s="63"/>
      <c r="D41" s="63" t="s">
        <v>64</v>
      </c>
      <c r="E41" s="64">
        <v>271.2932424732412</v>
      </c>
      <c r="F41" s="66"/>
      <c r="G41" s="93" t="str">
        <f>HYPERLINK("https://upload.wikimedia.org/wikipedia/commons/a/a8/London.bankofengland.arp.jpg")</f>
        <v>https://upload.wikimedia.org/wikipedia/commons/a/a8/London.bankofengland.arp.jpg</v>
      </c>
      <c r="H41" s="63"/>
      <c r="I41" s="67" t="s">
        <v>252</v>
      </c>
      <c r="J41" s="68"/>
      <c r="K41" s="68" t="s">
        <v>75</v>
      </c>
      <c r="L41" s="47" t="s">
        <v>335</v>
      </c>
      <c r="M41" s="71">
        <v>4.997267543322224</v>
      </c>
      <c r="N41" s="72">
        <v>1450.70947265625</v>
      </c>
      <c r="O41" s="72">
        <v>389.6730651855469</v>
      </c>
      <c r="P41" s="73"/>
      <c r="Q41" s="74"/>
      <c r="R41" s="74"/>
      <c r="S41" s="79"/>
      <c r="T41" s="45">
        <v>3</v>
      </c>
      <c r="U41" s="45">
        <v>1</v>
      </c>
      <c r="V41" s="46">
        <v>1.291667</v>
      </c>
      <c r="W41" s="46">
        <v>0.514706</v>
      </c>
      <c r="X41" s="46">
        <v>0.056109</v>
      </c>
      <c r="Y41" s="46">
        <v>0.012663</v>
      </c>
      <c r="Z41" s="46">
        <v>0.25</v>
      </c>
      <c r="AA41" s="46">
        <v>0</v>
      </c>
      <c r="AB41" s="69">
        <v>67</v>
      </c>
      <c r="AC41" s="69"/>
      <c r="AD41" s="70"/>
      <c r="AE41" s="77" t="s">
        <v>289</v>
      </c>
      <c r="AF41" s="95" t="str">
        <f>HYPERLINK("http://en.wikipedia.org/wiki/Bank")</f>
        <v>http://en.wikipedia.org/wiki/Bank</v>
      </c>
      <c r="AG41" s="77" t="s">
        <v>333</v>
      </c>
      <c r="AH41" s="77" t="s">
        <v>335</v>
      </c>
      <c r="AI41" s="77"/>
      <c r="AJ41" s="77">
        <v>0.3244888</v>
      </c>
      <c r="AK41" s="77">
        <v>500</v>
      </c>
      <c r="AL41" s="77"/>
      <c r="AM41" s="77" t="str">
        <f>REPLACE(INDEX(GroupVertices[Group],MATCH(Vertices[[#This Row],[Vertex]],GroupVertices[Vertex],0)),1,1,"")</f>
        <v>1</v>
      </c>
      <c r="AN41" s="45">
        <v>6</v>
      </c>
      <c r="AO41" s="46">
        <v>2.830188679245283</v>
      </c>
      <c r="AP41" s="45">
        <v>0</v>
      </c>
      <c r="AQ41" s="46">
        <v>0</v>
      </c>
      <c r="AR41" s="45">
        <v>0</v>
      </c>
      <c r="AS41" s="46">
        <v>0</v>
      </c>
      <c r="AT41" s="45">
        <v>122</v>
      </c>
      <c r="AU41" s="46">
        <v>57.54716981132076</v>
      </c>
      <c r="AV41" s="45">
        <v>212</v>
      </c>
      <c r="AW41" s="108" t="s">
        <v>1800</v>
      </c>
      <c r="AX41" s="108" t="s">
        <v>1800</v>
      </c>
      <c r="AY41" s="108" t="s">
        <v>1800</v>
      </c>
      <c r="AZ41" s="108" t="s">
        <v>1800</v>
      </c>
      <c r="BA41" s="2"/>
    </row>
    <row r="42" spans="1:53" ht="41.45" customHeight="1">
      <c r="A42" s="62" t="s">
        <v>208</v>
      </c>
      <c r="C42" s="63"/>
      <c r="D42" s="63" t="s">
        <v>64</v>
      </c>
      <c r="E42" s="64">
        <v>247.45787050432034</v>
      </c>
      <c r="F42" s="66"/>
      <c r="G42" s="93" t="str">
        <f>HYPERLINK("https://upload.wikimedia.org/wikipedia/commons/0/05/World_GDP_over_the_last_two_millennia%2C_OWID.svg")</f>
        <v>https://upload.wikimedia.org/wikipedia/commons/0/05/World_GDP_over_the_last_two_millennia%2C_OWID.svg</v>
      </c>
      <c r="H42" s="63"/>
      <c r="I42" s="67" t="s">
        <v>208</v>
      </c>
      <c r="J42" s="68"/>
      <c r="K42" s="68" t="s">
        <v>75</v>
      </c>
      <c r="L42" s="47" t="s">
        <v>391</v>
      </c>
      <c r="M42" s="71">
        <v>4.0946579445958005</v>
      </c>
      <c r="N42" s="72">
        <v>353.72918701171875</v>
      </c>
      <c r="O42" s="72">
        <v>6768.7294921875</v>
      </c>
      <c r="P42" s="73"/>
      <c r="Q42" s="74"/>
      <c r="R42" s="74"/>
      <c r="S42" s="45"/>
      <c r="T42" s="45">
        <v>1</v>
      </c>
      <c r="U42" s="45">
        <v>2</v>
      </c>
      <c r="V42" s="46">
        <v>1</v>
      </c>
      <c r="W42" s="46">
        <v>0.510949</v>
      </c>
      <c r="X42" s="46">
        <v>0.033266</v>
      </c>
      <c r="Y42" s="46">
        <v>0.013276</v>
      </c>
      <c r="Z42" s="46">
        <v>0.3333333333333333</v>
      </c>
      <c r="AA42" s="46">
        <v>0</v>
      </c>
      <c r="AB42" s="69">
        <v>3</v>
      </c>
      <c r="AC42" s="69"/>
      <c r="AD42" s="70"/>
      <c r="AE42" s="77" t="s">
        <v>289</v>
      </c>
      <c r="AF42" s="77" t="s">
        <v>332</v>
      </c>
      <c r="AG42" s="77" t="s">
        <v>333</v>
      </c>
      <c r="AH42" s="77" t="s">
        <v>391</v>
      </c>
      <c r="AI42" s="77"/>
      <c r="AJ42" s="77">
        <v>0.697248</v>
      </c>
      <c r="AK42" s="77">
        <v>500</v>
      </c>
      <c r="AL42" s="77"/>
      <c r="AM42" s="77" t="str">
        <f>REPLACE(INDEX(GroupVertices[Group],MATCH(Vertices[[#This Row],[Vertex]],GroupVertices[Vertex],0)),1,1,"")</f>
        <v>1</v>
      </c>
      <c r="AN42" s="45">
        <v>19</v>
      </c>
      <c r="AO42" s="46">
        <v>3.4234234234234235</v>
      </c>
      <c r="AP42" s="45">
        <v>19</v>
      </c>
      <c r="AQ42" s="46">
        <v>3.4234234234234235</v>
      </c>
      <c r="AR42" s="45">
        <v>0</v>
      </c>
      <c r="AS42" s="46">
        <v>0</v>
      </c>
      <c r="AT42" s="45">
        <v>339</v>
      </c>
      <c r="AU42" s="46">
        <v>61.08108108108108</v>
      </c>
      <c r="AV42" s="45">
        <v>555</v>
      </c>
      <c r="AW42" s="108" t="s">
        <v>1800</v>
      </c>
      <c r="AX42" s="108" t="s">
        <v>1800</v>
      </c>
      <c r="AY42" s="108" t="s">
        <v>1800</v>
      </c>
      <c r="AZ42" s="108" t="s">
        <v>1800</v>
      </c>
      <c r="BA42" s="2"/>
    </row>
    <row r="43" spans="1:53" ht="41.45" customHeight="1">
      <c r="A43" s="62" t="s">
        <v>223</v>
      </c>
      <c r="C43" s="63"/>
      <c r="D43" s="63" t="s">
        <v>64</v>
      </c>
      <c r="E43" s="64">
        <v>209.69651936279482</v>
      </c>
      <c r="F43" s="66"/>
      <c r="G43" s="93" t="str">
        <f>HYPERLINK("https://upload.wikimedia.org/wikipedia/en/thumb/8/80/Wikipedia-logo-v2.svg/1024px-Wikipedia-logo-v2.svg.png")</f>
        <v>https://upload.wikimedia.org/wikipedia/en/thumb/8/80/Wikipedia-logo-v2.svg/1024px-Wikipedia-logo-v2.svg.png</v>
      </c>
      <c r="H43" s="63"/>
      <c r="I43" s="67" t="s">
        <v>223</v>
      </c>
      <c r="J43" s="68"/>
      <c r="K43" s="68" t="s">
        <v>75</v>
      </c>
      <c r="L43" s="47" t="s">
        <v>368</v>
      </c>
      <c r="M43" s="71">
        <v>3.0631063279498485</v>
      </c>
      <c r="N43" s="72">
        <v>2369.6142578125</v>
      </c>
      <c r="O43" s="72">
        <v>2436.5712890625</v>
      </c>
      <c r="P43" s="73"/>
      <c r="Q43" s="74"/>
      <c r="R43" s="74"/>
      <c r="S43" s="79"/>
      <c r="T43" s="45">
        <v>2</v>
      </c>
      <c r="U43" s="45">
        <v>1</v>
      </c>
      <c r="V43" s="46">
        <v>0.666667</v>
      </c>
      <c r="W43" s="46">
        <v>0.510949</v>
      </c>
      <c r="X43" s="46">
        <v>0.044134</v>
      </c>
      <c r="Y43" s="46">
        <v>0.012699</v>
      </c>
      <c r="Z43" s="46">
        <v>0.3333333333333333</v>
      </c>
      <c r="AA43" s="46">
        <v>0</v>
      </c>
      <c r="AB43" s="69">
        <v>40</v>
      </c>
      <c r="AC43" s="69"/>
      <c r="AD43" s="70"/>
      <c r="AE43" s="77" t="s">
        <v>289</v>
      </c>
      <c r="AF43" s="77" t="s">
        <v>309</v>
      </c>
      <c r="AG43" s="77" t="s">
        <v>333</v>
      </c>
      <c r="AH43" s="77" t="s">
        <v>368</v>
      </c>
      <c r="AI43" s="77"/>
      <c r="AJ43" s="77">
        <v>0.1310976</v>
      </c>
      <c r="AK43" s="77">
        <v>48</v>
      </c>
      <c r="AL43" s="77"/>
      <c r="AM43" s="77" t="str">
        <f>REPLACE(INDEX(GroupVertices[Group],MATCH(Vertices[[#This Row],[Vertex]],GroupVertices[Vertex],0)),1,1,"")</f>
        <v>1</v>
      </c>
      <c r="AN43" s="45">
        <v>1</v>
      </c>
      <c r="AO43" s="46">
        <v>0.6060606060606061</v>
      </c>
      <c r="AP43" s="45">
        <v>6</v>
      </c>
      <c r="AQ43" s="46">
        <v>3.6363636363636362</v>
      </c>
      <c r="AR43" s="45">
        <v>0</v>
      </c>
      <c r="AS43" s="46">
        <v>0</v>
      </c>
      <c r="AT43" s="45">
        <v>84</v>
      </c>
      <c r="AU43" s="46">
        <v>50.90909090909091</v>
      </c>
      <c r="AV43" s="45">
        <v>165</v>
      </c>
      <c r="AW43" s="108" t="s">
        <v>1800</v>
      </c>
      <c r="AX43" s="108" t="s">
        <v>1800</v>
      </c>
      <c r="AY43" s="108" t="s">
        <v>1800</v>
      </c>
      <c r="AZ43" s="108" t="s">
        <v>1800</v>
      </c>
      <c r="BA43" s="2"/>
    </row>
    <row r="44" spans="1:53" ht="41.45" customHeight="1">
      <c r="A44" s="62" t="s">
        <v>244</v>
      </c>
      <c r="C44" s="63"/>
      <c r="D44" s="63" t="s">
        <v>64</v>
      </c>
      <c r="E44" s="64">
        <v>189.32966473870255</v>
      </c>
      <c r="F44" s="66"/>
      <c r="G44" s="93" t="str">
        <f>HYPERLINK("https://upload.wikimedia.org/wikipedia/en/4/4a/Commons-logo.svg")</f>
        <v>https://upload.wikimedia.org/wikipedia/en/4/4a/Commons-logo.svg</v>
      </c>
      <c r="H44" s="63"/>
      <c r="I44" s="67" t="s">
        <v>244</v>
      </c>
      <c r="J44" s="68"/>
      <c r="K44" s="68" t="s">
        <v>75</v>
      </c>
      <c r="L44" s="67" t="s">
        <v>383</v>
      </c>
      <c r="M44" s="71">
        <v>2.6578515861311947</v>
      </c>
      <c r="N44" s="72">
        <v>6243.38427734375</v>
      </c>
      <c r="O44" s="72">
        <v>3970.147216796875</v>
      </c>
      <c r="P44" s="73"/>
      <c r="Q44" s="74"/>
      <c r="R44" s="74"/>
      <c r="S44" s="79"/>
      <c r="T44" s="45">
        <v>2</v>
      </c>
      <c r="U44" s="45">
        <v>5</v>
      </c>
      <c r="V44" s="46">
        <v>0.535714</v>
      </c>
      <c r="W44" s="46">
        <v>0.522388</v>
      </c>
      <c r="X44" s="46">
        <v>0.088478</v>
      </c>
      <c r="Y44" s="46">
        <v>0.012764</v>
      </c>
      <c r="Z44" s="46">
        <v>0.5333333333333333</v>
      </c>
      <c r="AA44" s="46">
        <v>0.16666666666666666</v>
      </c>
      <c r="AB44" s="69">
        <v>59</v>
      </c>
      <c r="AC44" s="69"/>
      <c r="AD44" s="70"/>
      <c r="AE44" s="77" t="s">
        <v>289</v>
      </c>
      <c r="AF44" s="77" t="s">
        <v>325</v>
      </c>
      <c r="AG44" s="77" t="s">
        <v>333</v>
      </c>
      <c r="AH44" s="77" t="s">
        <v>383</v>
      </c>
      <c r="AI44" s="77"/>
      <c r="AJ44" s="77">
        <v>0.3004097</v>
      </c>
      <c r="AK44" s="77">
        <v>131</v>
      </c>
      <c r="AL44" s="77"/>
      <c r="AM44" s="77" t="str">
        <f>REPLACE(INDEX(GroupVertices[Group],MATCH(Vertices[[#This Row],[Vertex]],GroupVertices[Vertex],0)),1,1,"")</f>
        <v>3</v>
      </c>
      <c r="AN44" s="45">
        <v>0</v>
      </c>
      <c r="AO44" s="46">
        <v>0</v>
      </c>
      <c r="AP44" s="45">
        <v>1</v>
      </c>
      <c r="AQ44" s="46">
        <v>1.6129032258064515</v>
      </c>
      <c r="AR44" s="45">
        <v>0</v>
      </c>
      <c r="AS44" s="46">
        <v>0</v>
      </c>
      <c r="AT44" s="45">
        <v>37</v>
      </c>
      <c r="AU44" s="46">
        <v>59.67741935483871</v>
      </c>
      <c r="AV44" s="45">
        <v>62</v>
      </c>
      <c r="AW44" s="108" t="s">
        <v>1800</v>
      </c>
      <c r="AX44" s="108" t="s">
        <v>1800</v>
      </c>
      <c r="AY44" s="108" t="s">
        <v>1800</v>
      </c>
      <c r="AZ44" s="108" t="s">
        <v>1800</v>
      </c>
      <c r="BA44" s="2"/>
    </row>
    <row r="45" spans="1:53" ht="41.45" customHeight="1">
      <c r="A45" s="62" t="s">
        <v>212</v>
      </c>
      <c r="C45" s="63"/>
      <c r="D45" s="63" t="s">
        <v>64</v>
      </c>
      <c r="E45" s="64">
        <v>188.91481780571303</v>
      </c>
      <c r="F45" s="66"/>
      <c r="G45" s="93" t="str">
        <f>HYPERLINK("https://upload.wikimedia.org/wikipedia/commons/9/97/Charlie_Lee.png")</f>
        <v>https://upload.wikimedia.org/wikipedia/commons/9/97/Charlie_Lee.png</v>
      </c>
      <c r="H45" s="63"/>
      <c r="I45" s="67" t="s">
        <v>212</v>
      </c>
      <c r="J45" s="68"/>
      <c r="K45" s="68" t="s">
        <v>75</v>
      </c>
      <c r="L45" s="67" t="s">
        <v>350</v>
      </c>
      <c r="M45" s="71">
        <v>2.650483205565112</v>
      </c>
      <c r="N45" s="72">
        <v>6646.9267578125</v>
      </c>
      <c r="O45" s="72">
        <v>7283.55126953125</v>
      </c>
      <c r="P45" s="73"/>
      <c r="Q45" s="74"/>
      <c r="R45" s="74"/>
      <c r="S45" s="79"/>
      <c r="T45" s="45">
        <v>2</v>
      </c>
      <c r="U45" s="45">
        <v>4</v>
      </c>
      <c r="V45" s="46">
        <v>0.533333</v>
      </c>
      <c r="W45" s="46">
        <v>0.518519</v>
      </c>
      <c r="X45" s="46">
        <v>0.074202</v>
      </c>
      <c r="Y45" s="46">
        <v>0.012658</v>
      </c>
      <c r="Z45" s="46">
        <v>0.4</v>
      </c>
      <c r="AA45" s="46">
        <v>0.2</v>
      </c>
      <c r="AB45" s="69">
        <v>21</v>
      </c>
      <c r="AC45" s="69"/>
      <c r="AD45" s="70"/>
      <c r="AE45" s="77" t="s">
        <v>289</v>
      </c>
      <c r="AF45" s="77" t="s">
        <v>298</v>
      </c>
      <c r="AG45" s="77" t="s">
        <v>333</v>
      </c>
      <c r="AH45" s="77" t="s">
        <v>350</v>
      </c>
      <c r="AI45" s="77"/>
      <c r="AJ45" s="77">
        <v>0.4100708</v>
      </c>
      <c r="AK45" s="77">
        <v>111</v>
      </c>
      <c r="AL45" s="77"/>
      <c r="AM45" s="77" t="str">
        <f>REPLACE(INDEX(GroupVertices[Group],MATCH(Vertices[[#This Row],[Vertex]],GroupVertices[Vertex],0)),1,1,"")</f>
        <v>2</v>
      </c>
      <c r="AN45" s="45">
        <v>1</v>
      </c>
      <c r="AO45" s="46">
        <v>4.3478260869565215</v>
      </c>
      <c r="AP45" s="45">
        <v>0</v>
      </c>
      <c r="AQ45" s="46">
        <v>0</v>
      </c>
      <c r="AR45" s="45">
        <v>0</v>
      </c>
      <c r="AS45" s="46">
        <v>0</v>
      </c>
      <c r="AT45" s="45">
        <v>12</v>
      </c>
      <c r="AU45" s="46">
        <v>52.17391304347826</v>
      </c>
      <c r="AV45" s="45">
        <v>23</v>
      </c>
      <c r="AW45" s="108" t="s">
        <v>1800</v>
      </c>
      <c r="AX45" s="108" t="s">
        <v>1800</v>
      </c>
      <c r="AY45" s="108" t="s">
        <v>1800</v>
      </c>
      <c r="AZ45" s="108" t="s">
        <v>1800</v>
      </c>
      <c r="BA45" s="2"/>
    </row>
    <row r="46" spans="1:53" ht="41.45" customHeight="1">
      <c r="A46" s="62" t="s">
        <v>227</v>
      </c>
      <c r="C46" s="63"/>
      <c r="D46" s="63" t="s">
        <v>64</v>
      </c>
      <c r="E46" s="64">
        <v>182.9043347469108</v>
      </c>
      <c r="F46" s="66"/>
      <c r="G46" s="93" t="str">
        <f>HYPERLINK("https://upload.wikimedia.org/wikipedia/commons/e/e4/Big-Tech.png")</f>
        <v>https://upload.wikimedia.org/wikipedia/commons/e/e4/Big-Tech.png</v>
      </c>
      <c r="H46" s="63"/>
      <c r="I46" s="67" t="s">
        <v>227</v>
      </c>
      <c r="J46" s="68"/>
      <c r="K46" s="68" t="s">
        <v>75</v>
      </c>
      <c r="L46" s="47" t="s">
        <v>375</v>
      </c>
      <c r="M46" s="71">
        <v>2.5473289722979002</v>
      </c>
      <c r="N46" s="72">
        <v>3120.57275390625</v>
      </c>
      <c r="O46" s="72">
        <v>1239.282470703125</v>
      </c>
      <c r="P46" s="73"/>
      <c r="Q46" s="74"/>
      <c r="R46" s="74"/>
      <c r="S46" s="79"/>
      <c r="T46" s="45">
        <v>1</v>
      </c>
      <c r="U46" s="45">
        <v>3</v>
      </c>
      <c r="V46" s="46">
        <v>0.5</v>
      </c>
      <c r="W46" s="46">
        <v>0.514706</v>
      </c>
      <c r="X46" s="46">
        <v>0.043255</v>
      </c>
      <c r="Y46" s="46">
        <v>0.012832</v>
      </c>
      <c r="Z46" s="46">
        <v>0.4166666666666667</v>
      </c>
      <c r="AA46" s="46">
        <v>0</v>
      </c>
      <c r="AB46" s="69">
        <v>47</v>
      </c>
      <c r="AC46" s="69"/>
      <c r="AD46" s="70"/>
      <c r="AE46" s="77" t="s">
        <v>289</v>
      </c>
      <c r="AF46" s="77" t="s">
        <v>315</v>
      </c>
      <c r="AG46" s="77" t="s">
        <v>333</v>
      </c>
      <c r="AH46" s="77" t="s">
        <v>375</v>
      </c>
      <c r="AI46" s="77"/>
      <c r="AJ46" s="77">
        <v>0.5762743</v>
      </c>
      <c r="AK46" s="77">
        <v>500</v>
      </c>
      <c r="AL46" s="77"/>
      <c r="AM46" s="77" t="str">
        <f>REPLACE(INDEX(GroupVertices[Group],MATCH(Vertices[[#This Row],[Vertex]],GroupVertices[Vertex],0)),1,1,"")</f>
        <v>3</v>
      </c>
      <c r="AN46" s="45">
        <v>7</v>
      </c>
      <c r="AO46" s="46">
        <v>1.9886363636363635</v>
      </c>
      <c r="AP46" s="45">
        <v>5</v>
      </c>
      <c r="AQ46" s="46">
        <v>1.4204545454545454</v>
      </c>
      <c r="AR46" s="45">
        <v>0</v>
      </c>
      <c r="AS46" s="46">
        <v>0</v>
      </c>
      <c r="AT46" s="45">
        <v>218</v>
      </c>
      <c r="AU46" s="46">
        <v>61.93181818181818</v>
      </c>
      <c r="AV46" s="45">
        <v>352</v>
      </c>
      <c r="AW46" s="108" t="s">
        <v>1800</v>
      </c>
      <c r="AX46" s="108" t="s">
        <v>1800</v>
      </c>
      <c r="AY46" s="108" t="s">
        <v>1800</v>
      </c>
      <c r="AZ46" s="108" t="s">
        <v>1800</v>
      </c>
      <c r="BA46" s="2"/>
    </row>
    <row r="47" spans="1:53" ht="41.45" customHeight="1">
      <c r="A47" s="62" t="s">
        <v>237</v>
      </c>
      <c r="C47" s="63"/>
      <c r="D47" s="63" t="s">
        <v>64</v>
      </c>
      <c r="E47" s="64">
        <v>180.2046397568305</v>
      </c>
      <c r="F47" s="66"/>
      <c r="G47" s="93" t="str">
        <f>HYPERLINK("https://upload.wikimedia.org/wikipedia/commons/6/66/Charles_Ponzi.jpg")</f>
        <v>https://upload.wikimedia.org/wikipedia/commons/6/66/Charles_Ponzi.jpg</v>
      </c>
      <c r="H47" s="63"/>
      <c r="I47" s="67" t="s">
        <v>237</v>
      </c>
      <c r="J47" s="68"/>
      <c r="K47" s="68" t="s">
        <v>75</v>
      </c>
      <c r="L47" s="47" t="s">
        <v>340</v>
      </c>
      <c r="M47" s="71">
        <v>2.503118688901404</v>
      </c>
      <c r="N47" s="72">
        <v>4081.11328125</v>
      </c>
      <c r="O47" s="72">
        <v>4419.8837890625</v>
      </c>
      <c r="P47" s="73"/>
      <c r="Q47" s="74"/>
      <c r="R47" s="74"/>
      <c r="S47" s="79"/>
      <c r="T47" s="45">
        <v>5</v>
      </c>
      <c r="U47" s="45">
        <v>4</v>
      </c>
      <c r="V47" s="46">
        <v>0.485714</v>
      </c>
      <c r="W47" s="46">
        <v>0.526316</v>
      </c>
      <c r="X47" s="46">
        <v>0.097792</v>
      </c>
      <c r="Y47" s="46">
        <v>0.012918</v>
      </c>
      <c r="Z47" s="46">
        <v>0.47619047619047616</v>
      </c>
      <c r="AA47" s="46">
        <v>0.2857142857142857</v>
      </c>
      <c r="AB47" s="69">
        <v>10</v>
      </c>
      <c r="AC47" s="69"/>
      <c r="AD47" s="70"/>
      <c r="AE47" s="77" t="s">
        <v>289</v>
      </c>
      <c r="AF47" s="77" t="s">
        <v>293</v>
      </c>
      <c r="AG47" s="77" t="s">
        <v>333</v>
      </c>
      <c r="AH47" s="77" t="s">
        <v>340</v>
      </c>
      <c r="AI47" s="77"/>
      <c r="AJ47" s="77">
        <v>0.3928429</v>
      </c>
      <c r="AK47" s="77">
        <v>500</v>
      </c>
      <c r="AL47" s="77"/>
      <c r="AM47" s="77" t="str">
        <f>REPLACE(INDEX(GroupVertices[Group],MATCH(Vertices[[#This Row],[Vertex]],GroupVertices[Vertex],0)),1,1,"")</f>
        <v>3</v>
      </c>
      <c r="AN47" s="45">
        <v>7</v>
      </c>
      <c r="AO47" s="46">
        <v>2.272727272727273</v>
      </c>
      <c r="AP47" s="45">
        <v>5</v>
      </c>
      <c r="AQ47" s="46">
        <v>1.6233766233766234</v>
      </c>
      <c r="AR47" s="45">
        <v>0</v>
      </c>
      <c r="AS47" s="46">
        <v>0</v>
      </c>
      <c r="AT47" s="45">
        <v>175</v>
      </c>
      <c r="AU47" s="46">
        <v>56.81818181818182</v>
      </c>
      <c r="AV47" s="45">
        <v>308</v>
      </c>
      <c r="AW47" s="108" t="s">
        <v>1800</v>
      </c>
      <c r="AX47" s="108" t="s">
        <v>1800</v>
      </c>
      <c r="AY47" s="108" t="s">
        <v>1800</v>
      </c>
      <c r="AZ47" s="108" t="s">
        <v>1800</v>
      </c>
      <c r="BA47" s="2"/>
    </row>
    <row r="48" spans="1:53" ht="41.45" customHeight="1">
      <c r="A48" s="62" t="s">
        <v>226</v>
      </c>
      <c r="C48" s="63"/>
      <c r="D48" s="63" t="s">
        <v>64</v>
      </c>
      <c r="E48" s="64">
        <v>180.2046397568305</v>
      </c>
      <c r="F48" s="66"/>
      <c r="G48" s="93" t="str">
        <f>HYPERLINK("https://upload.wikimedia.org/wikipedia/en/4/4a/Commons-logo.svg")</f>
        <v>https://upload.wikimedia.org/wikipedia/en/4/4a/Commons-logo.svg</v>
      </c>
      <c r="H48" s="63"/>
      <c r="I48" s="67" t="s">
        <v>226</v>
      </c>
      <c r="J48" s="68"/>
      <c r="K48" s="68" t="s">
        <v>75</v>
      </c>
      <c r="L48" s="47" t="s">
        <v>374</v>
      </c>
      <c r="M48" s="71">
        <v>2.503118688901404</v>
      </c>
      <c r="N48" s="72">
        <v>5268.814453125</v>
      </c>
      <c r="O48" s="72">
        <v>9870.251953125</v>
      </c>
      <c r="P48" s="73"/>
      <c r="Q48" s="74"/>
      <c r="R48" s="74"/>
      <c r="S48" s="79"/>
      <c r="T48" s="45">
        <v>2</v>
      </c>
      <c r="U48" s="45">
        <v>4</v>
      </c>
      <c r="V48" s="46">
        <v>0.485714</v>
      </c>
      <c r="W48" s="46">
        <v>0.522388</v>
      </c>
      <c r="X48" s="46">
        <v>0.092742</v>
      </c>
      <c r="Y48" s="46">
        <v>0.012707</v>
      </c>
      <c r="Z48" s="46">
        <v>0.6</v>
      </c>
      <c r="AA48" s="46">
        <v>0</v>
      </c>
      <c r="AB48" s="69">
        <v>46</v>
      </c>
      <c r="AC48" s="69"/>
      <c r="AD48" s="70"/>
      <c r="AE48" s="77" t="s">
        <v>289</v>
      </c>
      <c r="AF48" s="77" t="s">
        <v>314</v>
      </c>
      <c r="AG48" s="77" t="s">
        <v>333</v>
      </c>
      <c r="AH48" s="77" t="s">
        <v>374</v>
      </c>
      <c r="AI48" s="77"/>
      <c r="AJ48" s="77">
        <v>0.3584529</v>
      </c>
      <c r="AK48" s="77">
        <v>264</v>
      </c>
      <c r="AL48" s="77"/>
      <c r="AM48" s="77" t="str">
        <f>REPLACE(INDEX(GroupVertices[Group],MATCH(Vertices[[#This Row],[Vertex]],GroupVertices[Vertex],0)),1,1,"")</f>
        <v>2</v>
      </c>
      <c r="AN48" s="45">
        <v>1</v>
      </c>
      <c r="AO48" s="46">
        <v>0.6410256410256411</v>
      </c>
      <c r="AP48" s="45">
        <v>1</v>
      </c>
      <c r="AQ48" s="46">
        <v>0.6410256410256411</v>
      </c>
      <c r="AR48" s="45">
        <v>0</v>
      </c>
      <c r="AS48" s="46">
        <v>0</v>
      </c>
      <c r="AT48" s="45">
        <v>89</v>
      </c>
      <c r="AU48" s="46">
        <v>57.05128205128205</v>
      </c>
      <c r="AV48" s="45">
        <v>156</v>
      </c>
      <c r="AW48" s="108" t="s">
        <v>1800</v>
      </c>
      <c r="AX48" s="108" t="s">
        <v>1800</v>
      </c>
      <c r="AY48" s="108" t="s">
        <v>1800</v>
      </c>
      <c r="AZ48" s="108" t="s">
        <v>1800</v>
      </c>
      <c r="BA48" s="2"/>
    </row>
    <row r="49" spans="1:53" ht="41.45" customHeight="1">
      <c r="A49" s="62" t="s">
        <v>270</v>
      </c>
      <c r="C49" s="63"/>
      <c r="D49" s="63" t="s">
        <v>64</v>
      </c>
      <c r="E49" s="64">
        <v>131.19091510047758</v>
      </c>
      <c r="F49" s="66"/>
      <c r="G49" s="93" t="str">
        <f>HYPERLINK("https://upload.wikimedia.org/wikipedia/commons/5/55/Bills_and_coins.svg")</f>
        <v>https://upload.wikimedia.org/wikipedia/commons/5/55/Bills_and_coins.svg</v>
      </c>
      <c r="H49" s="63"/>
      <c r="I49" s="67" t="s">
        <v>270</v>
      </c>
      <c r="J49" s="68"/>
      <c r="K49" s="68" t="s">
        <v>75</v>
      </c>
      <c r="L49" s="47" t="s">
        <v>379</v>
      </c>
      <c r="M49" s="71">
        <v>1.888033759807377</v>
      </c>
      <c r="N49" s="72">
        <v>7758.59033203125</v>
      </c>
      <c r="O49" s="72">
        <v>9929.4462890625</v>
      </c>
      <c r="P49" s="73"/>
      <c r="Q49" s="74"/>
      <c r="R49" s="74"/>
      <c r="S49" s="79"/>
      <c r="T49" s="45">
        <v>5</v>
      </c>
      <c r="U49" s="45">
        <v>0</v>
      </c>
      <c r="V49" s="46">
        <v>0.286957</v>
      </c>
      <c r="W49" s="46">
        <v>0.518519</v>
      </c>
      <c r="X49" s="46">
        <v>0.074077</v>
      </c>
      <c r="Y49" s="46">
        <v>0.012652</v>
      </c>
      <c r="Z49" s="46">
        <v>0.5</v>
      </c>
      <c r="AA49" s="46">
        <v>0</v>
      </c>
      <c r="AB49" s="69">
        <v>51</v>
      </c>
      <c r="AC49" s="69"/>
      <c r="AD49" s="70"/>
      <c r="AE49" s="77" t="s">
        <v>289</v>
      </c>
      <c r="AF49" s="77" t="s">
        <v>319</v>
      </c>
      <c r="AG49" s="77" t="s">
        <v>333</v>
      </c>
      <c r="AH49" s="77" t="s">
        <v>379</v>
      </c>
      <c r="AI49" s="77"/>
      <c r="AJ49" s="77">
        <v>0.3846296</v>
      </c>
      <c r="AK49" s="77">
        <v>500</v>
      </c>
      <c r="AL49" s="77"/>
      <c r="AM49" s="77" t="str">
        <f>REPLACE(INDEX(GroupVertices[Group],MATCH(Vertices[[#This Row],[Vertex]],GroupVertices[Vertex],0)),1,1,"")</f>
        <v>5</v>
      </c>
      <c r="AN49" s="45">
        <v>8</v>
      </c>
      <c r="AO49" s="46">
        <v>4.081632653061225</v>
      </c>
      <c r="AP49" s="45">
        <v>2</v>
      </c>
      <c r="AQ49" s="46">
        <v>1.0204081632653061</v>
      </c>
      <c r="AR49" s="45">
        <v>0</v>
      </c>
      <c r="AS49" s="46">
        <v>0</v>
      </c>
      <c r="AT49" s="45">
        <v>110</v>
      </c>
      <c r="AU49" s="46">
        <v>56.12244897959184</v>
      </c>
      <c r="AV49" s="45">
        <v>196</v>
      </c>
      <c r="AW49" s="45"/>
      <c r="AX49" s="45"/>
      <c r="AY49" s="45"/>
      <c r="AZ49" s="45"/>
      <c r="BA49" s="2"/>
    </row>
    <row r="50" spans="1:53" ht="41.45" customHeight="1">
      <c r="A50" s="62" t="s">
        <v>248</v>
      </c>
      <c r="C50" s="63"/>
      <c r="D50" s="63" t="s">
        <v>64</v>
      </c>
      <c r="E50" s="64">
        <v>130.7866267858322</v>
      </c>
      <c r="F50" s="66"/>
      <c r="G50" s="93" t="str">
        <f>HYPERLINK("https://upload.wikimedia.org/wikipedia/en/thumb/8/80/Wikipedia-logo-v2.svg/1024px-Wikipedia-logo-v2.svg.png")</f>
        <v>https://upload.wikimedia.org/wikipedia/en/thumb/8/80/Wikipedia-logo-v2.svg/1024px-Wikipedia-logo-v2.svg.png</v>
      </c>
      <c r="H50" s="63"/>
      <c r="I50" s="67" t="s">
        <v>248</v>
      </c>
      <c r="J50" s="68"/>
      <c r="K50" s="68" t="s">
        <v>75</v>
      </c>
      <c r="L50" s="47" t="s">
        <v>352</v>
      </c>
      <c r="M50" s="71">
        <v>1.8841870999822445</v>
      </c>
      <c r="N50" s="72">
        <v>8994.220703125</v>
      </c>
      <c r="O50" s="72">
        <v>4967.43603515625</v>
      </c>
      <c r="P50" s="73"/>
      <c r="Q50" s="74"/>
      <c r="R50" s="74"/>
      <c r="S50" s="79"/>
      <c r="T50" s="45">
        <v>2</v>
      </c>
      <c r="U50" s="45">
        <v>1</v>
      </c>
      <c r="V50" s="46">
        <v>0.285714</v>
      </c>
      <c r="W50" s="46">
        <v>0.510949</v>
      </c>
      <c r="X50" s="46">
        <v>0.046336</v>
      </c>
      <c r="Y50" s="46">
        <v>0.012381</v>
      </c>
      <c r="Z50" s="46">
        <v>0.3333333333333333</v>
      </c>
      <c r="AA50" s="46">
        <v>0</v>
      </c>
      <c r="AB50" s="69">
        <v>68</v>
      </c>
      <c r="AC50" s="69"/>
      <c r="AD50" s="70"/>
      <c r="AE50" s="77" t="s">
        <v>289</v>
      </c>
      <c r="AF50" s="77" t="s">
        <v>329</v>
      </c>
      <c r="AG50" s="77" t="s">
        <v>333</v>
      </c>
      <c r="AH50" s="77" t="s">
        <v>352</v>
      </c>
      <c r="AI50" s="77"/>
      <c r="AJ50" s="77">
        <v>0</v>
      </c>
      <c r="AK50" s="77">
        <v>1</v>
      </c>
      <c r="AL50" s="77"/>
      <c r="AM50" s="77" t="str">
        <f>REPLACE(INDEX(GroupVertices[Group],MATCH(Vertices[[#This Row],[Vertex]],GroupVertices[Vertex],0)),1,1,"")</f>
        <v>4</v>
      </c>
      <c r="AN50" s="45">
        <v>9</v>
      </c>
      <c r="AO50" s="46">
        <v>2.727272727272727</v>
      </c>
      <c r="AP50" s="45">
        <v>5</v>
      </c>
      <c r="AQ50" s="46">
        <v>1.5151515151515151</v>
      </c>
      <c r="AR50" s="45">
        <v>0</v>
      </c>
      <c r="AS50" s="46">
        <v>0</v>
      </c>
      <c r="AT50" s="45">
        <v>193</v>
      </c>
      <c r="AU50" s="46">
        <v>58.484848484848484</v>
      </c>
      <c r="AV50" s="45">
        <v>330</v>
      </c>
      <c r="AW50" s="108" t="s">
        <v>1800</v>
      </c>
      <c r="AX50" s="108" t="s">
        <v>1800</v>
      </c>
      <c r="AY50" s="108" t="s">
        <v>1800</v>
      </c>
      <c r="AZ50" s="108" t="s">
        <v>1800</v>
      </c>
      <c r="BA50" s="2"/>
    </row>
    <row r="51" spans="1:53" ht="41.45" customHeight="1">
      <c r="A51" s="62" t="s">
        <v>271</v>
      </c>
      <c r="C51" s="63"/>
      <c r="D51" s="63" t="s">
        <v>64</v>
      </c>
      <c r="E51" s="64">
        <v>20</v>
      </c>
      <c r="F51" s="66"/>
      <c r="G51" s="93" t="str">
        <f>HYPERLINK("https://upload.wikimedia.org/wikipedia/commons/d/d7/Philippine-stock-market-board.jpg")</f>
        <v>https://upload.wikimedia.org/wikipedia/commons/d/d7/Philippine-stock-market-board.jpg</v>
      </c>
      <c r="H51" s="63"/>
      <c r="I51" s="67" t="s">
        <v>271</v>
      </c>
      <c r="J51" s="68"/>
      <c r="K51" s="68" t="s">
        <v>75</v>
      </c>
      <c r="L51" s="47" t="s">
        <v>361</v>
      </c>
      <c r="M51" s="71">
        <v>1.269102170888217</v>
      </c>
      <c r="N51" s="72">
        <v>9965.8193359375</v>
      </c>
      <c r="O51" s="72">
        <v>8093.8837890625</v>
      </c>
      <c r="P51" s="73"/>
      <c r="Q51" s="74"/>
      <c r="R51" s="74"/>
      <c r="S51" s="79"/>
      <c r="T51" s="45">
        <v>3</v>
      </c>
      <c r="U51" s="45">
        <v>0</v>
      </c>
      <c r="V51" s="46">
        <v>0.086957</v>
      </c>
      <c r="W51" s="46">
        <v>0.510949</v>
      </c>
      <c r="X51" s="46">
        <v>0.058144</v>
      </c>
      <c r="Y51" s="46">
        <v>0.012275</v>
      </c>
      <c r="Z51" s="46">
        <v>0.3333333333333333</v>
      </c>
      <c r="AA51" s="46">
        <v>0</v>
      </c>
      <c r="AB51" s="69">
        <v>54</v>
      </c>
      <c r="AC51" s="69"/>
      <c r="AD51" s="70"/>
      <c r="AE51" s="77" t="s">
        <v>289</v>
      </c>
      <c r="AF51" s="77" t="s">
        <v>322</v>
      </c>
      <c r="AG51" s="77" t="s">
        <v>333</v>
      </c>
      <c r="AH51" s="77" t="s">
        <v>361</v>
      </c>
      <c r="AI51" s="77"/>
      <c r="AJ51" s="77">
        <v>0.2964705</v>
      </c>
      <c r="AK51" s="77">
        <v>500</v>
      </c>
      <c r="AL51" s="77"/>
      <c r="AM51" s="77" t="str">
        <f>REPLACE(INDEX(GroupVertices[Group],MATCH(Vertices[[#This Row],[Vertex]],GroupVertices[Vertex],0)),1,1,"")</f>
        <v>1</v>
      </c>
      <c r="AN51" s="45">
        <v>2</v>
      </c>
      <c r="AO51" s="46">
        <v>1.5151515151515151</v>
      </c>
      <c r="AP51" s="45">
        <v>4</v>
      </c>
      <c r="AQ51" s="46">
        <v>3.0303030303030303</v>
      </c>
      <c r="AR51" s="45">
        <v>0</v>
      </c>
      <c r="AS51" s="46">
        <v>0</v>
      </c>
      <c r="AT51" s="45">
        <v>78</v>
      </c>
      <c r="AU51" s="46">
        <v>59.09090909090909</v>
      </c>
      <c r="AV51" s="45">
        <v>132</v>
      </c>
      <c r="AW51" s="45"/>
      <c r="AX51" s="45"/>
      <c r="AY51" s="45"/>
      <c r="AZ51" s="45"/>
      <c r="BA51" s="2"/>
    </row>
    <row r="52" spans="1:53" ht="41.45" customHeight="1">
      <c r="A52" s="62" t="s">
        <v>262</v>
      </c>
      <c r="C52" s="63"/>
      <c r="D52" s="63" t="s">
        <v>64</v>
      </c>
      <c r="E52" s="64"/>
      <c r="F52" s="66"/>
      <c r="G52" s="93" t="str">
        <f>HYPERLINK("https://upload.wikimedia.org/wikipedia/commons/4/49/Board_at_the_Toronto_Stock_Exchange.jpg")</f>
        <v>https://upload.wikimedia.org/wikipedia/commons/4/49/Board_at_the_Toronto_Stock_Exchange.jpg</v>
      </c>
      <c r="H52" s="63"/>
      <c r="I52" s="67" t="s">
        <v>262</v>
      </c>
      <c r="J52" s="68"/>
      <c r="K52" s="68" t="s">
        <v>75</v>
      </c>
      <c r="L52" s="47" t="s">
        <v>334</v>
      </c>
      <c r="M52" s="71">
        <v>1</v>
      </c>
      <c r="N52" s="72">
        <v>518.9761962890625</v>
      </c>
      <c r="O52" s="72">
        <v>8434.9296875</v>
      </c>
      <c r="P52" s="73"/>
      <c r="Q52" s="74"/>
      <c r="R52" s="74"/>
      <c r="S52" s="79"/>
      <c r="T52" s="45">
        <v>2</v>
      </c>
      <c r="U52" s="45">
        <v>0</v>
      </c>
      <c r="V52" s="46">
        <v>0</v>
      </c>
      <c r="W52" s="46">
        <v>0.507246</v>
      </c>
      <c r="X52" s="46">
        <v>0.027452</v>
      </c>
      <c r="Y52" s="46">
        <v>0.012744</v>
      </c>
      <c r="Z52" s="46">
        <v>0.5</v>
      </c>
      <c r="AA52" s="46">
        <v>0</v>
      </c>
      <c r="AB52" s="69">
        <v>4</v>
      </c>
      <c r="AC52" s="69"/>
      <c r="AD52" s="70"/>
      <c r="AE52" s="77" t="s">
        <v>289</v>
      </c>
      <c r="AF52" s="77" t="s">
        <v>290</v>
      </c>
      <c r="AG52" s="77" t="s">
        <v>333</v>
      </c>
      <c r="AH52" s="77" t="s">
        <v>334</v>
      </c>
      <c r="AI52" s="77"/>
      <c r="AJ52" s="77">
        <v>0.2745264</v>
      </c>
      <c r="AK52" s="77">
        <v>500</v>
      </c>
      <c r="AL52" s="77"/>
      <c r="AM52" s="77" t="str">
        <f>REPLACE(INDEX(GroupVertices[Group],MATCH(Vertices[[#This Row],[Vertex]],GroupVertices[Vertex],0)),1,1,"")</f>
        <v>1</v>
      </c>
      <c r="AN52" s="45">
        <v>1</v>
      </c>
      <c r="AO52" s="46">
        <v>0.9009009009009009</v>
      </c>
      <c r="AP52" s="45">
        <v>1</v>
      </c>
      <c r="AQ52" s="46">
        <v>0.9009009009009009</v>
      </c>
      <c r="AR52" s="45">
        <v>0</v>
      </c>
      <c r="AS52" s="46">
        <v>0</v>
      </c>
      <c r="AT52" s="45">
        <v>58</v>
      </c>
      <c r="AU52" s="46">
        <v>52.252252252252255</v>
      </c>
      <c r="AV52" s="45">
        <v>111</v>
      </c>
      <c r="AW52" s="45"/>
      <c r="AX52" s="45"/>
      <c r="AY52" s="45"/>
      <c r="AZ52" s="45"/>
      <c r="BA52" s="2"/>
    </row>
    <row r="53" spans="1:53" ht="41.45" customHeight="1">
      <c r="A53" s="62" t="s">
        <v>260</v>
      </c>
      <c r="C53" s="63"/>
      <c r="D53" s="63" t="s">
        <v>64</v>
      </c>
      <c r="E53" s="64"/>
      <c r="F53" s="66"/>
      <c r="G53" s="93" t="str">
        <f>HYPERLINK("https://upload.wikimedia.org/wikipedia/commons/d/d4/Bubble.folly.jpg")</f>
        <v>https://upload.wikimedia.org/wikipedia/commons/d/d4/Bubble.folly.jpg</v>
      </c>
      <c r="H53" s="63"/>
      <c r="I53" s="67" t="s">
        <v>260</v>
      </c>
      <c r="J53" s="68"/>
      <c r="K53" s="68" t="s">
        <v>75</v>
      </c>
      <c r="L53" s="67" t="s">
        <v>337</v>
      </c>
      <c r="M53" s="71">
        <v>1</v>
      </c>
      <c r="N53" s="72">
        <v>2684.4208984375</v>
      </c>
      <c r="O53" s="72">
        <v>7957.76171875</v>
      </c>
      <c r="P53" s="73"/>
      <c r="Q53" s="74"/>
      <c r="R53" s="74"/>
      <c r="S53" s="79"/>
      <c r="T53" s="45">
        <v>1</v>
      </c>
      <c r="U53" s="45">
        <v>0</v>
      </c>
      <c r="V53" s="46">
        <v>0</v>
      </c>
      <c r="W53" s="46">
        <v>0.503597</v>
      </c>
      <c r="X53" s="46">
        <v>0.025345</v>
      </c>
      <c r="Y53" s="46">
        <v>0.01208</v>
      </c>
      <c r="Z53" s="46">
        <v>0</v>
      </c>
      <c r="AA53" s="46">
        <v>0</v>
      </c>
      <c r="AB53" s="69">
        <v>7</v>
      </c>
      <c r="AC53" s="69"/>
      <c r="AD53" s="70"/>
      <c r="AE53" s="77" t="s">
        <v>289</v>
      </c>
      <c r="AF53" s="95" t="str">
        <f>HYPERLINK("http://en.wikipedia.org/wiki/pump-and-dump")</f>
        <v>http://en.wikipedia.org/wiki/pump-and-dump</v>
      </c>
      <c r="AG53" s="77" t="s">
        <v>333</v>
      </c>
      <c r="AH53" s="77" t="s">
        <v>337</v>
      </c>
      <c r="AI53" s="77"/>
      <c r="AJ53" s="77">
        <v>0</v>
      </c>
      <c r="AK53" s="77">
        <v>3</v>
      </c>
      <c r="AL53" s="77"/>
      <c r="AM53" s="77" t="str">
        <f>REPLACE(INDEX(GroupVertices[Group],MATCH(Vertices[[#This Row],[Vertex]],GroupVertices[Vertex],0)),1,1,"")</f>
        <v>1</v>
      </c>
      <c r="AN53" s="45">
        <v>3</v>
      </c>
      <c r="AO53" s="46">
        <v>2.727272727272727</v>
      </c>
      <c r="AP53" s="45">
        <v>9</v>
      </c>
      <c r="AQ53" s="46">
        <v>8.181818181818182</v>
      </c>
      <c r="AR53" s="45">
        <v>0</v>
      </c>
      <c r="AS53" s="46">
        <v>0</v>
      </c>
      <c r="AT53" s="45">
        <v>61</v>
      </c>
      <c r="AU53" s="46">
        <v>55.45454545454545</v>
      </c>
      <c r="AV53" s="45">
        <v>110</v>
      </c>
      <c r="AW53" s="45"/>
      <c r="AX53" s="45"/>
      <c r="AY53" s="45"/>
      <c r="AZ53" s="45"/>
      <c r="BA53" s="2"/>
    </row>
    <row r="54" spans="1:53" ht="41.45" customHeight="1">
      <c r="A54" s="62" t="s">
        <v>213</v>
      </c>
      <c r="C54" s="63"/>
      <c r="D54" s="63" t="s">
        <v>64</v>
      </c>
      <c r="E54" s="64"/>
      <c r="F54" s="66"/>
      <c r="G54" s="93" t="str">
        <f>HYPERLINK("https://upload.wikimedia.org/wikipedia/commons/9/9f/Chicklet-currency.jpg")</f>
        <v>https://upload.wikimedia.org/wikipedia/commons/9/9f/Chicklet-currency.jpg</v>
      </c>
      <c r="H54" s="63"/>
      <c r="I54" s="67" t="s">
        <v>213</v>
      </c>
      <c r="J54" s="68"/>
      <c r="K54" s="68" t="s">
        <v>75</v>
      </c>
      <c r="L54" s="47" t="s">
        <v>353</v>
      </c>
      <c r="M54" s="71">
        <v>1</v>
      </c>
      <c r="N54" s="72">
        <v>1475.815673828125</v>
      </c>
      <c r="O54" s="72">
        <v>3075.00146484375</v>
      </c>
      <c r="P54" s="73"/>
      <c r="Q54" s="74"/>
      <c r="R54" s="74"/>
      <c r="S54" s="79"/>
      <c r="T54" s="45">
        <v>1</v>
      </c>
      <c r="U54" s="45">
        <v>1</v>
      </c>
      <c r="V54" s="46">
        <v>0</v>
      </c>
      <c r="W54" s="46">
        <v>0.507246</v>
      </c>
      <c r="X54" s="46">
        <v>0.034201</v>
      </c>
      <c r="Y54" s="46">
        <v>0.012251</v>
      </c>
      <c r="Z54" s="46">
        <v>0.5</v>
      </c>
      <c r="AA54" s="46">
        <v>0</v>
      </c>
      <c r="AB54" s="69">
        <v>24</v>
      </c>
      <c r="AC54" s="69"/>
      <c r="AD54" s="70"/>
      <c r="AE54" s="77" t="s">
        <v>289</v>
      </c>
      <c r="AF54" s="77" t="s">
        <v>300</v>
      </c>
      <c r="AG54" s="77" t="s">
        <v>333</v>
      </c>
      <c r="AH54" s="77" t="s">
        <v>353</v>
      </c>
      <c r="AI54" s="77"/>
      <c r="AJ54" s="77">
        <v>0.4350312</v>
      </c>
      <c r="AK54" s="77">
        <v>296</v>
      </c>
      <c r="AL54" s="77"/>
      <c r="AM54" s="77" t="str">
        <f>REPLACE(INDEX(GroupVertices[Group],MATCH(Vertices[[#This Row],[Vertex]],GroupVertices[Vertex],0)),1,1,"")</f>
        <v>1</v>
      </c>
      <c r="AN54" s="45">
        <v>3</v>
      </c>
      <c r="AO54" s="46">
        <v>0.7092198581560284</v>
      </c>
      <c r="AP54" s="45">
        <v>9</v>
      </c>
      <c r="AQ54" s="46">
        <v>2.127659574468085</v>
      </c>
      <c r="AR54" s="45">
        <v>0</v>
      </c>
      <c r="AS54" s="46">
        <v>0</v>
      </c>
      <c r="AT54" s="45">
        <v>263</v>
      </c>
      <c r="AU54" s="46">
        <v>62.174940898345156</v>
      </c>
      <c r="AV54" s="45">
        <v>423</v>
      </c>
      <c r="AW54" s="108" t="s">
        <v>1800</v>
      </c>
      <c r="AX54" s="108" t="s">
        <v>1800</v>
      </c>
      <c r="AY54" s="108" t="s">
        <v>1800</v>
      </c>
      <c r="AZ54" s="108" t="s">
        <v>1800</v>
      </c>
      <c r="BA54" s="2"/>
    </row>
    <row r="55" spans="1:53" ht="41.45" customHeight="1">
      <c r="A55" s="62" t="s">
        <v>214</v>
      </c>
      <c r="C55" s="63"/>
      <c r="D55" s="63" t="s">
        <v>64</v>
      </c>
      <c r="E55" s="64"/>
      <c r="F55" s="66"/>
      <c r="G55" s="93" t="str">
        <f>HYPERLINK("https://upload.wikimedia.org/wikipedia/commons/b/b5/0x-zrx-logo.svg")</f>
        <v>https://upload.wikimedia.org/wikipedia/commons/b/b5/0x-zrx-logo.svg</v>
      </c>
      <c r="H55" s="63"/>
      <c r="I55" s="67" t="s">
        <v>214</v>
      </c>
      <c r="J55" s="68"/>
      <c r="K55" s="68" t="s">
        <v>75</v>
      </c>
      <c r="L55" s="47" t="s">
        <v>354</v>
      </c>
      <c r="M55" s="71">
        <v>1</v>
      </c>
      <c r="N55" s="72">
        <v>9944.4892578125</v>
      </c>
      <c r="O55" s="72">
        <v>1847.46533203125</v>
      </c>
      <c r="P55" s="73"/>
      <c r="Q55" s="74"/>
      <c r="R55" s="74"/>
      <c r="S55" s="79"/>
      <c r="T55" s="45">
        <v>1</v>
      </c>
      <c r="U55" s="45">
        <v>2</v>
      </c>
      <c r="V55" s="46">
        <v>0</v>
      </c>
      <c r="W55" s="46">
        <v>0.510949</v>
      </c>
      <c r="X55" s="46">
        <v>0.050227</v>
      </c>
      <c r="Y55" s="46">
        <v>0.012341</v>
      </c>
      <c r="Z55" s="46">
        <v>0.6666666666666666</v>
      </c>
      <c r="AA55" s="46">
        <v>0</v>
      </c>
      <c r="AB55" s="69">
        <v>25</v>
      </c>
      <c r="AC55" s="69"/>
      <c r="AD55" s="70"/>
      <c r="AE55" s="77" t="s">
        <v>289</v>
      </c>
      <c r="AF55" s="77" t="s">
        <v>301</v>
      </c>
      <c r="AG55" s="77" t="s">
        <v>333</v>
      </c>
      <c r="AH55" s="77" t="s">
        <v>354</v>
      </c>
      <c r="AI55" s="77"/>
      <c r="AJ55" s="77">
        <v>0.7756978</v>
      </c>
      <c r="AK55" s="77">
        <v>145</v>
      </c>
      <c r="AL55" s="77"/>
      <c r="AM55" s="77" t="str">
        <f>REPLACE(INDEX(GroupVertices[Group],MATCH(Vertices[[#This Row],[Vertex]],GroupVertices[Vertex],0)),1,1,"")</f>
        <v>4</v>
      </c>
      <c r="AN55" s="45">
        <v>0</v>
      </c>
      <c r="AO55" s="46">
        <v>0</v>
      </c>
      <c r="AP55" s="45">
        <v>0</v>
      </c>
      <c r="AQ55" s="46">
        <v>0</v>
      </c>
      <c r="AR55" s="45">
        <v>0</v>
      </c>
      <c r="AS55" s="46">
        <v>0</v>
      </c>
      <c r="AT55" s="45">
        <v>55</v>
      </c>
      <c r="AU55" s="46">
        <v>63.95348837209303</v>
      </c>
      <c r="AV55" s="45">
        <v>86</v>
      </c>
      <c r="AW55" s="108" t="s">
        <v>1800</v>
      </c>
      <c r="AX55" s="108" t="s">
        <v>1800</v>
      </c>
      <c r="AY55" s="108" t="s">
        <v>1800</v>
      </c>
      <c r="AZ55" s="108" t="s">
        <v>1800</v>
      </c>
      <c r="BA55" s="2"/>
    </row>
    <row r="56" spans="1:53" ht="41.45" customHeight="1">
      <c r="A56" s="62" t="s">
        <v>215</v>
      </c>
      <c r="C56" s="63"/>
      <c r="D56" s="63" t="s">
        <v>64</v>
      </c>
      <c r="E56" s="64"/>
      <c r="F56" s="66"/>
      <c r="G56" s="93" t="str">
        <f>HYPERLINK("https://upload.wikimedia.org/wikipedia/commons/7/76/2006_AEGold_Proof_Obv.png")</f>
        <v>https://upload.wikimedia.org/wikipedia/commons/7/76/2006_AEGold_Proof_Obv.png</v>
      </c>
      <c r="H56" s="63"/>
      <c r="I56" s="67" t="s">
        <v>215</v>
      </c>
      <c r="J56" s="68"/>
      <c r="K56" s="68" t="s">
        <v>75</v>
      </c>
      <c r="L56" s="67" t="s">
        <v>356</v>
      </c>
      <c r="M56" s="71">
        <v>1</v>
      </c>
      <c r="N56" s="72">
        <v>4553.59912109375</v>
      </c>
      <c r="O56" s="72">
        <v>8049.11474609375</v>
      </c>
      <c r="P56" s="73"/>
      <c r="Q56" s="74"/>
      <c r="R56" s="74"/>
      <c r="S56" s="79"/>
      <c r="T56" s="45">
        <v>1</v>
      </c>
      <c r="U56" s="45">
        <v>3</v>
      </c>
      <c r="V56" s="46">
        <v>0</v>
      </c>
      <c r="W56" s="46">
        <v>0.514706</v>
      </c>
      <c r="X56" s="46">
        <v>0.073348</v>
      </c>
      <c r="Y56" s="46">
        <v>0.012382</v>
      </c>
      <c r="Z56" s="46">
        <v>0.6666666666666666</v>
      </c>
      <c r="AA56" s="46">
        <v>0</v>
      </c>
      <c r="AB56" s="69">
        <v>27</v>
      </c>
      <c r="AC56" s="69"/>
      <c r="AD56" s="70"/>
      <c r="AE56" s="77" t="s">
        <v>289</v>
      </c>
      <c r="AF56" s="95" t="str">
        <f>HYPERLINK("http://en.wikipedia.org/wiki/decentralization")</f>
        <v>http://en.wikipedia.org/wiki/decentralization</v>
      </c>
      <c r="AG56" s="77" t="s">
        <v>333</v>
      </c>
      <c r="AH56" s="77" t="s">
        <v>356</v>
      </c>
      <c r="AI56" s="77"/>
      <c r="AJ56" s="77">
        <v>0.3204615</v>
      </c>
      <c r="AK56" s="77">
        <v>500</v>
      </c>
      <c r="AL56" s="77"/>
      <c r="AM56" s="77" t="str">
        <f>REPLACE(INDEX(GroupVertices[Group],MATCH(Vertices[[#This Row],[Vertex]],GroupVertices[Vertex],0)),1,1,"")</f>
        <v>2</v>
      </c>
      <c r="AN56" s="45">
        <v>1</v>
      </c>
      <c r="AO56" s="46">
        <v>1.694915254237288</v>
      </c>
      <c r="AP56" s="45">
        <v>0</v>
      </c>
      <c r="AQ56" s="46">
        <v>0</v>
      </c>
      <c r="AR56" s="45">
        <v>0</v>
      </c>
      <c r="AS56" s="46">
        <v>0</v>
      </c>
      <c r="AT56" s="45">
        <v>35</v>
      </c>
      <c r="AU56" s="46">
        <v>59.32203389830509</v>
      </c>
      <c r="AV56" s="45">
        <v>59</v>
      </c>
      <c r="AW56" s="108" t="s">
        <v>1800</v>
      </c>
      <c r="AX56" s="108" t="s">
        <v>1800</v>
      </c>
      <c r="AY56" s="108" t="s">
        <v>1800</v>
      </c>
      <c r="AZ56" s="108" t="s">
        <v>1800</v>
      </c>
      <c r="BA56" s="2"/>
    </row>
    <row r="57" spans="1:53" ht="41.45" customHeight="1">
      <c r="A57" s="62" t="s">
        <v>263</v>
      </c>
      <c r="C57" s="63"/>
      <c r="D57" s="63" t="s">
        <v>64</v>
      </c>
      <c r="E57" s="64"/>
      <c r="F57" s="66"/>
      <c r="G57" s="93" t="str">
        <f>HYPERLINK("https://upload.wikimedia.org/wikipedia/commons/e/e4/Social_Network_Diagram_%28segment%29.svg")</f>
        <v>https://upload.wikimedia.org/wikipedia/commons/e/e4/Social_Network_Diagram_%28segment%29.svg</v>
      </c>
      <c r="H57" s="63"/>
      <c r="I57" s="67" t="s">
        <v>263</v>
      </c>
      <c r="J57" s="68"/>
      <c r="K57" s="68" t="s">
        <v>75</v>
      </c>
      <c r="L57" s="67" t="s">
        <v>357</v>
      </c>
      <c r="M57" s="71">
        <v>1</v>
      </c>
      <c r="N57" s="72">
        <v>55.30128860473633</v>
      </c>
      <c r="O57" s="72">
        <v>5060.03857421875</v>
      </c>
      <c r="P57" s="73"/>
      <c r="Q57" s="74"/>
      <c r="R57" s="74"/>
      <c r="S57" s="79"/>
      <c r="T57" s="45">
        <v>1</v>
      </c>
      <c r="U57" s="45">
        <v>0</v>
      </c>
      <c r="V57" s="46">
        <v>0</v>
      </c>
      <c r="W57" s="46">
        <v>0.503597</v>
      </c>
      <c r="X57" s="46">
        <v>0.025345</v>
      </c>
      <c r="Y57" s="46">
        <v>0.01208</v>
      </c>
      <c r="Z57" s="46">
        <v>0</v>
      </c>
      <c r="AA57" s="46">
        <v>0</v>
      </c>
      <c r="AB57" s="69">
        <v>28</v>
      </c>
      <c r="AC57" s="69"/>
      <c r="AD57" s="70"/>
      <c r="AE57" s="77" t="s">
        <v>289</v>
      </c>
      <c r="AF57" s="95" t="str">
        <f>HYPERLINK("http://en.wikipedia.org/wiki/Institution")</f>
        <v>http://en.wikipedia.org/wiki/Institution</v>
      </c>
      <c r="AG57" s="77" t="s">
        <v>333</v>
      </c>
      <c r="AH57" s="77" t="s">
        <v>357</v>
      </c>
      <c r="AI57" s="77"/>
      <c r="AJ57" s="77">
        <v>0.3384787</v>
      </c>
      <c r="AK57" s="77">
        <v>500</v>
      </c>
      <c r="AL57" s="77"/>
      <c r="AM57" s="77" t="str">
        <f>REPLACE(INDEX(GroupVertices[Group],MATCH(Vertices[[#This Row],[Vertex]],GroupVertices[Vertex],0)),1,1,"")</f>
        <v>1</v>
      </c>
      <c r="AN57" s="45">
        <v>2</v>
      </c>
      <c r="AO57" s="46">
        <v>1.3793103448275863</v>
      </c>
      <c r="AP57" s="45">
        <v>3</v>
      </c>
      <c r="AQ57" s="46">
        <v>2.0689655172413794</v>
      </c>
      <c r="AR57" s="45">
        <v>0</v>
      </c>
      <c r="AS57" s="46">
        <v>0</v>
      </c>
      <c r="AT57" s="45">
        <v>82</v>
      </c>
      <c r="AU57" s="46">
        <v>56.55172413793103</v>
      </c>
      <c r="AV57" s="45">
        <v>145</v>
      </c>
      <c r="AW57" s="45"/>
      <c r="AX57" s="45"/>
      <c r="AY57" s="45"/>
      <c r="AZ57" s="45"/>
      <c r="BA57" s="2"/>
    </row>
    <row r="58" spans="1:53" ht="41.45" customHeight="1">
      <c r="A58" s="62" t="s">
        <v>264</v>
      </c>
      <c r="C58" s="63"/>
      <c r="D58" s="63" t="s">
        <v>64</v>
      </c>
      <c r="E58" s="64"/>
      <c r="F58" s="66"/>
      <c r="G58" s="93" t="str">
        <f>HYPERLINK("https://upload.wikimedia.org/wikipedia/en/thumb/8/80/Wikipedia-logo-v2.svg/1024px-Wikipedia-logo-v2.svg.png")</f>
        <v>https://upload.wikimedia.org/wikipedia/en/thumb/8/80/Wikipedia-logo-v2.svg/1024px-Wikipedia-logo-v2.svg.png</v>
      </c>
      <c r="H58" s="63"/>
      <c r="I58" s="67" t="s">
        <v>264</v>
      </c>
      <c r="J58" s="68"/>
      <c r="K58" s="68" t="s">
        <v>75</v>
      </c>
      <c r="L58" s="47" t="s">
        <v>358</v>
      </c>
      <c r="M58" s="71">
        <v>1</v>
      </c>
      <c r="N58" s="72">
        <v>987.45458984375</v>
      </c>
      <c r="O58" s="72">
        <v>96.19166564941406</v>
      </c>
      <c r="P58" s="73"/>
      <c r="Q58" s="74"/>
      <c r="R58" s="74"/>
      <c r="S58" s="79"/>
      <c r="T58" s="45">
        <v>1</v>
      </c>
      <c r="U58" s="45">
        <v>0</v>
      </c>
      <c r="V58" s="46">
        <v>0</v>
      </c>
      <c r="W58" s="46">
        <v>0.503597</v>
      </c>
      <c r="X58" s="46">
        <v>0.025345</v>
      </c>
      <c r="Y58" s="46">
        <v>0.01208</v>
      </c>
      <c r="Z58" s="46">
        <v>0</v>
      </c>
      <c r="AA58" s="46">
        <v>0</v>
      </c>
      <c r="AB58" s="69">
        <v>29</v>
      </c>
      <c r="AC58" s="69"/>
      <c r="AD58" s="70"/>
      <c r="AE58" s="77" t="s">
        <v>289</v>
      </c>
      <c r="AF58" s="77" t="s">
        <v>302</v>
      </c>
      <c r="AG58" s="77" t="s">
        <v>333</v>
      </c>
      <c r="AH58" s="77" t="s">
        <v>358</v>
      </c>
      <c r="AI58" s="77"/>
      <c r="AJ58" s="77">
        <v>0.1666666</v>
      </c>
      <c r="AK58" s="77">
        <v>3</v>
      </c>
      <c r="AL58" s="77"/>
      <c r="AM58" s="77" t="str">
        <f>REPLACE(INDEX(GroupVertices[Group],MATCH(Vertices[[#This Row],[Vertex]],GroupVertices[Vertex],0)),1,1,"")</f>
        <v>1</v>
      </c>
      <c r="AN58" s="45">
        <v>1</v>
      </c>
      <c r="AO58" s="46">
        <v>0.5988023952095808</v>
      </c>
      <c r="AP58" s="45">
        <v>0</v>
      </c>
      <c r="AQ58" s="46">
        <v>0</v>
      </c>
      <c r="AR58" s="45">
        <v>0</v>
      </c>
      <c r="AS58" s="46">
        <v>0</v>
      </c>
      <c r="AT58" s="45">
        <v>102</v>
      </c>
      <c r="AU58" s="46">
        <v>61.07784431137725</v>
      </c>
      <c r="AV58" s="45">
        <v>167</v>
      </c>
      <c r="AW58" s="45"/>
      <c r="AX58" s="45"/>
      <c r="AY58" s="45"/>
      <c r="AZ58" s="45"/>
      <c r="BA58" s="2"/>
    </row>
    <row r="59" spans="1:53" ht="41.45" customHeight="1">
      <c r="A59" s="62" t="s">
        <v>216</v>
      </c>
      <c r="C59" s="63"/>
      <c r="D59" s="63" t="s">
        <v>64</v>
      </c>
      <c r="E59" s="64"/>
      <c r="F59" s="66"/>
      <c r="G59" s="93" t="str">
        <f>HYPERLINK("https://upload.wikimedia.org/wikipedia/commons/6/67/Stockbroker.jpg")</f>
        <v>https://upload.wikimedia.org/wikipedia/commons/6/67/Stockbroker.jpg</v>
      </c>
      <c r="H59" s="63"/>
      <c r="I59" s="67" t="s">
        <v>216</v>
      </c>
      <c r="J59" s="68"/>
      <c r="K59" s="68" t="s">
        <v>75</v>
      </c>
      <c r="L59" s="47" t="s">
        <v>359</v>
      </c>
      <c r="M59" s="71">
        <v>1</v>
      </c>
      <c r="N59" s="72">
        <v>1763.120361328125</v>
      </c>
      <c r="O59" s="72">
        <v>7615.16845703125</v>
      </c>
      <c r="P59" s="73"/>
      <c r="Q59" s="74"/>
      <c r="R59" s="74"/>
      <c r="S59" s="79"/>
      <c r="T59" s="45">
        <v>1</v>
      </c>
      <c r="U59" s="45">
        <v>1</v>
      </c>
      <c r="V59" s="46">
        <v>0</v>
      </c>
      <c r="W59" s="46">
        <v>0.507246</v>
      </c>
      <c r="X59" s="46">
        <v>0.034201</v>
      </c>
      <c r="Y59" s="46">
        <v>0.012251</v>
      </c>
      <c r="Z59" s="46">
        <v>0.5</v>
      </c>
      <c r="AA59" s="46">
        <v>0</v>
      </c>
      <c r="AB59" s="69">
        <v>30</v>
      </c>
      <c r="AC59" s="69"/>
      <c r="AD59" s="70"/>
      <c r="AE59" s="77" t="s">
        <v>289</v>
      </c>
      <c r="AF59" s="95" t="str">
        <f>HYPERLINK("http://en.wikipedia.org/wiki/Stockbroker")</f>
        <v>http://en.wikipedia.org/wiki/Stockbroker</v>
      </c>
      <c r="AG59" s="77" t="s">
        <v>333</v>
      </c>
      <c r="AH59" s="77" t="s">
        <v>359</v>
      </c>
      <c r="AI59" s="77"/>
      <c r="AJ59" s="77">
        <v>0.3873118</v>
      </c>
      <c r="AK59" s="77">
        <v>500</v>
      </c>
      <c r="AL59" s="77"/>
      <c r="AM59" s="77" t="str">
        <f>REPLACE(INDEX(GroupVertices[Group],MATCH(Vertices[[#This Row],[Vertex]],GroupVertices[Vertex],0)),1,1,"")</f>
        <v>1</v>
      </c>
      <c r="AN59" s="45">
        <v>0</v>
      </c>
      <c r="AO59" s="46">
        <v>0</v>
      </c>
      <c r="AP59" s="45">
        <v>0</v>
      </c>
      <c r="AQ59" s="46">
        <v>0</v>
      </c>
      <c r="AR59" s="45">
        <v>0</v>
      </c>
      <c r="AS59" s="46">
        <v>0</v>
      </c>
      <c r="AT59" s="45">
        <v>93</v>
      </c>
      <c r="AU59" s="46">
        <v>62.41610738255034</v>
      </c>
      <c r="AV59" s="45">
        <v>149</v>
      </c>
      <c r="AW59" s="108" t="s">
        <v>1800</v>
      </c>
      <c r="AX59" s="108" t="s">
        <v>1800</v>
      </c>
      <c r="AY59" s="108" t="s">
        <v>1800</v>
      </c>
      <c r="AZ59" s="108" t="s">
        <v>1800</v>
      </c>
      <c r="BA59" s="2"/>
    </row>
    <row r="60" spans="1:53" ht="41.45" customHeight="1">
      <c r="A60" s="62" t="s">
        <v>265</v>
      </c>
      <c r="C60" s="63"/>
      <c r="D60" s="63" t="s">
        <v>64</v>
      </c>
      <c r="E60" s="64"/>
      <c r="F60" s="66"/>
      <c r="G60" s="93" t="str">
        <f>HYPERLINK("https://upload.wikimedia.org/wikipedia/commons/e/e6/Ledger.png")</f>
        <v>https://upload.wikimedia.org/wikipedia/commons/e/e6/Ledger.png</v>
      </c>
      <c r="H60" s="63"/>
      <c r="I60" s="67" t="s">
        <v>265</v>
      </c>
      <c r="J60" s="68"/>
      <c r="K60" s="68" t="s">
        <v>75</v>
      </c>
      <c r="L60" s="47" t="s">
        <v>360</v>
      </c>
      <c r="M60" s="71">
        <v>1</v>
      </c>
      <c r="N60" s="72">
        <v>2083.74267578125</v>
      </c>
      <c r="O60" s="72">
        <v>182.94143676757812</v>
      </c>
      <c r="P60" s="73"/>
      <c r="Q60" s="74"/>
      <c r="R60" s="74"/>
      <c r="S60" s="79"/>
      <c r="T60" s="45">
        <v>1</v>
      </c>
      <c r="U60" s="45">
        <v>0</v>
      </c>
      <c r="V60" s="46">
        <v>0</v>
      </c>
      <c r="W60" s="46">
        <v>0.503597</v>
      </c>
      <c r="X60" s="46">
        <v>0.025345</v>
      </c>
      <c r="Y60" s="46">
        <v>0.01208</v>
      </c>
      <c r="Z60" s="46">
        <v>0</v>
      </c>
      <c r="AA60" s="46">
        <v>0</v>
      </c>
      <c r="AB60" s="69">
        <v>31</v>
      </c>
      <c r="AC60" s="69"/>
      <c r="AD60" s="70"/>
      <c r="AE60" s="77" t="s">
        <v>289</v>
      </c>
      <c r="AF60" s="95" t="str">
        <f>HYPERLINK("http://en.wikipedia.org/wiki/Asset")</f>
        <v>http://en.wikipedia.org/wiki/Asset</v>
      </c>
      <c r="AG60" s="77" t="s">
        <v>333</v>
      </c>
      <c r="AH60" s="77" t="s">
        <v>360</v>
      </c>
      <c r="AI60" s="77"/>
      <c r="AJ60" s="77">
        <v>0.3849337</v>
      </c>
      <c r="AK60" s="77">
        <v>500</v>
      </c>
      <c r="AL60" s="77"/>
      <c r="AM60" s="77" t="str">
        <f>REPLACE(INDEX(GroupVertices[Group],MATCH(Vertices[[#This Row],[Vertex]],GroupVertices[Vertex],0)),1,1,"")</f>
        <v>1</v>
      </c>
      <c r="AN60" s="45">
        <v>3</v>
      </c>
      <c r="AO60" s="46">
        <v>1.8181818181818181</v>
      </c>
      <c r="AP60" s="45">
        <v>0</v>
      </c>
      <c r="AQ60" s="46">
        <v>0</v>
      </c>
      <c r="AR60" s="45">
        <v>0</v>
      </c>
      <c r="AS60" s="46">
        <v>0</v>
      </c>
      <c r="AT60" s="45">
        <v>100</v>
      </c>
      <c r="AU60" s="46">
        <v>60.60606060606061</v>
      </c>
      <c r="AV60" s="45">
        <v>165</v>
      </c>
      <c r="AW60" s="45"/>
      <c r="AX60" s="45"/>
      <c r="AY60" s="45"/>
      <c r="AZ60" s="45"/>
      <c r="BA60" s="2"/>
    </row>
    <row r="61" spans="1:53" ht="41.45" customHeight="1">
      <c r="A61" s="62" t="s">
        <v>266</v>
      </c>
      <c r="C61" s="63"/>
      <c r="D61" s="63" t="s">
        <v>64</v>
      </c>
      <c r="E61" s="64"/>
      <c r="F61" s="66"/>
      <c r="G61" s="93" t="str">
        <f>HYPERLINK("https://upload.wikimedia.org/wikipedia/commons/d/d7/Philippine-stock-market-board.jpg")</f>
        <v>https://upload.wikimedia.org/wikipedia/commons/d/d7/Philippine-stock-market-board.jpg</v>
      </c>
      <c r="H61" s="63"/>
      <c r="I61" s="67" t="s">
        <v>266</v>
      </c>
      <c r="J61" s="68"/>
      <c r="K61" s="68" t="s">
        <v>75</v>
      </c>
      <c r="L61" s="47" t="s">
        <v>361</v>
      </c>
      <c r="M61" s="71">
        <v>1</v>
      </c>
      <c r="N61" s="72">
        <v>2736.78564453125</v>
      </c>
      <c r="O61" s="72">
        <v>1503.1748046875</v>
      </c>
      <c r="P61" s="73"/>
      <c r="Q61" s="74"/>
      <c r="R61" s="74"/>
      <c r="S61" s="79"/>
      <c r="T61" s="45">
        <v>1</v>
      </c>
      <c r="U61" s="45">
        <v>0</v>
      </c>
      <c r="V61" s="46">
        <v>0</v>
      </c>
      <c r="W61" s="46">
        <v>0.503597</v>
      </c>
      <c r="X61" s="46">
        <v>0.025345</v>
      </c>
      <c r="Y61" s="46">
        <v>0.01208</v>
      </c>
      <c r="Z61" s="46">
        <v>0</v>
      </c>
      <c r="AA61" s="46">
        <v>0</v>
      </c>
      <c r="AB61" s="69">
        <v>32</v>
      </c>
      <c r="AC61" s="69"/>
      <c r="AD61" s="70"/>
      <c r="AE61" s="77" t="s">
        <v>289</v>
      </c>
      <c r="AF61" s="77" t="s">
        <v>303</v>
      </c>
      <c r="AG61" s="77" t="s">
        <v>333</v>
      </c>
      <c r="AH61" s="77" t="s">
        <v>361</v>
      </c>
      <c r="AI61" s="77"/>
      <c r="AJ61" s="77">
        <v>0.2964705</v>
      </c>
      <c r="AK61" s="77">
        <v>500</v>
      </c>
      <c r="AL61" s="77"/>
      <c r="AM61" s="77" t="str">
        <f>REPLACE(INDEX(GroupVertices[Group],MATCH(Vertices[[#This Row],[Vertex]],GroupVertices[Vertex],0)),1,1,"")</f>
        <v>1</v>
      </c>
      <c r="AN61" s="45">
        <v>2</v>
      </c>
      <c r="AO61" s="46">
        <v>1.5151515151515151</v>
      </c>
      <c r="AP61" s="45">
        <v>4</v>
      </c>
      <c r="AQ61" s="46">
        <v>3.0303030303030303</v>
      </c>
      <c r="AR61" s="45">
        <v>0</v>
      </c>
      <c r="AS61" s="46">
        <v>0</v>
      </c>
      <c r="AT61" s="45">
        <v>78</v>
      </c>
      <c r="AU61" s="46">
        <v>59.09090909090909</v>
      </c>
      <c r="AV61" s="45">
        <v>132</v>
      </c>
      <c r="AW61" s="45"/>
      <c r="AX61" s="45"/>
      <c r="AY61" s="45"/>
      <c r="AZ61" s="45"/>
      <c r="BA61" s="2"/>
    </row>
    <row r="62" spans="1:53" ht="41.45" customHeight="1">
      <c r="A62" s="62" t="s">
        <v>217</v>
      </c>
      <c r="C62" s="63"/>
      <c r="D62" s="63" t="s">
        <v>64</v>
      </c>
      <c r="E62" s="64"/>
      <c r="F62" s="66"/>
      <c r="G62" s="93" t="str">
        <f>HYPERLINK("https://upload.wikimedia.org/wikipedia/en/thumb/8/80/Wikipedia-logo-v2.svg/1024px-Wikipedia-logo-v2.svg.png")</f>
        <v>https://upload.wikimedia.org/wikipedia/en/thumb/8/80/Wikipedia-logo-v2.svg/1024px-Wikipedia-logo-v2.svg.png</v>
      </c>
      <c r="H62" s="63"/>
      <c r="I62" s="67" t="s">
        <v>217</v>
      </c>
      <c r="J62" s="68"/>
      <c r="K62" s="68" t="s">
        <v>75</v>
      </c>
      <c r="L62" s="47" t="s">
        <v>362</v>
      </c>
      <c r="M62" s="71">
        <v>1</v>
      </c>
      <c r="N62" s="72">
        <v>6910.02783203125</v>
      </c>
      <c r="O62" s="72">
        <v>5759.201171875</v>
      </c>
      <c r="P62" s="73"/>
      <c r="Q62" s="74"/>
      <c r="R62" s="74"/>
      <c r="S62" s="79"/>
      <c r="T62" s="45">
        <v>2</v>
      </c>
      <c r="U62" s="45">
        <v>1</v>
      </c>
      <c r="V62" s="46">
        <v>0</v>
      </c>
      <c r="W62" s="46">
        <v>0.507246</v>
      </c>
      <c r="X62" s="46">
        <v>0.033153</v>
      </c>
      <c r="Y62" s="46">
        <v>0.012259</v>
      </c>
      <c r="Z62" s="46">
        <v>0.5</v>
      </c>
      <c r="AA62" s="46">
        <v>0.5</v>
      </c>
      <c r="AB62" s="69">
        <v>33</v>
      </c>
      <c r="AC62" s="69"/>
      <c r="AD62" s="70"/>
      <c r="AE62" s="77" t="s">
        <v>289</v>
      </c>
      <c r="AF62" s="77" t="s">
        <v>304</v>
      </c>
      <c r="AG62" s="77" t="s">
        <v>333</v>
      </c>
      <c r="AH62" s="77" t="s">
        <v>362</v>
      </c>
      <c r="AI62" s="77"/>
      <c r="AJ62" s="77">
        <v>0.3461537</v>
      </c>
      <c r="AK62" s="77">
        <v>24</v>
      </c>
      <c r="AL62" s="77"/>
      <c r="AM62" s="77" t="str">
        <f>REPLACE(INDEX(GroupVertices[Group],MATCH(Vertices[[#This Row],[Vertex]],GroupVertices[Vertex],0)),1,1,"")</f>
        <v>5</v>
      </c>
      <c r="AN62" s="45">
        <v>2</v>
      </c>
      <c r="AO62" s="46">
        <v>2.7027027027027026</v>
      </c>
      <c r="AP62" s="45">
        <v>0</v>
      </c>
      <c r="AQ62" s="46">
        <v>0</v>
      </c>
      <c r="AR62" s="45">
        <v>0</v>
      </c>
      <c r="AS62" s="46">
        <v>0</v>
      </c>
      <c r="AT62" s="45">
        <v>40</v>
      </c>
      <c r="AU62" s="46">
        <v>54.054054054054056</v>
      </c>
      <c r="AV62" s="45">
        <v>74</v>
      </c>
      <c r="AW62" s="108" t="s">
        <v>1800</v>
      </c>
      <c r="AX62" s="108" t="s">
        <v>1800</v>
      </c>
      <c r="AY62" s="108" t="s">
        <v>1800</v>
      </c>
      <c r="AZ62" s="108" t="s">
        <v>1800</v>
      </c>
      <c r="BA62" s="2"/>
    </row>
    <row r="63" spans="1:53" ht="41.45" customHeight="1">
      <c r="A63" s="62" t="s">
        <v>268</v>
      </c>
      <c r="C63" s="63"/>
      <c r="D63" s="63" t="s">
        <v>64</v>
      </c>
      <c r="E63" s="64"/>
      <c r="F63" s="66"/>
      <c r="G63" s="93" t="str">
        <f>HYPERLINK("https://upload.wikimedia.org/wikipedia/en/thumb/8/80/Wikipedia-logo-v2.svg/1024px-Wikipedia-logo-v2.svg.png")</f>
        <v>https://upload.wikimedia.org/wikipedia/en/thumb/8/80/Wikipedia-logo-v2.svg/1024px-Wikipedia-logo-v2.svg.png</v>
      </c>
      <c r="H63" s="63"/>
      <c r="I63" s="67" t="s">
        <v>268</v>
      </c>
      <c r="J63" s="68"/>
      <c r="K63" s="68" t="s">
        <v>75</v>
      </c>
      <c r="L63" s="47" t="s">
        <v>371</v>
      </c>
      <c r="M63" s="71">
        <v>1</v>
      </c>
      <c r="N63" s="72">
        <v>6878.42724609375</v>
      </c>
      <c r="O63" s="72">
        <v>8915.078125</v>
      </c>
      <c r="P63" s="73"/>
      <c r="Q63" s="74"/>
      <c r="R63" s="74"/>
      <c r="S63" s="79"/>
      <c r="T63" s="45">
        <v>3</v>
      </c>
      <c r="U63" s="45">
        <v>0</v>
      </c>
      <c r="V63" s="46">
        <v>0</v>
      </c>
      <c r="W63" s="46">
        <v>0.510949</v>
      </c>
      <c r="X63" s="46">
        <v>0.050848</v>
      </c>
      <c r="Y63" s="46">
        <v>0.012346</v>
      </c>
      <c r="Z63" s="46">
        <v>0.5</v>
      </c>
      <c r="AA63" s="46">
        <v>0</v>
      </c>
      <c r="AB63" s="69">
        <v>43</v>
      </c>
      <c r="AC63" s="69"/>
      <c r="AD63" s="70"/>
      <c r="AE63" s="77" t="s">
        <v>289</v>
      </c>
      <c r="AF63" s="77" t="s">
        <v>312</v>
      </c>
      <c r="AG63" s="77" t="s">
        <v>333</v>
      </c>
      <c r="AH63" s="77" t="s">
        <v>371</v>
      </c>
      <c r="AI63" s="77"/>
      <c r="AJ63" s="77">
        <v>0</v>
      </c>
      <c r="AK63" s="77">
        <v>1</v>
      </c>
      <c r="AL63" s="77"/>
      <c r="AM63" s="77" t="str">
        <f>REPLACE(INDEX(GroupVertices[Group],MATCH(Vertices[[#This Row],[Vertex]],GroupVertices[Vertex],0)),1,1,"")</f>
        <v>2</v>
      </c>
      <c r="AN63" s="45">
        <v>0</v>
      </c>
      <c r="AO63" s="46">
        <v>0</v>
      </c>
      <c r="AP63" s="45">
        <v>4</v>
      </c>
      <c r="AQ63" s="46">
        <v>4.49438202247191</v>
      </c>
      <c r="AR63" s="45">
        <v>0</v>
      </c>
      <c r="AS63" s="46">
        <v>0</v>
      </c>
      <c r="AT63" s="45">
        <v>51</v>
      </c>
      <c r="AU63" s="46">
        <v>57.30337078651685</v>
      </c>
      <c r="AV63" s="45">
        <v>89</v>
      </c>
      <c r="AW63" s="45"/>
      <c r="AX63" s="45"/>
      <c r="AY63" s="45"/>
      <c r="AZ63" s="45"/>
      <c r="BA63" s="2"/>
    </row>
    <row r="64" spans="1:53" ht="41.45" customHeight="1">
      <c r="A64" s="62" t="s">
        <v>228</v>
      </c>
      <c r="C64" s="63"/>
      <c r="D64" s="63" t="s">
        <v>64</v>
      </c>
      <c r="E64" s="64"/>
      <c r="F64" s="66"/>
      <c r="G64" s="93" t="str">
        <f>HYPERLINK("https://upload.wikimedia.org/wikipedia/commons/0/06/Michael_Novogratz.jpg")</f>
        <v>https://upload.wikimedia.org/wikipedia/commons/0/06/Michael_Novogratz.jpg</v>
      </c>
      <c r="H64" s="63"/>
      <c r="I64" s="67" t="s">
        <v>228</v>
      </c>
      <c r="J64" s="68"/>
      <c r="K64" s="68" t="s">
        <v>75</v>
      </c>
      <c r="L64" s="67" t="s">
        <v>376</v>
      </c>
      <c r="M64" s="71">
        <v>1</v>
      </c>
      <c r="N64" s="72">
        <v>7638.77880859375</v>
      </c>
      <c r="O64" s="72">
        <v>291.0065002441406</v>
      </c>
      <c r="P64" s="73"/>
      <c r="Q64" s="74"/>
      <c r="R64" s="74"/>
      <c r="S64" s="79"/>
      <c r="T64" s="45">
        <v>1</v>
      </c>
      <c r="U64" s="45">
        <v>3</v>
      </c>
      <c r="V64" s="46">
        <v>0</v>
      </c>
      <c r="W64" s="46">
        <v>0.514706</v>
      </c>
      <c r="X64" s="46">
        <v>0.070963</v>
      </c>
      <c r="Y64" s="46">
        <v>0.012401</v>
      </c>
      <c r="Z64" s="46">
        <v>0.6666666666666666</v>
      </c>
      <c r="AA64" s="46">
        <v>0</v>
      </c>
      <c r="AB64" s="69">
        <v>48</v>
      </c>
      <c r="AC64" s="69"/>
      <c r="AD64" s="70"/>
      <c r="AE64" s="77" t="s">
        <v>289</v>
      </c>
      <c r="AF64" s="77" t="s">
        <v>316</v>
      </c>
      <c r="AG64" s="77" t="s">
        <v>333</v>
      </c>
      <c r="AH64" s="77" t="s">
        <v>376</v>
      </c>
      <c r="AI64" s="77"/>
      <c r="AJ64" s="77">
        <v>0.5572647</v>
      </c>
      <c r="AK64" s="77">
        <v>284</v>
      </c>
      <c r="AL64" s="77"/>
      <c r="AM64" s="77" t="str">
        <f>REPLACE(INDEX(GroupVertices[Group],MATCH(Vertices[[#This Row],[Vertex]],GroupVertices[Vertex],0)),1,1,"")</f>
        <v>4</v>
      </c>
      <c r="AN64" s="45">
        <v>0</v>
      </c>
      <c r="AO64" s="46">
        <v>0</v>
      </c>
      <c r="AP64" s="45">
        <v>0</v>
      </c>
      <c r="AQ64" s="46">
        <v>0</v>
      </c>
      <c r="AR64" s="45">
        <v>0</v>
      </c>
      <c r="AS64" s="46">
        <v>0</v>
      </c>
      <c r="AT64" s="45">
        <v>23</v>
      </c>
      <c r="AU64" s="46">
        <v>69.6969696969697</v>
      </c>
      <c r="AV64" s="45">
        <v>33</v>
      </c>
      <c r="AW64" s="108" t="s">
        <v>1800</v>
      </c>
      <c r="AX64" s="108" t="s">
        <v>1800</v>
      </c>
      <c r="AY64" s="108" t="s">
        <v>1800</v>
      </c>
      <c r="AZ64" s="108" t="s">
        <v>1800</v>
      </c>
      <c r="BA64" s="2"/>
    </row>
    <row r="65" spans="1:53" ht="41.45" customHeight="1">
      <c r="A65" s="62" t="s">
        <v>269</v>
      </c>
      <c r="C65" s="63"/>
      <c r="D65" s="63" t="s">
        <v>64</v>
      </c>
      <c r="E65" s="64"/>
      <c r="F65" s="66"/>
      <c r="G65" s="93" t="str">
        <f>HYPERLINK("https://upload.wikimedia.org/wikipedia/commons/d/d7/Philippine-stock-market-board.jpg")</f>
        <v>https://upload.wikimedia.org/wikipedia/commons/d/d7/Philippine-stock-market-board.jpg</v>
      </c>
      <c r="H65" s="63"/>
      <c r="I65" s="67" t="s">
        <v>269</v>
      </c>
      <c r="J65" s="68"/>
      <c r="K65" s="68" t="s">
        <v>75</v>
      </c>
      <c r="L65" s="47" t="s">
        <v>378</v>
      </c>
      <c r="M65" s="71">
        <v>1</v>
      </c>
      <c r="N65" s="72">
        <v>1615.823974609375</v>
      </c>
      <c r="O65" s="72">
        <v>9914.6474609375</v>
      </c>
      <c r="P65" s="73"/>
      <c r="Q65" s="74"/>
      <c r="R65" s="74"/>
      <c r="S65" s="79"/>
      <c r="T65" s="45">
        <v>1</v>
      </c>
      <c r="U65" s="45">
        <v>0</v>
      </c>
      <c r="V65" s="46">
        <v>0</v>
      </c>
      <c r="W65" s="46">
        <v>0.503597</v>
      </c>
      <c r="X65" s="46">
        <v>0.025345</v>
      </c>
      <c r="Y65" s="46">
        <v>0.01208</v>
      </c>
      <c r="Z65" s="46">
        <v>0</v>
      </c>
      <c r="AA65" s="46">
        <v>0</v>
      </c>
      <c r="AB65" s="69">
        <v>50</v>
      </c>
      <c r="AC65" s="69"/>
      <c r="AD65" s="70"/>
      <c r="AE65" s="77" t="s">
        <v>289</v>
      </c>
      <c r="AF65" s="77" t="s">
        <v>318</v>
      </c>
      <c r="AG65" s="77" t="s">
        <v>333</v>
      </c>
      <c r="AH65" s="77" t="s">
        <v>378</v>
      </c>
      <c r="AI65" s="77"/>
      <c r="AJ65" s="77">
        <v>0.3120791</v>
      </c>
      <c r="AK65" s="77">
        <v>219</v>
      </c>
      <c r="AL65" s="77"/>
      <c r="AM65" s="77" t="str">
        <f>REPLACE(INDEX(GroupVertices[Group],MATCH(Vertices[[#This Row],[Vertex]],GroupVertices[Vertex],0)),1,1,"")</f>
        <v>1</v>
      </c>
      <c r="AN65" s="45">
        <v>0</v>
      </c>
      <c r="AO65" s="46">
        <v>0</v>
      </c>
      <c r="AP65" s="45">
        <v>0</v>
      </c>
      <c r="AQ65" s="46">
        <v>0</v>
      </c>
      <c r="AR65" s="45">
        <v>0</v>
      </c>
      <c r="AS65" s="46">
        <v>0</v>
      </c>
      <c r="AT65" s="45">
        <v>56</v>
      </c>
      <c r="AU65" s="46">
        <v>53.333333333333336</v>
      </c>
      <c r="AV65" s="45">
        <v>105</v>
      </c>
      <c r="AW65" s="45"/>
      <c r="AX65" s="45"/>
      <c r="AY65" s="45"/>
      <c r="AZ65" s="45"/>
      <c r="BA65" s="2"/>
    </row>
    <row r="66" spans="1:53" ht="41.45" customHeight="1">
      <c r="A66" s="62" t="s">
        <v>245</v>
      </c>
      <c r="C66" s="63"/>
      <c r="D66" s="63" t="s">
        <v>64</v>
      </c>
      <c r="E66" s="64"/>
      <c r="F66" s="66"/>
      <c r="G66" s="93" t="str">
        <f>HYPERLINK("https://upload.wikimedia.org/wikipedia/commons/e/e7/Dai_Logo.png")</f>
        <v>https://upload.wikimedia.org/wikipedia/commons/e/e7/Dai_Logo.png</v>
      </c>
      <c r="H66" s="63"/>
      <c r="I66" s="67" t="s">
        <v>245</v>
      </c>
      <c r="J66" s="68"/>
      <c r="K66" s="68" t="s">
        <v>75</v>
      </c>
      <c r="L66" s="47" t="s">
        <v>382</v>
      </c>
      <c r="M66" s="71">
        <v>1</v>
      </c>
      <c r="N66" s="72">
        <v>6910.02783203125</v>
      </c>
      <c r="O66" s="72">
        <v>1190.518798828125</v>
      </c>
      <c r="P66" s="73"/>
      <c r="Q66" s="74"/>
      <c r="R66" s="74"/>
      <c r="S66" s="79"/>
      <c r="T66" s="45">
        <v>2</v>
      </c>
      <c r="U66" s="45">
        <v>1</v>
      </c>
      <c r="V66" s="46">
        <v>0</v>
      </c>
      <c r="W66" s="46">
        <v>0.510949</v>
      </c>
      <c r="X66" s="46">
        <v>0.045801</v>
      </c>
      <c r="Y66" s="46">
        <v>0.012398</v>
      </c>
      <c r="Z66" s="46">
        <v>0.5</v>
      </c>
      <c r="AA66" s="46">
        <v>0</v>
      </c>
      <c r="AB66" s="69">
        <v>61</v>
      </c>
      <c r="AC66" s="69"/>
      <c r="AD66" s="70"/>
      <c r="AE66" s="77" t="s">
        <v>289</v>
      </c>
      <c r="AF66" s="95" t="str">
        <f>HYPERLINK("http://en.wikipedia.org/wiki/MakerDAO")</f>
        <v>http://en.wikipedia.org/wiki/MakerDAO</v>
      </c>
      <c r="AG66" s="77" t="s">
        <v>333</v>
      </c>
      <c r="AH66" s="77" t="s">
        <v>382</v>
      </c>
      <c r="AI66" s="77"/>
      <c r="AJ66" s="77">
        <v>0</v>
      </c>
      <c r="AK66" s="77">
        <v>1</v>
      </c>
      <c r="AL66" s="77"/>
      <c r="AM66" s="77" t="str">
        <f>REPLACE(INDEX(GroupVertices[Group],MATCH(Vertices[[#This Row],[Vertex]],GroupVertices[Vertex],0)),1,1,"")</f>
        <v>4</v>
      </c>
      <c r="AN66" s="45">
        <v>5</v>
      </c>
      <c r="AO66" s="46">
        <v>4.716981132075472</v>
      </c>
      <c r="AP66" s="45">
        <v>0</v>
      </c>
      <c r="AQ66" s="46">
        <v>0</v>
      </c>
      <c r="AR66" s="45">
        <v>0</v>
      </c>
      <c r="AS66" s="46">
        <v>0</v>
      </c>
      <c r="AT66" s="45">
        <v>61</v>
      </c>
      <c r="AU66" s="46">
        <v>57.54716981132076</v>
      </c>
      <c r="AV66" s="45">
        <v>106</v>
      </c>
      <c r="AW66" s="108" t="s">
        <v>1800</v>
      </c>
      <c r="AX66" s="108" t="s">
        <v>1800</v>
      </c>
      <c r="AY66" s="108" t="s">
        <v>1800</v>
      </c>
      <c r="AZ66" s="108" t="s">
        <v>1800</v>
      </c>
      <c r="BA66" s="2"/>
    </row>
    <row r="67" spans="1:53" ht="41.45" customHeight="1">
      <c r="A67" s="62" t="s">
        <v>274</v>
      </c>
      <c r="C67" s="63"/>
      <c r="D67" s="63" t="s">
        <v>64</v>
      </c>
      <c r="E67" s="64"/>
      <c r="F67" s="66"/>
      <c r="G67" s="93" t="str">
        <f>HYPERLINK("https://upload.wikimedia.org/wikipedia/en/thumb/8/80/Wikipedia-logo-v2.svg/1024px-Wikipedia-logo-v2.svg.png")</f>
        <v>https://upload.wikimedia.org/wikipedia/en/thumb/8/80/Wikipedia-logo-v2.svg/1024px-Wikipedia-logo-v2.svg.png</v>
      </c>
      <c r="H67" s="63"/>
      <c r="I67" s="67" t="s">
        <v>274</v>
      </c>
      <c r="J67" s="68"/>
      <c r="K67" s="68" t="s">
        <v>75</v>
      </c>
      <c r="L67" s="47" t="s">
        <v>336</v>
      </c>
      <c r="M67" s="71">
        <v>1</v>
      </c>
      <c r="N67" s="72">
        <v>9660.447265625</v>
      </c>
      <c r="O67" s="72">
        <v>582.3978271484375</v>
      </c>
      <c r="P67" s="73"/>
      <c r="Q67" s="74"/>
      <c r="R67" s="74"/>
      <c r="S67" s="79"/>
      <c r="T67" s="45">
        <v>3</v>
      </c>
      <c r="U67" s="45">
        <v>0</v>
      </c>
      <c r="V67" s="46">
        <v>0</v>
      </c>
      <c r="W67" s="46">
        <v>0.510949</v>
      </c>
      <c r="X67" s="46">
        <v>0.046324</v>
      </c>
      <c r="Y67" s="46">
        <v>0.01238</v>
      </c>
      <c r="Z67" s="46">
        <v>0.6666666666666666</v>
      </c>
      <c r="AA67" s="46">
        <v>0</v>
      </c>
      <c r="AB67" s="69">
        <v>62</v>
      </c>
      <c r="AC67" s="69"/>
      <c r="AD67" s="70"/>
      <c r="AE67" s="77" t="s">
        <v>289</v>
      </c>
      <c r="AF67" s="77" t="s">
        <v>326</v>
      </c>
      <c r="AG67" s="77" t="s">
        <v>333</v>
      </c>
      <c r="AH67" s="77" t="s">
        <v>336</v>
      </c>
      <c r="AI67" s="77"/>
      <c r="AJ67" s="77">
        <v>0.5183747</v>
      </c>
      <c r="AK67" s="77">
        <v>174</v>
      </c>
      <c r="AL67" s="77"/>
      <c r="AM67" s="77" t="str">
        <f>REPLACE(INDEX(GroupVertices[Group],MATCH(Vertices[[#This Row],[Vertex]],GroupVertices[Vertex],0)),1,1,"")</f>
        <v>4</v>
      </c>
      <c r="AN67" s="45">
        <v>3</v>
      </c>
      <c r="AO67" s="46">
        <v>3.409090909090909</v>
      </c>
      <c r="AP67" s="45">
        <v>4</v>
      </c>
      <c r="AQ67" s="46">
        <v>4.545454545454546</v>
      </c>
      <c r="AR67" s="45">
        <v>0</v>
      </c>
      <c r="AS67" s="46">
        <v>0</v>
      </c>
      <c r="AT67" s="45">
        <v>55</v>
      </c>
      <c r="AU67" s="46">
        <v>62.5</v>
      </c>
      <c r="AV67" s="45">
        <v>88</v>
      </c>
      <c r="AW67" s="45"/>
      <c r="AX67" s="45"/>
      <c r="AY67" s="45"/>
      <c r="AZ67" s="45"/>
      <c r="BA67" s="2"/>
    </row>
    <row r="68" spans="1:53" ht="41.45" customHeight="1">
      <c r="A68" s="62" t="s">
        <v>275</v>
      </c>
      <c r="C68" s="63"/>
      <c r="D68" s="63" t="s">
        <v>64</v>
      </c>
      <c r="E68" s="64"/>
      <c r="F68" s="66"/>
      <c r="G68" s="93" t="str">
        <f>HYPERLINK("https://upload.wikimedia.org/wikipedia/en/thumb/8/80/Wikipedia-logo-v2.svg/1024px-Wikipedia-logo-v2.svg.png")</f>
        <v>https://upload.wikimedia.org/wikipedia/en/thumb/8/80/Wikipedia-logo-v2.svg/1024px-Wikipedia-logo-v2.svg.png</v>
      </c>
      <c r="H68" s="63"/>
      <c r="I68" s="67" t="s">
        <v>275</v>
      </c>
      <c r="J68" s="68"/>
      <c r="K68" s="68" t="s">
        <v>75</v>
      </c>
      <c r="L68" s="47" t="s">
        <v>385</v>
      </c>
      <c r="M68" s="71">
        <v>1</v>
      </c>
      <c r="N68" s="72">
        <v>8239.1015625</v>
      </c>
      <c r="O68" s="72">
        <v>5026.630859375</v>
      </c>
      <c r="P68" s="73"/>
      <c r="Q68" s="74"/>
      <c r="R68" s="74"/>
      <c r="S68" s="79"/>
      <c r="T68" s="45">
        <v>2</v>
      </c>
      <c r="U68" s="45">
        <v>0</v>
      </c>
      <c r="V68" s="46">
        <v>0</v>
      </c>
      <c r="W68" s="46">
        <v>0.507246</v>
      </c>
      <c r="X68" s="46">
        <v>0.033153</v>
      </c>
      <c r="Y68" s="46">
        <v>0.012259</v>
      </c>
      <c r="Z68" s="46">
        <v>0.5</v>
      </c>
      <c r="AA68" s="46">
        <v>0</v>
      </c>
      <c r="AB68" s="69">
        <v>63</v>
      </c>
      <c r="AC68" s="69"/>
      <c r="AD68" s="70"/>
      <c r="AE68" s="77" t="s">
        <v>289</v>
      </c>
      <c r="AF68" s="77" t="s">
        <v>327</v>
      </c>
      <c r="AG68" s="77" t="s">
        <v>333</v>
      </c>
      <c r="AH68" s="77" t="s">
        <v>385</v>
      </c>
      <c r="AI68" s="77"/>
      <c r="AJ68" s="77">
        <v>0</v>
      </c>
      <c r="AK68" s="77">
        <v>1</v>
      </c>
      <c r="AL68" s="77"/>
      <c r="AM68" s="77" t="str">
        <f>REPLACE(INDEX(GroupVertices[Group],MATCH(Vertices[[#This Row],[Vertex]],GroupVertices[Vertex],0)),1,1,"")</f>
        <v>5</v>
      </c>
      <c r="AN68" s="45">
        <v>8</v>
      </c>
      <c r="AO68" s="46">
        <v>3.7735849056603774</v>
      </c>
      <c r="AP68" s="45">
        <v>2</v>
      </c>
      <c r="AQ68" s="46">
        <v>0.9433962264150944</v>
      </c>
      <c r="AR68" s="45">
        <v>0</v>
      </c>
      <c r="AS68" s="46">
        <v>0</v>
      </c>
      <c r="AT68" s="45">
        <v>118</v>
      </c>
      <c r="AU68" s="46">
        <v>55.660377358490564</v>
      </c>
      <c r="AV68" s="45">
        <v>212</v>
      </c>
      <c r="AW68" s="45"/>
      <c r="AX68" s="45"/>
      <c r="AY68" s="45"/>
      <c r="AZ68" s="45"/>
      <c r="BA68" s="2"/>
    </row>
    <row r="69" spans="1:53" ht="41.45" customHeight="1">
      <c r="A69" s="62" t="s">
        <v>276</v>
      </c>
      <c r="C69" s="63"/>
      <c r="D69" s="63" t="s">
        <v>64</v>
      </c>
      <c r="E69" s="64"/>
      <c r="F69" s="66"/>
      <c r="G69" s="93" t="str">
        <f>HYPERLINK("https://upload.wikimedia.org/wikipedia/commons/d/d7/Philippine-stock-market-board.jpg")</f>
        <v>https://upload.wikimedia.org/wikipedia/commons/d/d7/Philippine-stock-market-board.jpg</v>
      </c>
      <c r="H69" s="63"/>
      <c r="I69" s="67" t="s">
        <v>276</v>
      </c>
      <c r="J69" s="68"/>
      <c r="K69" s="68" t="s">
        <v>75</v>
      </c>
      <c r="L69" s="67" t="s">
        <v>386</v>
      </c>
      <c r="M69" s="71">
        <v>1</v>
      </c>
      <c r="N69" s="72">
        <v>2234.564208984375</v>
      </c>
      <c r="O69" s="72">
        <v>9173.46484375</v>
      </c>
      <c r="P69" s="73"/>
      <c r="Q69" s="74"/>
      <c r="R69" s="74"/>
      <c r="S69" s="79"/>
      <c r="T69" s="45">
        <v>1</v>
      </c>
      <c r="U69" s="45">
        <v>0</v>
      </c>
      <c r="V69" s="46">
        <v>0</v>
      </c>
      <c r="W69" s="46">
        <v>0.503597</v>
      </c>
      <c r="X69" s="46">
        <v>0.025345</v>
      </c>
      <c r="Y69" s="46">
        <v>0.01208</v>
      </c>
      <c r="Z69" s="46">
        <v>0</v>
      </c>
      <c r="AA69" s="46">
        <v>0</v>
      </c>
      <c r="AB69" s="69">
        <v>65</v>
      </c>
      <c r="AC69" s="69"/>
      <c r="AD69" s="70"/>
      <c r="AE69" s="77" t="s">
        <v>289</v>
      </c>
      <c r="AF69" s="95" t="str">
        <f>HYPERLINK("http://en.wikipedia.org/wiki/FinTech")</f>
        <v>http://en.wikipedia.org/wiki/FinTech</v>
      </c>
      <c r="AG69" s="77" t="s">
        <v>333</v>
      </c>
      <c r="AH69" s="77" t="s">
        <v>386</v>
      </c>
      <c r="AI69" s="77"/>
      <c r="AJ69" s="77">
        <v>0</v>
      </c>
      <c r="AK69" s="77">
        <v>2</v>
      </c>
      <c r="AL69" s="77"/>
      <c r="AM69" s="77" t="str">
        <f>REPLACE(INDEX(GroupVertices[Group],MATCH(Vertices[[#This Row],[Vertex]],GroupVertices[Vertex],0)),1,1,"")</f>
        <v>1</v>
      </c>
      <c r="AN69" s="45">
        <v>3</v>
      </c>
      <c r="AO69" s="46">
        <v>2.586206896551724</v>
      </c>
      <c r="AP69" s="45">
        <v>1</v>
      </c>
      <c r="AQ69" s="46">
        <v>0.8620689655172413</v>
      </c>
      <c r="AR69" s="45">
        <v>0</v>
      </c>
      <c r="AS69" s="46">
        <v>0</v>
      </c>
      <c r="AT69" s="45">
        <v>74</v>
      </c>
      <c r="AU69" s="46">
        <v>63.793103448275865</v>
      </c>
      <c r="AV69" s="45">
        <v>116</v>
      </c>
      <c r="AW69" s="45"/>
      <c r="AX69" s="45"/>
      <c r="AY69" s="45"/>
      <c r="AZ69" s="45"/>
      <c r="BA69" s="2"/>
    </row>
    <row r="70" spans="1:53" ht="41.45" customHeight="1">
      <c r="A70" s="62" t="s">
        <v>249</v>
      </c>
      <c r="C70" s="63"/>
      <c r="D70" s="63" t="s">
        <v>64</v>
      </c>
      <c r="E70" s="64"/>
      <c r="F70" s="66"/>
      <c r="G70" s="93" t="str">
        <f>HYPERLINK("https://upload.wikimedia.org/wikipedia/commons/d/d7/Philippine-stock-market-board.jpg")</f>
        <v>https://upload.wikimedia.org/wikipedia/commons/d/d7/Philippine-stock-market-board.jpg</v>
      </c>
      <c r="H70" s="63"/>
      <c r="I70" s="67" t="s">
        <v>249</v>
      </c>
      <c r="J70" s="68"/>
      <c r="K70" s="68" t="s">
        <v>75</v>
      </c>
      <c r="L70" s="47" t="s">
        <v>387</v>
      </c>
      <c r="M70" s="71">
        <v>1</v>
      </c>
      <c r="N70" s="72">
        <v>297.16448974609375</v>
      </c>
      <c r="O70" s="72">
        <v>2501.619140625</v>
      </c>
      <c r="P70" s="73"/>
      <c r="Q70" s="74"/>
      <c r="R70" s="74"/>
      <c r="S70" s="79"/>
      <c r="T70" s="45">
        <v>1</v>
      </c>
      <c r="U70" s="45">
        <v>2</v>
      </c>
      <c r="V70" s="46">
        <v>0</v>
      </c>
      <c r="W70" s="46">
        <v>0.510949</v>
      </c>
      <c r="X70" s="46">
        <v>0.035187</v>
      </c>
      <c r="Y70" s="46">
        <v>0.012663</v>
      </c>
      <c r="Z70" s="46">
        <v>0.5</v>
      </c>
      <c r="AA70" s="46">
        <v>0</v>
      </c>
      <c r="AB70" s="69">
        <v>69</v>
      </c>
      <c r="AC70" s="69"/>
      <c r="AD70" s="70"/>
      <c r="AE70" s="77" t="s">
        <v>289</v>
      </c>
      <c r="AF70" s="77" t="s">
        <v>330</v>
      </c>
      <c r="AG70" s="77" t="s">
        <v>333</v>
      </c>
      <c r="AH70" s="77" t="s">
        <v>387</v>
      </c>
      <c r="AI70" s="77"/>
      <c r="AJ70" s="77">
        <v>0.3980675</v>
      </c>
      <c r="AK70" s="77">
        <v>500</v>
      </c>
      <c r="AL70" s="77"/>
      <c r="AM70" s="77" t="str">
        <f>REPLACE(INDEX(GroupVertices[Group],MATCH(Vertices[[#This Row],[Vertex]],GroupVertices[Vertex],0)),1,1,"")</f>
        <v>1</v>
      </c>
      <c r="AN70" s="45">
        <v>2</v>
      </c>
      <c r="AO70" s="46">
        <v>1.4388489208633093</v>
      </c>
      <c r="AP70" s="45">
        <v>0</v>
      </c>
      <c r="AQ70" s="46">
        <v>0</v>
      </c>
      <c r="AR70" s="45">
        <v>0</v>
      </c>
      <c r="AS70" s="46">
        <v>0</v>
      </c>
      <c r="AT70" s="45">
        <v>73</v>
      </c>
      <c r="AU70" s="46">
        <v>52.51798561151079</v>
      </c>
      <c r="AV70" s="45">
        <v>139</v>
      </c>
      <c r="AW70" s="108" t="s">
        <v>1800</v>
      </c>
      <c r="AX70" s="108" t="s">
        <v>1800</v>
      </c>
      <c r="AY70" s="108" t="s">
        <v>1800</v>
      </c>
      <c r="AZ70" s="108" t="s">
        <v>1800</v>
      </c>
      <c r="BA70" s="2"/>
    </row>
    <row r="71" spans="1:53" ht="41.45" customHeight="1">
      <c r="A71" s="62" t="s">
        <v>277</v>
      </c>
      <c r="C71" s="63"/>
      <c r="D71" s="63" t="s">
        <v>64</v>
      </c>
      <c r="E71" s="64"/>
      <c r="F71" s="66"/>
      <c r="G71" s="93" t="str">
        <f>HYPERLINK("https://upload.wikimedia.org/wikipedia/en/thumb/8/80/Wikipedia-logo-v2.svg/1024px-Wikipedia-logo-v2.svg.png")</f>
        <v>https://upload.wikimedia.org/wikipedia/en/thumb/8/80/Wikipedia-logo-v2.svg/1024px-Wikipedia-logo-v2.svg.png</v>
      </c>
      <c r="H71" s="63"/>
      <c r="I71" s="67" t="s">
        <v>277</v>
      </c>
      <c r="J71" s="68"/>
      <c r="K71" s="68" t="s">
        <v>75</v>
      </c>
      <c r="L71" s="67" t="s">
        <v>388</v>
      </c>
      <c r="M71" s="71">
        <v>1</v>
      </c>
      <c r="N71" s="72">
        <v>8685.125</v>
      </c>
      <c r="O71" s="72">
        <v>96.19166564941406</v>
      </c>
      <c r="P71" s="73"/>
      <c r="Q71" s="74"/>
      <c r="R71" s="74"/>
      <c r="S71" s="79"/>
      <c r="T71" s="45">
        <v>2</v>
      </c>
      <c r="U71" s="45">
        <v>0</v>
      </c>
      <c r="V71" s="46">
        <v>0</v>
      </c>
      <c r="W71" s="46">
        <v>0.507246</v>
      </c>
      <c r="X71" s="46">
        <v>0.038516</v>
      </c>
      <c r="Y71" s="46">
        <v>0.012201</v>
      </c>
      <c r="Z71" s="46">
        <v>0.5</v>
      </c>
      <c r="AA71" s="46">
        <v>0</v>
      </c>
      <c r="AB71" s="69">
        <v>71</v>
      </c>
      <c r="AC71" s="69"/>
      <c r="AD71" s="70"/>
      <c r="AE71" s="77" t="s">
        <v>289</v>
      </c>
      <c r="AF71" s="95" t="str">
        <f>HYPERLINK("http://en.wikipedia.org/wiki/brokerage")</f>
        <v>http://en.wikipedia.org/wiki/brokerage</v>
      </c>
      <c r="AG71" s="77" t="s">
        <v>333</v>
      </c>
      <c r="AH71" s="77" t="s">
        <v>388</v>
      </c>
      <c r="AI71" s="77"/>
      <c r="AJ71" s="77">
        <v>0.1666667</v>
      </c>
      <c r="AK71" s="77">
        <v>9</v>
      </c>
      <c r="AL71" s="77"/>
      <c r="AM71" s="77" t="str">
        <f>REPLACE(INDEX(GroupVertices[Group],MATCH(Vertices[[#This Row],[Vertex]],GroupVertices[Vertex],0)),1,1,"")</f>
        <v>4</v>
      </c>
      <c r="AN71" s="45">
        <v>0</v>
      </c>
      <c r="AO71" s="46">
        <v>0</v>
      </c>
      <c r="AP71" s="45">
        <v>1</v>
      </c>
      <c r="AQ71" s="46">
        <v>1.5384615384615385</v>
      </c>
      <c r="AR71" s="45">
        <v>0</v>
      </c>
      <c r="AS71" s="46">
        <v>0</v>
      </c>
      <c r="AT71" s="45">
        <v>27</v>
      </c>
      <c r="AU71" s="46">
        <v>41.53846153846154</v>
      </c>
      <c r="AV71" s="45">
        <v>65</v>
      </c>
      <c r="AW71" s="45"/>
      <c r="AX71" s="45"/>
      <c r="AY71" s="45"/>
      <c r="AZ71" s="45"/>
      <c r="BA71" s="2"/>
    </row>
    <row r="72" spans="1:53" ht="41.45" customHeight="1">
      <c r="A72" s="62" t="s">
        <v>259</v>
      </c>
      <c r="C72" s="63"/>
      <c r="D72" s="63" t="s">
        <v>64</v>
      </c>
      <c r="E72" s="64"/>
      <c r="F72" s="66"/>
      <c r="G72" s="93" t="str">
        <f>HYPERLINK("https://upload.wikimedia.org/wikipedia/commons/d/d7/Philippine-stock-market-board.jpg")</f>
        <v>https://upload.wikimedia.org/wikipedia/commons/d/d7/Philippine-stock-market-board.jpg</v>
      </c>
      <c r="H72" s="63"/>
      <c r="I72" s="67" t="s">
        <v>259</v>
      </c>
      <c r="J72" s="68"/>
      <c r="K72" s="68" t="s">
        <v>75</v>
      </c>
      <c r="L72" s="67" t="s">
        <v>389</v>
      </c>
      <c r="M72" s="71">
        <v>1</v>
      </c>
      <c r="N72" s="72">
        <v>2754.404052734375</v>
      </c>
      <c r="O72" s="72">
        <v>6166.89990234375</v>
      </c>
      <c r="P72" s="73"/>
      <c r="Q72" s="74"/>
      <c r="R72" s="74"/>
      <c r="S72" s="79"/>
      <c r="T72" s="45">
        <v>1</v>
      </c>
      <c r="U72" s="45">
        <v>1</v>
      </c>
      <c r="V72" s="46">
        <v>0</v>
      </c>
      <c r="W72" s="46">
        <v>0.507246</v>
      </c>
      <c r="X72" s="46">
        <v>0.028074</v>
      </c>
      <c r="Y72" s="46">
        <v>0.012597</v>
      </c>
      <c r="Z72" s="46">
        <v>0.5</v>
      </c>
      <c r="AA72" s="46">
        <v>0</v>
      </c>
      <c r="AB72" s="69">
        <v>72</v>
      </c>
      <c r="AC72" s="69"/>
      <c r="AD72" s="70"/>
      <c r="AE72" s="77" t="s">
        <v>289</v>
      </c>
      <c r="AF72" s="95" t="str">
        <f>HYPERLINK("http://en.wikipedia.org/wiki/Exchange_(organized_market)")</f>
        <v>http://en.wikipedia.org/wiki/Exchange_(organized_market)</v>
      </c>
      <c r="AG72" s="77" t="s">
        <v>333</v>
      </c>
      <c r="AH72" s="77" t="s">
        <v>389</v>
      </c>
      <c r="AI72" s="77"/>
      <c r="AJ72" s="77">
        <v>0.246238</v>
      </c>
      <c r="AK72" s="77">
        <v>172</v>
      </c>
      <c r="AL72" s="77"/>
      <c r="AM72" s="77" t="str">
        <f>REPLACE(INDEX(GroupVertices[Group],MATCH(Vertices[[#This Row],[Vertex]],GroupVertices[Vertex],0)),1,1,"")</f>
        <v>1</v>
      </c>
      <c r="AN72" s="45">
        <v>0</v>
      </c>
      <c r="AO72" s="46">
        <v>0</v>
      </c>
      <c r="AP72" s="45">
        <v>0</v>
      </c>
      <c r="AQ72" s="46">
        <v>0</v>
      </c>
      <c r="AR72" s="45">
        <v>0</v>
      </c>
      <c r="AS72" s="46">
        <v>0</v>
      </c>
      <c r="AT72" s="45">
        <v>19</v>
      </c>
      <c r="AU72" s="46">
        <v>70.37037037037037</v>
      </c>
      <c r="AV72" s="45">
        <v>27</v>
      </c>
      <c r="AW72" s="108" t="s">
        <v>1800</v>
      </c>
      <c r="AX72" s="108" t="s">
        <v>1800</v>
      </c>
      <c r="AY72" s="108" t="s">
        <v>1800</v>
      </c>
      <c r="AZ72" s="108" t="s">
        <v>1800</v>
      </c>
      <c r="BA72" s="2"/>
    </row>
    <row r="73" spans="1:53" ht="41.45" customHeight="1">
      <c r="A73" s="80" t="s">
        <v>278</v>
      </c>
      <c r="C73" s="81"/>
      <c r="D73" s="81" t="s">
        <v>64</v>
      </c>
      <c r="E73" s="82"/>
      <c r="F73" s="83"/>
      <c r="G73" s="94" t="str">
        <f>HYPERLINK("https://upload.wikimedia.org/wikipedia/en/b/b4/Ambox_important.svg")</f>
        <v>https://upload.wikimedia.org/wikipedia/en/b/b4/Ambox_important.svg</v>
      </c>
      <c r="H73" s="81"/>
      <c r="I73" s="84" t="s">
        <v>278</v>
      </c>
      <c r="J73" s="85"/>
      <c r="K73" s="85" t="s">
        <v>75</v>
      </c>
      <c r="L73" s="109" t="s">
        <v>390</v>
      </c>
      <c r="M73" s="86">
        <v>1</v>
      </c>
      <c r="N73" s="87">
        <v>3088.97216796875</v>
      </c>
      <c r="O73" s="87">
        <v>4631.8564453125</v>
      </c>
      <c r="P73" s="88"/>
      <c r="Q73" s="89"/>
      <c r="R73" s="89"/>
      <c r="S73" s="90"/>
      <c r="T73" s="45">
        <v>1</v>
      </c>
      <c r="U73" s="45">
        <v>0</v>
      </c>
      <c r="V73" s="46">
        <v>0</v>
      </c>
      <c r="W73" s="46">
        <v>0.503597</v>
      </c>
      <c r="X73" s="46">
        <v>0.025345</v>
      </c>
      <c r="Y73" s="46">
        <v>0.01208</v>
      </c>
      <c r="Z73" s="46">
        <v>0</v>
      </c>
      <c r="AA73" s="46">
        <v>0</v>
      </c>
      <c r="AB73" s="91">
        <v>73</v>
      </c>
      <c r="AC73" s="91"/>
      <c r="AD73" s="92"/>
      <c r="AE73" s="77" t="s">
        <v>289</v>
      </c>
      <c r="AF73" s="95" t="str">
        <f>HYPERLINK("http://en.wikipedia.org/wiki/Intermediary")</f>
        <v>http://en.wikipedia.org/wiki/Intermediary</v>
      </c>
      <c r="AG73" s="77" t="s">
        <v>333</v>
      </c>
      <c r="AH73" s="77" t="s">
        <v>390</v>
      </c>
      <c r="AI73" s="77"/>
      <c r="AJ73" s="77">
        <v>0.2478076</v>
      </c>
      <c r="AK73" s="77">
        <v>140</v>
      </c>
      <c r="AL73" s="77"/>
      <c r="AM73" s="77" t="str">
        <f>REPLACE(INDEX(GroupVertices[Group],MATCH(Vertices[[#This Row],[Vertex]],GroupVertices[Vertex],0)),1,1,"")</f>
        <v>1</v>
      </c>
      <c r="AN73" s="45">
        <v>5</v>
      </c>
      <c r="AO73" s="46">
        <v>3.1446540880503147</v>
      </c>
      <c r="AP73" s="45">
        <v>4</v>
      </c>
      <c r="AQ73" s="46">
        <v>2.5157232704402515</v>
      </c>
      <c r="AR73" s="45">
        <v>0</v>
      </c>
      <c r="AS73" s="46">
        <v>0</v>
      </c>
      <c r="AT73" s="45">
        <v>88</v>
      </c>
      <c r="AU73" s="46">
        <v>55.34591194968554</v>
      </c>
      <c r="AV73" s="45">
        <v>159</v>
      </c>
      <c r="AW73" s="45"/>
      <c r="AX73" s="45"/>
      <c r="AY73" s="45"/>
      <c r="AZ73" s="45"/>
      <c r="BA73"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73"/>
    <dataValidation allowBlank="1" errorTitle="Invalid Vertex Visibility" error="You have entered an unrecognized vertex visibility.  Try selecting from the drop-down list instead." sqref="BA3"/>
    <dataValidation allowBlank="1" showErrorMessage="1" sqref="BA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7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7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7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7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73"/>
    <dataValidation allowBlank="1" showInputMessage="1" promptTitle="Vertex Tooltip" prompt="Enter optional text that will pop up when the mouse is hovered over the vertex." errorTitle="Invalid Vertex Image Key" sqref="L3:L73"/>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7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7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73"/>
    <dataValidation allowBlank="1" showInputMessage="1" promptTitle="Vertex Label Fill Color" prompt="To select an optional fill color for the Label shape, right-click and select Select Color on the right-click menu." sqref="J3:J73"/>
    <dataValidation allowBlank="1" showInputMessage="1" promptTitle="Vertex Image File" prompt="Enter the path to an image file.  Hover over the column header for examples." errorTitle="Invalid Vertex Image Key" sqref="G3:G73"/>
    <dataValidation allowBlank="1" showInputMessage="1" promptTitle="Vertex Color" prompt="To select an optional vertex color, right-click and select Select Color on the right-click menu." sqref="C3:C73"/>
    <dataValidation allowBlank="1" showInputMessage="1" promptTitle="Vertex Opacity" prompt="Enter an optional vertex opacity between 0 (transparent) and 100 (opaque)." errorTitle="Invalid Vertex Opacity" error="The optional vertex opacity must be a whole number between 0 and 10." sqref="F3:F73"/>
    <dataValidation type="list" allowBlank="1" showInputMessage="1" showErrorMessage="1" promptTitle="Vertex Shape" prompt="Select an optional vertex shape." errorTitle="Invalid Vertex Shape" error="You have entered an invalid vertex shape.  Try selecting from the drop-down list instead." sqref="D3:D7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7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73">
      <formula1>ValidVertexLabelPositions</formula1>
    </dataValidation>
    <dataValidation allowBlank="1" showInputMessage="1" showErrorMessage="1" promptTitle="Vertex Name" prompt="Enter the name of the vertex." sqref="A3:A73"/>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I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bestFit="1" customWidth="1"/>
    <col min="3" max="3" width="15.00390625" style="0" bestFit="1" customWidth="1"/>
    <col min="4" max="4" width="11.140625" style="0" bestFit="1" customWidth="1"/>
    <col min="5" max="5" width="13.00390625" style="0" bestFit="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2.7109375" style="0" bestFit="1" customWidth="1"/>
    <col min="35" max="35" width="16.7109375" style="0" bestFit="1" customWidth="1"/>
  </cols>
  <sheetData>
    <row r="1" spans="2:24" ht="15">
      <c r="B1" s="52" t="s">
        <v>39</v>
      </c>
      <c r="C1" s="53"/>
      <c r="D1" s="53"/>
      <c r="E1" s="54"/>
      <c r="F1" s="50" t="s">
        <v>43</v>
      </c>
      <c r="G1" s="55" t="s">
        <v>44</v>
      </c>
      <c r="H1" s="56"/>
      <c r="I1" s="57" t="s">
        <v>40</v>
      </c>
      <c r="J1" s="58"/>
      <c r="K1" s="59" t="s">
        <v>42</v>
      </c>
      <c r="L1" s="60"/>
      <c r="M1" s="60"/>
      <c r="N1" s="60"/>
      <c r="O1" s="60"/>
      <c r="P1" s="60"/>
      <c r="Q1" s="60"/>
      <c r="R1" s="60"/>
      <c r="S1" s="60"/>
      <c r="T1" s="60"/>
      <c r="U1" s="60"/>
      <c r="V1" s="60"/>
      <c r="W1" s="60"/>
      <c r="X1" s="60"/>
    </row>
    <row r="2" spans="1:35"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1" t="s">
        <v>1683</v>
      </c>
      <c r="Z2" s="51" t="s">
        <v>1684</v>
      </c>
      <c r="AA2" s="51" t="s">
        <v>1685</v>
      </c>
      <c r="AB2" s="51" t="s">
        <v>1686</v>
      </c>
      <c r="AC2" s="51" t="s">
        <v>1687</v>
      </c>
      <c r="AD2" s="51" t="s">
        <v>1688</v>
      </c>
      <c r="AE2" s="51" t="s">
        <v>1689</v>
      </c>
      <c r="AF2" s="51" t="s">
        <v>1690</v>
      </c>
      <c r="AG2" s="51" t="s">
        <v>1693</v>
      </c>
      <c r="AH2" s="7" t="s">
        <v>1734</v>
      </c>
      <c r="AI2" s="7" t="s">
        <v>1793</v>
      </c>
    </row>
    <row r="3" spans="1:35" ht="15">
      <c r="A3" s="62" t="s">
        <v>393</v>
      </c>
      <c r="B3" s="63" t="s">
        <v>398</v>
      </c>
      <c r="C3" s="63" t="s">
        <v>56</v>
      </c>
      <c r="D3" s="97"/>
      <c r="E3" s="11"/>
      <c r="F3" s="12" t="s">
        <v>1804</v>
      </c>
      <c r="G3" s="61"/>
      <c r="H3" s="61"/>
      <c r="I3" s="98">
        <v>3</v>
      </c>
      <c r="J3" s="48"/>
      <c r="K3" s="45">
        <v>22</v>
      </c>
      <c r="L3" s="45">
        <v>33</v>
      </c>
      <c r="M3" s="45">
        <v>0</v>
      </c>
      <c r="N3" s="45">
        <v>33</v>
      </c>
      <c r="O3" s="45">
        <v>0</v>
      </c>
      <c r="P3" s="46">
        <v>0</v>
      </c>
      <c r="Q3" s="46">
        <v>0</v>
      </c>
      <c r="R3" s="45">
        <v>1</v>
      </c>
      <c r="S3" s="45">
        <v>0</v>
      </c>
      <c r="T3" s="45">
        <v>22</v>
      </c>
      <c r="U3" s="45">
        <v>33</v>
      </c>
      <c r="V3" s="45">
        <v>2</v>
      </c>
      <c r="W3" s="46">
        <v>1.772727</v>
      </c>
      <c r="X3" s="46">
        <v>0.07142857142857142</v>
      </c>
      <c r="Y3" s="45">
        <v>82</v>
      </c>
      <c r="Z3" s="46">
        <v>1.9199250760945914</v>
      </c>
      <c r="AA3" s="45">
        <v>77</v>
      </c>
      <c r="AB3" s="46">
        <v>1.8028564738937016</v>
      </c>
      <c r="AC3" s="45">
        <v>0</v>
      </c>
      <c r="AD3" s="46">
        <v>0</v>
      </c>
      <c r="AE3" s="45">
        <v>2455</v>
      </c>
      <c r="AF3" s="46">
        <v>57.48068368063685</v>
      </c>
      <c r="AG3" s="45">
        <v>4271</v>
      </c>
      <c r="AH3" s="99" t="s">
        <v>1735</v>
      </c>
      <c r="AI3" s="99" t="s">
        <v>1794</v>
      </c>
    </row>
    <row r="4" spans="1:35" ht="15">
      <c r="A4" s="62" t="s">
        <v>394</v>
      </c>
      <c r="B4" s="63" t="s">
        <v>399</v>
      </c>
      <c r="C4" s="63" t="s">
        <v>56</v>
      </c>
      <c r="D4" s="97"/>
      <c r="E4" s="11"/>
      <c r="F4" s="12" t="s">
        <v>1805</v>
      </c>
      <c r="G4" s="61"/>
      <c r="H4" s="61"/>
      <c r="I4" s="98">
        <v>4</v>
      </c>
      <c r="J4" s="75"/>
      <c r="K4" s="45">
        <v>15</v>
      </c>
      <c r="L4" s="45">
        <v>35</v>
      </c>
      <c r="M4" s="45">
        <v>0</v>
      </c>
      <c r="N4" s="45">
        <v>35</v>
      </c>
      <c r="O4" s="45">
        <v>0</v>
      </c>
      <c r="P4" s="46">
        <v>0.20689655172413793</v>
      </c>
      <c r="Q4" s="46">
        <v>0.34285714285714286</v>
      </c>
      <c r="R4" s="45">
        <v>1</v>
      </c>
      <c r="S4" s="45">
        <v>0</v>
      </c>
      <c r="T4" s="45">
        <v>15</v>
      </c>
      <c r="U4" s="45">
        <v>35</v>
      </c>
      <c r="V4" s="45">
        <v>3</v>
      </c>
      <c r="W4" s="46">
        <v>1.76</v>
      </c>
      <c r="X4" s="46">
        <v>0.16666666666666666</v>
      </c>
      <c r="Y4" s="45">
        <v>78</v>
      </c>
      <c r="Z4" s="46">
        <v>3.1617349006890962</v>
      </c>
      <c r="AA4" s="45">
        <v>32</v>
      </c>
      <c r="AB4" s="46">
        <v>1.2971220105391164</v>
      </c>
      <c r="AC4" s="45">
        <v>0</v>
      </c>
      <c r="AD4" s="46">
        <v>0</v>
      </c>
      <c r="AE4" s="45">
        <v>1421</v>
      </c>
      <c r="AF4" s="46">
        <v>57.60032428050263</v>
      </c>
      <c r="AG4" s="45">
        <v>2467</v>
      </c>
      <c r="AH4" s="99" t="s">
        <v>1736</v>
      </c>
      <c r="AI4" s="99" t="s">
        <v>1795</v>
      </c>
    </row>
    <row r="5" spans="1:35" ht="15">
      <c r="A5" s="62" t="s">
        <v>395</v>
      </c>
      <c r="B5" s="63" t="s">
        <v>400</v>
      </c>
      <c r="C5" s="63" t="s">
        <v>56</v>
      </c>
      <c r="D5" s="97"/>
      <c r="E5" s="11"/>
      <c r="F5" s="12" t="s">
        <v>1806</v>
      </c>
      <c r="G5" s="61"/>
      <c r="H5" s="61"/>
      <c r="I5" s="98">
        <v>5</v>
      </c>
      <c r="J5" s="75"/>
      <c r="K5" s="45">
        <v>12</v>
      </c>
      <c r="L5" s="45">
        <v>33</v>
      </c>
      <c r="M5" s="45">
        <v>0</v>
      </c>
      <c r="N5" s="45">
        <v>33</v>
      </c>
      <c r="O5" s="45">
        <v>0</v>
      </c>
      <c r="P5" s="46">
        <v>0.1</v>
      </c>
      <c r="Q5" s="46">
        <v>0.18181818181818182</v>
      </c>
      <c r="R5" s="45">
        <v>1</v>
      </c>
      <c r="S5" s="45">
        <v>0</v>
      </c>
      <c r="T5" s="45">
        <v>12</v>
      </c>
      <c r="U5" s="45">
        <v>33</v>
      </c>
      <c r="V5" s="45">
        <v>3</v>
      </c>
      <c r="W5" s="46">
        <v>1.458333</v>
      </c>
      <c r="X5" s="46">
        <v>0.25</v>
      </c>
      <c r="Y5" s="45">
        <v>54</v>
      </c>
      <c r="Z5" s="46">
        <v>2.2861981371718882</v>
      </c>
      <c r="AA5" s="45">
        <v>32</v>
      </c>
      <c r="AB5" s="46">
        <v>1.3547840812870449</v>
      </c>
      <c r="AC5" s="45">
        <v>0</v>
      </c>
      <c r="AD5" s="46">
        <v>0</v>
      </c>
      <c r="AE5" s="45">
        <v>1402</v>
      </c>
      <c r="AF5" s="46">
        <v>59.35647756138865</v>
      </c>
      <c r="AG5" s="45">
        <v>2362</v>
      </c>
      <c r="AH5" s="99" t="s">
        <v>1737</v>
      </c>
      <c r="AI5" s="99" t="s">
        <v>1796</v>
      </c>
    </row>
    <row r="6" spans="1:35" ht="15">
      <c r="A6" s="62" t="s">
        <v>396</v>
      </c>
      <c r="B6" s="63" t="s">
        <v>401</v>
      </c>
      <c r="C6" s="63" t="s">
        <v>56</v>
      </c>
      <c r="D6" s="97"/>
      <c r="E6" s="11"/>
      <c r="F6" s="12" t="s">
        <v>1807</v>
      </c>
      <c r="G6" s="61"/>
      <c r="H6" s="61"/>
      <c r="I6" s="98">
        <v>6</v>
      </c>
      <c r="J6" s="75"/>
      <c r="K6" s="45">
        <v>11</v>
      </c>
      <c r="L6" s="45">
        <v>18</v>
      </c>
      <c r="M6" s="45">
        <v>0</v>
      </c>
      <c r="N6" s="45">
        <v>18</v>
      </c>
      <c r="O6" s="45">
        <v>0</v>
      </c>
      <c r="P6" s="46">
        <v>0.2</v>
      </c>
      <c r="Q6" s="46">
        <v>0.3333333333333333</v>
      </c>
      <c r="R6" s="45">
        <v>1</v>
      </c>
      <c r="S6" s="45">
        <v>0</v>
      </c>
      <c r="T6" s="45">
        <v>11</v>
      </c>
      <c r="U6" s="45">
        <v>18</v>
      </c>
      <c r="V6" s="45">
        <v>3</v>
      </c>
      <c r="W6" s="46">
        <v>1.669421</v>
      </c>
      <c r="X6" s="46">
        <v>0.16363636363636364</v>
      </c>
      <c r="Y6" s="45">
        <v>37</v>
      </c>
      <c r="Z6" s="46">
        <v>2.1337946943483277</v>
      </c>
      <c r="AA6" s="45">
        <v>23</v>
      </c>
      <c r="AB6" s="46">
        <v>1.3264129181084199</v>
      </c>
      <c r="AC6" s="45">
        <v>0</v>
      </c>
      <c r="AD6" s="46">
        <v>0</v>
      </c>
      <c r="AE6" s="45">
        <v>1020</v>
      </c>
      <c r="AF6" s="46">
        <v>58.8235294117647</v>
      </c>
      <c r="AG6" s="45">
        <v>1734</v>
      </c>
      <c r="AH6" s="99" t="s">
        <v>1738</v>
      </c>
      <c r="AI6" s="99" t="s">
        <v>1797</v>
      </c>
    </row>
    <row r="7" spans="1:35" ht="15">
      <c r="A7" s="62" t="s">
        <v>397</v>
      </c>
      <c r="B7" s="63" t="s">
        <v>402</v>
      </c>
      <c r="C7" s="63" t="s">
        <v>56</v>
      </c>
      <c r="D7" s="97"/>
      <c r="E7" s="11"/>
      <c r="F7" s="12" t="s">
        <v>1808</v>
      </c>
      <c r="G7" s="61"/>
      <c r="H7" s="61"/>
      <c r="I7" s="98">
        <v>7</v>
      </c>
      <c r="J7" s="75"/>
      <c r="K7" s="45">
        <v>11</v>
      </c>
      <c r="L7" s="45">
        <v>22</v>
      </c>
      <c r="M7" s="45">
        <v>0</v>
      </c>
      <c r="N7" s="45">
        <v>22</v>
      </c>
      <c r="O7" s="45">
        <v>0</v>
      </c>
      <c r="P7" s="46">
        <v>0.1</v>
      </c>
      <c r="Q7" s="46">
        <v>0.18181818181818182</v>
      </c>
      <c r="R7" s="45">
        <v>1</v>
      </c>
      <c r="S7" s="45">
        <v>0</v>
      </c>
      <c r="T7" s="45">
        <v>11</v>
      </c>
      <c r="U7" s="45">
        <v>22</v>
      </c>
      <c r="V7" s="45">
        <v>3</v>
      </c>
      <c r="W7" s="46">
        <v>1.636364</v>
      </c>
      <c r="X7" s="46">
        <v>0.2</v>
      </c>
      <c r="Y7" s="45">
        <v>50</v>
      </c>
      <c r="Z7" s="46">
        <v>2.6288117770767614</v>
      </c>
      <c r="AA7" s="45">
        <v>13</v>
      </c>
      <c r="AB7" s="46">
        <v>0.6834910620399579</v>
      </c>
      <c r="AC7" s="45">
        <v>0</v>
      </c>
      <c r="AD7" s="46">
        <v>0</v>
      </c>
      <c r="AE7" s="45">
        <v>1092</v>
      </c>
      <c r="AF7" s="46">
        <v>57.413249211356465</v>
      </c>
      <c r="AG7" s="45">
        <v>1902</v>
      </c>
      <c r="AH7" s="99" t="s">
        <v>1739</v>
      </c>
      <c r="AI7" s="99" t="s">
        <v>1798</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7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0" t="s">
        <v>144</v>
      </c>
      <c r="B1" s="10" t="s">
        <v>5</v>
      </c>
      <c r="C1" s="10" t="s">
        <v>147</v>
      </c>
    </row>
    <row r="2" spans="1:3" ht="15">
      <c r="A2" s="77" t="s">
        <v>393</v>
      </c>
      <c r="B2" s="99" t="s">
        <v>209</v>
      </c>
      <c r="C2" s="77">
        <f>VLOOKUP(GroupVertices[[#This Row],[Vertex]],Vertices[],MATCH("ID",Vertices[[#Headers],[Vertex]:[Top Word Pairs in Content by Salience]],0),FALSE)</f>
        <v>6</v>
      </c>
    </row>
    <row r="3" spans="1:3" ht="15">
      <c r="A3" s="78" t="s">
        <v>393</v>
      </c>
      <c r="B3" s="99" t="s">
        <v>278</v>
      </c>
      <c r="C3" s="77">
        <f>VLOOKUP(GroupVertices[[#This Row],[Vertex]],Vertices[],MATCH("ID",Vertices[[#Headers],[Vertex]:[Top Word Pairs in Content by Salience]],0),FALSE)</f>
        <v>73</v>
      </c>
    </row>
    <row r="4" spans="1:3" ht="15">
      <c r="A4" s="78" t="s">
        <v>393</v>
      </c>
      <c r="B4" s="99" t="s">
        <v>259</v>
      </c>
      <c r="C4" s="77">
        <f>VLOOKUP(GroupVertices[[#This Row],[Vertex]],Vertices[],MATCH("ID",Vertices[[#Headers],[Vertex]:[Top Word Pairs in Content by Salience]],0),FALSE)</f>
        <v>72</v>
      </c>
    </row>
    <row r="5" spans="1:3" ht="15">
      <c r="A5" s="78" t="s">
        <v>393</v>
      </c>
      <c r="B5" s="99" t="s">
        <v>267</v>
      </c>
      <c r="C5" s="77">
        <f>VLOOKUP(GroupVertices[[#This Row],[Vertex]],Vertices[],MATCH("ID",Vertices[[#Headers],[Vertex]:[Top Word Pairs in Content by Salience]],0),FALSE)</f>
        <v>41</v>
      </c>
    </row>
    <row r="6" spans="1:3" ht="15">
      <c r="A6" s="78" t="s">
        <v>393</v>
      </c>
      <c r="B6" s="99" t="s">
        <v>249</v>
      </c>
      <c r="C6" s="77">
        <f>VLOOKUP(GroupVertices[[#This Row],[Vertex]],Vertices[],MATCH("ID",Vertices[[#Headers],[Vertex]:[Top Word Pairs in Content by Salience]],0),FALSE)</f>
        <v>69</v>
      </c>
    </row>
    <row r="7" spans="1:3" ht="15">
      <c r="A7" s="78" t="s">
        <v>393</v>
      </c>
      <c r="B7" s="99" t="s">
        <v>258</v>
      </c>
      <c r="C7" s="77">
        <f>VLOOKUP(GroupVertices[[#This Row],[Vertex]],Vertices[],MATCH("ID",Vertices[[#Headers],[Vertex]:[Top Word Pairs in Content by Salience]],0),FALSE)</f>
        <v>5</v>
      </c>
    </row>
    <row r="8" spans="1:3" ht="15">
      <c r="A8" s="78" t="s">
        <v>393</v>
      </c>
      <c r="B8" s="99" t="s">
        <v>273</v>
      </c>
      <c r="C8" s="77">
        <f>VLOOKUP(GroupVertices[[#This Row],[Vertex]],Vertices[],MATCH("ID",Vertices[[#Headers],[Vertex]:[Top Word Pairs in Content by Salience]],0),FALSE)</f>
        <v>60</v>
      </c>
    </row>
    <row r="9" spans="1:3" ht="15">
      <c r="A9" s="78" t="s">
        <v>393</v>
      </c>
      <c r="B9" s="99" t="s">
        <v>252</v>
      </c>
      <c r="C9" s="77">
        <f>VLOOKUP(GroupVertices[[#This Row],[Vertex]],Vertices[],MATCH("ID",Vertices[[#Headers],[Vertex]:[Top Word Pairs in Content by Salience]],0),FALSE)</f>
        <v>5</v>
      </c>
    </row>
    <row r="10" spans="1:3" ht="15">
      <c r="A10" s="78" t="s">
        <v>393</v>
      </c>
      <c r="B10" s="99" t="s">
        <v>276</v>
      </c>
      <c r="C10" s="77">
        <f>VLOOKUP(GroupVertices[[#This Row],[Vertex]],Vertices[],MATCH("ID",Vertices[[#Headers],[Vertex]:[Top Word Pairs in Content by Salience]],0),FALSE)</f>
        <v>65</v>
      </c>
    </row>
    <row r="11" spans="1:3" ht="15">
      <c r="A11" s="78" t="s">
        <v>393</v>
      </c>
      <c r="B11" s="99" t="s">
        <v>239</v>
      </c>
      <c r="C11" s="77">
        <f>VLOOKUP(GroupVertices[[#This Row],[Vertex]],Vertices[],MATCH("ID",Vertices[[#Headers],[Vertex]:[Top Word Pairs in Content by Salience]],0),FALSE)</f>
        <v>53</v>
      </c>
    </row>
    <row r="12" spans="1:3" ht="15">
      <c r="A12" s="78" t="s">
        <v>393</v>
      </c>
      <c r="B12" s="99" t="s">
        <v>238</v>
      </c>
      <c r="C12" s="77">
        <f>VLOOKUP(GroupVertices[[#This Row],[Vertex]],Vertices[],MATCH("ID",Vertices[[#Headers],[Vertex]:[Top Word Pairs in Content by Salience]],0),FALSE)</f>
        <v>11</v>
      </c>
    </row>
    <row r="13" spans="1:3" ht="15">
      <c r="A13" s="78" t="s">
        <v>393</v>
      </c>
      <c r="B13" s="99" t="s">
        <v>269</v>
      </c>
      <c r="C13" s="77">
        <f>VLOOKUP(GroupVertices[[#This Row],[Vertex]],Vertices[],MATCH("ID",Vertices[[#Headers],[Vertex]:[Top Word Pairs in Content by Salience]],0),FALSE)</f>
        <v>50</v>
      </c>
    </row>
    <row r="14" spans="1:3" ht="15">
      <c r="A14" s="78" t="s">
        <v>393</v>
      </c>
      <c r="B14" s="99" t="s">
        <v>223</v>
      </c>
      <c r="C14" s="77">
        <f>VLOOKUP(GroupVertices[[#This Row],[Vertex]],Vertices[],MATCH("ID",Vertices[[#Headers],[Vertex]:[Top Word Pairs in Content by Salience]],0),FALSE)</f>
        <v>40</v>
      </c>
    </row>
    <row r="15" spans="1:3" ht="15">
      <c r="A15" s="78" t="s">
        <v>393</v>
      </c>
      <c r="B15" s="99" t="s">
        <v>266</v>
      </c>
      <c r="C15" s="77">
        <f>VLOOKUP(GroupVertices[[#This Row],[Vertex]],Vertices[],MATCH("ID",Vertices[[#Headers],[Vertex]:[Top Word Pairs in Content by Salience]],0),FALSE)</f>
        <v>54</v>
      </c>
    </row>
    <row r="16" spans="1:3" ht="15">
      <c r="A16" s="78" t="s">
        <v>393</v>
      </c>
      <c r="B16" s="99" t="s">
        <v>265</v>
      </c>
      <c r="C16" s="77">
        <f>VLOOKUP(GroupVertices[[#This Row],[Vertex]],Vertices[],MATCH("ID",Vertices[[#Headers],[Vertex]:[Top Word Pairs in Content by Salience]],0),FALSE)</f>
        <v>31</v>
      </c>
    </row>
    <row r="17" spans="1:3" ht="15">
      <c r="A17" s="78" t="s">
        <v>393</v>
      </c>
      <c r="B17" s="99" t="s">
        <v>216</v>
      </c>
      <c r="C17" s="77">
        <f>VLOOKUP(GroupVertices[[#This Row],[Vertex]],Vertices[],MATCH("ID",Vertices[[#Headers],[Vertex]:[Top Word Pairs in Content by Salience]],0),FALSE)</f>
        <v>30</v>
      </c>
    </row>
    <row r="18" spans="1:3" ht="15">
      <c r="A18" s="78" t="s">
        <v>393</v>
      </c>
      <c r="B18" s="99" t="s">
        <v>264</v>
      </c>
      <c r="C18" s="77">
        <f>VLOOKUP(GroupVertices[[#This Row],[Vertex]],Vertices[],MATCH("ID",Vertices[[#Headers],[Vertex]:[Top Word Pairs in Content by Salience]],0),FALSE)</f>
        <v>29</v>
      </c>
    </row>
    <row r="19" spans="1:3" ht="15">
      <c r="A19" s="78" t="s">
        <v>393</v>
      </c>
      <c r="B19" s="99" t="s">
        <v>263</v>
      </c>
      <c r="C19" s="77">
        <f>VLOOKUP(GroupVertices[[#This Row],[Vertex]],Vertices[],MATCH("ID",Vertices[[#Headers],[Vertex]:[Top Word Pairs in Content by Salience]],0),FALSE)</f>
        <v>28</v>
      </c>
    </row>
    <row r="20" spans="1:3" ht="15">
      <c r="A20" s="78" t="s">
        <v>393</v>
      </c>
      <c r="B20" s="99" t="s">
        <v>213</v>
      </c>
      <c r="C20" s="77">
        <f>VLOOKUP(GroupVertices[[#This Row],[Vertex]],Vertices[],MATCH("ID",Vertices[[#Headers],[Vertex]:[Top Word Pairs in Content by Salience]],0),FALSE)</f>
        <v>24</v>
      </c>
    </row>
    <row r="21" spans="1:3" ht="15">
      <c r="A21" s="78" t="s">
        <v>393</v>
      </c>
      <c r="B21" s="99" t="s">
        <v>260</v>
      </c>
      <c r="C21" s="77">
        <f>VLOOKUP(GroupVertices[[#This Row],[Vertex]],Vertices[],MATCH("ID",Vertices[[#Headers],[Vertex]:[Top Word Pairs in Content by Salience]],0),FALSE)</f>
        <v>7</v>
      </c>
    </row>
    <row r="22" spans="1:3" ht="15">
      <c r="A22" s="78" t="s">
        <v>393</v>
      </c>
      <c r="B22" s="99" t="s">
        <v>262</v>
      </c>
      <c r="C22" s="77">
        <f>VLOOKUP(GroupVertices[[#This Row],[Vertex]],Vertices[],MATCH("ID",Vertices[[#Headers],[Vertex]:[Top Word Pairs in Content by Salience]],0),FALSE)</f>
        <v>4</v>
      </c>
    </row>
    <row r="23" spans="1:3" ht="15">
      <c r="A23" s="78" t="s">
        <v>393</v>
      </c>
      <c r="B23" s="99" t="s">
        <v>208</v>
      </c>
      <c r="C23" s="77">
        <f>VLOOKUP(GroupVertices[[#This Row],[Vertex]],Vertices[],MATCH("ID",Vertices[[#Headers],[Vertex]:[Top Word Pairs in Content by Salience]],0),FALSE)</f>
        <v>3</v>
      </c>
    </row>
    <row r="24" spans="1:3" ht="15">
      <c r="A24" s="78" t="s">
        <v>394</v>
      </c>
      <c r="B24" s="99" t="s">
        <v>256</v>
      </c>
      <c r="C24" s="77">
        <f>VLOOKUP(GroupVertices[[#This Row],[Vertex]],Vertices[],MATCH("ID",Vertices[[#Headers],[Vertex]:[Top Word Pairs in Content by Salience]],0),FALSE)</f>
        <v>70</v>
      </c>
    </row>
    <row r="25" spans="1:3" ht="15">
      <c r="A25" s="78" t="s">
        <v>394</v>
      </c>
      <c r="B25" s="99" t="s">
        <v>222</v>
      </c>
      <c r="C25" s="77">
        <f>VLOOKUP(GroupVertices[[#This Row],[Vertex]],Vertices[],MATCH("ID",Vertices[[#Headers],[Vertex]:[Top Word Pairs in Content by Salience]],0),FALSE)</f>
        <v>12</v>
      </c>
    </row>
    <row r="26" spans="1:3" ht="15">
      <c r="A26" s="78" t="s">
        <v>394</v>
      </c>
      <c r="B26" s="99" t="s">
        <v>257</v>
      </c>
      <c r="C26" s="77">
        <f>VLOOKUP(GroupVertices[[#This Row],[Vertex]],Vertices[],MATCH("ID",Vertices[[#Headers],[Vertex]:[Top Word Pairs in Content by Salience]],0),FALSE)</f>
        <v>36</v>
      </c>
    </row>
    <row r="27" spans="1:3" ht="15">
      <c r="A27" s="78" t="s">
        <v>394</v>
      </c>
      <c r="B27" s="99" t="s">
        <v>224</v>
      </c>
      <c r="C27" s="77">
        <f>VLOOKUP(GroupVertices[[#This Row],[Vertex]],Vertices[],MATCH("ID",Vertices[[#Headers],[Vertex]:[Top Word Pairs in Content by Salience]],0),FALSE)</f>
        <v>42</v>
      </c>
    </row>
    <row r="28" spans="1:3" ht="15">
      <c r="A28" s="78" t="s">
        <v>394</v>
      </c>
      <c r="B28" s="99" t="s">
        <v>250</v>
      </c>
      <c r="C28" s="77">
        <f>VLOOKUP(GroupVertices[[#This Row],[Vertex]],Vertices[],MATCH("ID",Vertices[[#Headers],[Vertex]:[Top Word Pairs in Content by Salience]],0),FALSE)</f>
        <v>23</v>
      </c>
    </row>
    <row r="29" spans="1:3" ht="15">
      <c r="A29" s="78" t="s">
        <v>394</v>
      </c>
      <c r="B29" s="99" t="s">
        <v>251</v>
      </c>
      <c r="C29" s="77">
        <f>VLOOKUP(GroupVertices[[#This Row],[Vertex]],Vertices[],MATCH("ID",Vertices[[#Headers],[Vertex]:[Top Word Pairs in Content by Salience]],0),FALSE)</f>
        <v>66</v>
      </c>
    </row>
    <row r="30" spans="1:3" ht="15">
      <c r="A30" s="78" t="s">
        <v>394</v>
      </c>
      <c r="B30" s="99" t="s">
        <v>211</v>
      </c>
      <c r="C30" s="77">
        <f>VLOOKUP(GroupVertices[[#This Row],[Vertex]],Vertices[],MATCH("ID",Vertices[[#Headers],[Vertex]:[Top Word Pairs in Content by Salience]],0),FALSE)</f>
        <v>20</v>
      </c>
    </row>
    <row r="31" spans="1:3" ht="15">
      <c r="A31" s="78" t="s">
        <v>394</v>
      </c>
      <c r="B31" s="99" t="s">
        <v>241</v>
      </c>
      <c r="C31" s="77">
        <f>VLOOKUP(GroupVertices[[#This Row],[Vertex]],Vertices[],MATCH("ID",Vertices[[#Headers],[Vertex]:[Top Word Pairs in Content by Salience]],0),FALSE)</f>
        <v>37</v>
      </c>
    </row>
    <row r="32" spans="1:3" ht="15">
      <c r="A32" s="78" t="s">
        <v>394</v>
      </c>
      <c r="B32" s="99" t="s">
        <v>226</v>
      </c>
      <c r="C32" s="77">
        <f>VLOOKUP(GroupVertices[[#This Row],[Vertex]],Vertices[],MATCH("ID",Vertices[[#Headers],[Vertex]:[Top Word Pairs in Content by Salience]],0),FALSE)</f>
        <v>66</v>
      </c>
    </row>
    <row r="33" spans="1:3" ht="15">
      <c r="A33" s="78" t="s">
        <v>394</v>
      </c>
      <c r="B33" s="99" t="s">
        <v>221</v>
      </c>
      <c r="C33" s="77">
        <f>VLOOKUP(GroupVertices[[#This Row],[Vertex]],Vertices[],MATCH("ID",Vertices[[#Headers],[Vertex]:[Top Word Pairs in Content by Salience]],0),FALSE)</f>
        <v>39</v>
      </c>
    </row>
    <row r="34" spans="1:3" ht="15">
      <c r="A34" s="78" t="s">
        <v>394</v>
      </c>
      <c r="B34" s="99" t="s">
        <v>268</v>
      </c>
      <c r="C34" s="77">
        <f>VLOOKUP(GroupVertices[[#This Row],[Vertex]],Vertices[],MATCH("ID",Vertices[[#Headers],[Vertex]:[Top Word Pairs in Content by Salience]],0),FALSE)</f>
        <v>43</v>
      </c>
    </row>
    <row r="35" spans="1:3" ht="15">
      <c r="A35" s="78" t="s">
        <v>394</v>
      </c>
      <c r="B35" s="99" t="s">
        <v>220</v>
      </c>
      <c r="C35" s="77">
        <f>VLOOKUP(GroupVertices[[#This Row],[Vertex]],Vertices[],MATCH("ID",Vertices[[#Headers],[Vertex]:[Top Word Pairs in Content by Salience]],0),FALSE)</f>
        <v>38</v>
      </c>
    </row>
    <row r="36" spans="1:3" ht="15">
      <c r="A36" s="78" t="s">
        <v>394</v>
      </c>
      <c r="B36" s="99" t="s">
        <v>219</v>
      </c>
      <c r="C36" s="77">
        <f>VLOOKUP(GroupVertices[[#This Row],[Vertex]],Vertices[],MATCH("ID",Vertices[[#Headers],[Vertex]:[Top Word Pairs in Content by Salience]],0),FALSE)</f>
        <v>35</v>
      </c>
    </row>
    <row r="37" spans="1:3" ht="15">
      <c r="A37" s="78" t="s">
        <v>394</v>
      </c>
      <c r="B37" s="99" t="s">
        <v>215</v>
      </c>
      <c r="C37" s="77">
        <f>VLOOKUP(GroupVertices[[#This Row],[Vertex]],Vertices[],MATCH("ID",Vertices[[#Headers],[Vertex]:[Top Word Pairs in Content by Salience]],0),FALSE)</f>
        <v>37</v>
      </c>
    </row>
    <row r="38" spans="1:3" ht="15">
      <c r="A38" s="78" t="s">
        <v>394</v>
      </c>
      <c r="B38" s="99" t="s">
        <v>212</v>
      </c>
      <c r="C38" s="77">
        <f>VLOOKUP(GroupVertices[[#This Row],[Vertex]],Vertices[],MATCH("ID",Vertices[[#Headers],[Vertex]:[Top Word Pairs in Content by Salience]],0),FALSE)</f>
        <v>21</v>
      </c>
    </row>
    <row r="39" spans="1:3" ht="15">
      <c r="A39" s="78" t="s">
        <v>395</v>
      </c>
      <c r="B39" s="99" t="s">
        <v>233</v>
      </c>
      <c r="C39" s="77">
        <f>VLOOKUP(GroupVertices[[#This Row],[Vertex]],Vertices[],MATCH("ID",Vertices[[#Headers],[Vertex]:[Top Word Pairs in Content by Salience]],0),FALSE)</f>
        <v>14</v>
      </c>
    </row>
    <row r="40" spans="1:3" ht="15">
      <c r="A40" s="78" t="s">
        <v>395</v>
      </c>
      <c r="B40" s="99" t="s">
        <v>255</v>
      </c>
      <c r="C40" s="77">
        <f>VLOOKUP(GroupVertices[[#This Row],[Vertex]],Vertices[],MATCH("ID",Vertices[[#Headers],[Vertex]:[Top Word Pairs in Content by Salience]],0),FALSE)</f>
        <v>18</v>
      </c>
    </row>
    <row r="41" spans="1:3" ht="15">
      <c r="A41" s="78" t="s">
        <v>395</v>
      </c>
      <c r="B41" s="99" t="s">
        <v>231</v>
      </c>
      <c r="C41" s="77">
        <f>VLOOKUP(GroupVertices[[#This Row],[Vertex]],Vertices[],MATCH("ID",Vertices[[#Headers],[Vertex]:[Top Word Pairs in Content by Salience]],0),FALSE)</f>
        <v>15</v>
      </c>
    </row>
    <row r="42" spans="1:3" ht="15">
      <c r="A42" s="78" t="s">
        <v>395</v>
      </c>
      <c r="B42" s="99" t="s">
        <v>243</v>
      </c>
      <c r="C42" s="77">
        <f>VLOOKUP(GroupVertices[[#This Row],[Vertex]],Vertices[],MATCH("ID",Vertices[[#Headers],[Vertex]:[Top Word Pairs in Content by Salience]],0),FALSE)</f>
        <v>19</v>
      </c>
    </row>
    <row r="43" spans="1:3" ht="15">
      <c r="A43" s="78" t="s">
        <v>395</v>
      </c>
      <c r="B43" s="99" t="s">
        <v>242</v>
      </c>
      <c r="C43" s="77">
        <f>VLOOKUP(GroupVertices[[#This Row],[Vertex]],Vertices[],MATCH("ID",Vertices[[#Headers],[Vertex]:[Top Word Pairs in Content by Salience]],0),FALSE)</f>
        <v>58</v>
      </c>
    </row>
    <row r="44" spans="1:3" ht="15">
      <c r="A44" s="78" t="s">
        <v>395</v>
      </c>
      <c r="B44" s="99" t="s">
        <v>244</v>
      </c>
      <c r="C44" s="77">
        <f>VLOOKUP(GroupVertices[[#This Row],[Vertex]],Vertices[],MATCH("ID",Vertices[[#Headers],[Vertex]:[Top Word Pairs in Content by Salience]],0),FALSE)</f>
        <v>59</v>
      </c>
    </row>
    <row r="45" spans="1:3" ht="15">
      <c r="A45" s="78" t="s">
        <v>395</v>
      </c>
      <c r="B45" s="99" t="s">
        <v>230</v>
      </c>
      <c r="C45" s="77">
        <f>VLOOKUP(GroupVertices[[#This Row],[Vertex]],Vertices[],MATCH("ID",Vertices[[#Headers],[Vertex]:[Top Word Pairs in Content by Salience]],0),FALSE)</f>
        <v>49</v>
      </c>
    </row>
    <row r="46" spans="1:3" ht="15">
      <c r="A46" s="78" t="s">
        <v>395</v>
      </c>
      <c r="B46" s="99" t="s">
        <v>229</v>
      </c>
      <c r="C46" s="77">
        <f>VLOOKUP(GroupVertices[[#This Row],[Vertex]],Vertices[],MATCH("ID",Vertices[[#Headers],[Vertex]:[Top Word Pairs in Content by Salience]],0),FALSE)</f>
        <v>13</v>
      </c>
    </row>
    <row r="47" spans="1:3" ht="15">
      <c r="A47" s="78" t="s">
        <v>395</v>
      </c>
      <c r="B47" s="99" t="s">
        <v>261</v>
      </c>
      <c r="C47" s="77">
        <f>VLOOKUP(GroupVertices[[#This Row],[Vertex]],Vertices[],MATCH("ID",Vertices[[#Headers],[Vertex]:[Top Word Pairs in Content by Salience]],0),FALSE)</f>
        <v>16</v>
      </c>
    </row>
    <row r="48" spans="1:3" ht="15">
      <c r="A48" s="78" t="s">
        <v>395</v>
      </c>
      <c r="B48" s="99" t="s">
        <v>227</v>
      </c>
      <c r="C48" s="77">
        <f>VLOOKUP(GroupVertices[[#This Row],[Vertex]],Vertices[],MATCH("ID",Vertices[[#Headers],[Vertex]:[Top Word Pairs in Content by Salience]],0),FALSE)</f>
        <v>47</v>
      </c>
    </row>
    <row r="49" spans="1:3" ht="15">
      <c r="A49" s="78" t="s">
        <v>395</v>
      </c>
      <c r="B49" s="99" t="s">
        <v>237</v>
      </c>
      <c r="C49" s="77">
        <f>VLOOKUP(GroupVertices[[#This Row],[Vertex]],Vertices[],MATCH("ID",Vertices[[#Headers],[Vertex]:[Top Word Pairs in Content by Salience]],0),FALSE)</f>
        <v>10</v>
      </c>
    </row>
    <row r="50" spans="1:3" ht="15">
      <c r="A50" s="78" t="s">
        <v>395</v>
      </c>
      <c r="B50" s="99" t="s">
        <v>210</v>
      </c>
      <c r="C50" s="77">
        <f>VLOOKUP(GroupVertices[[#This Row],[Vertex]],Vertices[],MATCH("ID",Vertices[[#Headers],[Vertex]:[Top Word Pairs in Content by Salience]],0),FALSE)</f>
        <v>8</v>
      </c>
    </row>
    <row r="51" spans="1:3" ht="15">
      <c r="A51" s="78" t="s">
        <v>396</v>
      </c>
      <c r="B51" s="99" t="s">
        <v>277</v>
      </c>
      <c r="C51" s="77">
        <f>VLOOKUP(GroupVertices[[#This Row],[Vertex]],Vertices[],MATCH("ID",Vertices[[#Headers],[Vertex]:[Top Word Pairs in Content by Salience]],0),FALSE)</f>
        <v>71</v>
      </c>
    </row>
    <row r="52" spans="1:3" ht="15">
      <c r="A52" s="78" t="s">
        <v>396</v>
      </c>
      <c r="B52" s="99" t="s">
        <v>246</v>
      </c>
      <c r="C52" s="77">
        <f>VLOOKUP(GroupVertices[[#This Row],[Vertex]],Vertices[],MATCH("ID",Vertices[[#Headers],[Vertex]:[Top Word Pairs in Content by Salience]],0),FALSE)</f>
        <v>26</v>
      </c>
    </row>
    <row r="53" spans="1:3" ht="15">
      <c r="A53" s="78" t="s">
        <v>396</v>
      </c>
      <c r="B53" s="99" t="s">
        <v>248</v>
      </c>
      <c r="C53" s="77">
        <f>VLOOKUP(GroupVertices[[#This Row],[Vertex]],Vertices[],MATCH("ID",Vertices[[#Headers],[Vertex]:[Top Word Pairs in Content by Salience]],0),FALSE)</f>
        <v>68</v>
      </c>
    </row>
    <row r="54" spans="1:3" ht="15">
      <c r="A54" s="78" t="s">
        <v>396</v>
      </c>
      <c r="B54" s="99" t="s">
        <v>247</v>
      </c>
      <c r="C54" s="77">
        <f>VLOOKUP(GroupVertices[[#This Row],[Vertex]],Vertices[],MATCH("ID",Vertices[[#Headers],[Vertex]:[Top Word Pairs in Content by Salience]],0),FALSE)</f>
        <v>23</v>
      </c>
    </row>
    <row r="55" spans="1:3" ht="15">
      <c r="A55" s="78" t="s">
        <v>396</v>
      </c>
      <c r="B55" s="99" t="s">
        <v>236</v>
      </c>
      <c r="C55" s="77">
        <f>VLOOKUP(GroupVertices[[#This Row],[Vertex]],Vertices[],MATCH("ID",Vertices[[#Headers],[Vertex]:[Top Word Pairs in Content by Salience]],0),FALSE)</f>
        <v>9</v>
      </c>
    </row>
    <row r="56" spans="1:3" ht="15">
      <c r="A56" s="78" t="s">
        <v>396</v>
      </c>
      <c r="B56" s="99" t="s">
        <v>225</v>
      </c>
      <c r="C56" s="77">
        <f>VLOOKUP(GroupVertices[[#This Row],[Vertex]],Vertices[],MATCH("ID",Vertices[[#Headers],[Vertex]:[Top Word Pairs in Content by Salience]],0),FALSE)</f>
        <v>45</v>
      </c>
    </row>
    <row r="57" spans="1:3" ht="15">
      <c r="A57" s="78" t="s">
        <v>396</v>
      </c>
      <c r="B57" s="99" t="s">
        <v>274</v>
      </c>
      <c r="C57" s="77">
        <f>VLOOKUP(GroupVertices[[#This Row],[Vertex]],Vertices[],MATCH("ID",Vertices[[#Headers],[Vertex]:[Top Word Pairs in Content by Salience]],0),FALSE)</f>
        <v>55</v>
      </c>
    </row>
    <row r="58" spans="1:3" ht="15">
      <c r="A58" s="78" t="s">
        <v>396</v>
      </c>
      <c r="B58" s="99" t="s">
        <v>245</v>
      </c>
      <c r="C58" s="77">
        <f>VLOOKUP(GroupVertices[[#This Row],[Vertex]],Vertices[],MATCH("ID",Vertices[[#Headers],[Vertex]:[Top Word Pairs in Content by Salience]],0),FALSE)</f>
        <v>61</v>
      </c>
    </row>
    <row r="59" spans="1:3" ht="15">
      <c r="A59" s="78" t="s">
        <v>396</v>
      </c>
      <c r="B59" s="99" t="s">
        <v>240</v>
      </c>
      <c r="C59" s="77">
        <f>VLOOKUP(GroupVertices[[#This Row],[Vertex]],Vertices[],MATCH("ID",Vertices[[#Headers],[Vertex]:[Top Word Pairs in Content by Salience]],0),FALSE)</f>
        <v>57</v>
      </c>
    </row>
    <row r="60" spans="1:3" ht="15">
      <c r="A60" s="78" t="s">
        <v>396</v>
      </c>
      <c r="B60" s="99" t="s">
        <v>228</v>
      </c>
      <c r="C60" s="77">
        <f>VLOOKUP(GroupVertices[[#This Row],[Vertex]],Vertices[],MATCH("ID",Vertices[[#Headers],[Vertex]:[Top Word Pairs in Content by Salience]],0),FALSE)</f>
        <v>48</v>
      </c>
    </row>
    <row r="61" spans="1:3" ht="15">
      <c r="A61" s="78" t="s">
        <v>396</v>
      </c>
      <c r="B61" s="99" t="s">
        <v>214</v>
      </c>
      <c r="C61" s="77">
        <f>VLOOKUP(GroupVertices[[#This Row],[Vertex]],Vertices[],MATCH("ID",Vertices[[#Headers],[Vertex]:[Top Word Pairs in Content by Salience]],0),FALSE)</f>
        <v>25</v>
      </c>
    </row>
    <row r="62" spans="1:3" ht="15">
      <c r="A62" s="78" t="s">
        <v>397</v>
      </c>
      <c r="B62" s="99" t="s">
        <v>235</v>
      </c>
      <c r="C62" s="77">
        <f>VLOOKUP(GroupVertices[[#This Row],[Vertex]],Vertices[],MATCH("ID",Vertices[[#Headers],[Vertex]:[Top Word Pairs in Content by Salience]],0),FALSE)</f>
        <v>14</v>
      </c>
    </row>
    <row r="63" spans="1:3" ht="15">
      <c r="A63" s="78" t="s">
        <v>397</v>
      </c>
      <c r="B63" s="99" t="s">
        <v>253</v>
      </c>
      <c r="C63" s="77">
        <f>VLOOKUP(GroupVertices[[#This Row],[Vertex]],Vertices[],MATCH("ID",Vertices[[#Headers],[Vertex]:[Top Word Pairs in Content by Salience]],0),FALSE)</f>
        <v>44</v>
      </c>
    </row>
    <row r="64" spans="1:3" ht="15">
      <c r="A64" s="78" t="s">
        <v>397</v>
      </c>
      <c r="B64" s="99" t="s">
        <v>254</v>
      </c>
      <c r="C64" s="77">
        <f>VLOOKUP(GroupVertices[[#This Row],[Vertex]],Vertices[],MATCH("ID",Vertices[[#Headers],[Vertex]:[Top Word Pairs in Content by Salience]],0),FALSE)</f>
        <v>56</v>
      </c>
    </row>
    <row r="65" spans="1:3" ht="15">
      <c r="A65" s="78" t="s">
        <v>397</v>
      </c>
      <c r="B65" s="99" t="s">
        <v>275</v>
      </c>
      <c r="C65" s="77">
        <f>VLOOKUP(GroupVertices[[#This Row],[Vertex]],Vertices[],MATCH("ID",Vertices[[#Headers],[Vertex]:[Top Word Pairs in Content by Salience]],0),FALSE)</f>
        <v>63</v>
      </c>
    </row>
    <row r="66" spans="1:3" ht="15">
      <c r="A66" s="78" t="s">
        <v>397</v>
      </c>
      <c r="B66" s="99" t="s">
        <v>218</v>
      </c>
      <c r="C66" s="77">
        <f>VLOOKUP(GroupVertices[[#This Row],[Vertex]],Vertices[],MATCH("ID",Vertices[[#Headers],[Vertex]:[Top Word Pairs in Content by Salience]],0),FALSE)</f>
        <v>34</v>
      </c>
    </row>
    <row r="67" spans="1:3" ht="15">
      <c r="A67" s="78" t="s">
        <v>397</v>
      </c>
      <c r="B67" s="99" t="s">
        <v>272</v>
      </c>
      <c r="C67" s="77">
        <f>VLOOKUP(GroupVertices[[#This Row],[Vertex]],Vertices[],MATCH("ID",Vertices[[#Headers],[Vertex]:[Top Word Pairs in Content by Salience]],0),FALSE)</f>
        <v>55</v>
      </c>
    </row>
    <row r="68" spans="1:3" ht="15">
      <c r="A68" s="78" t="s">
        <v>397</v>
      </c>
      <c r="B68" s="99" t="s">
        <v>234</v>
      </c>
      <c r="C68" s="77">
        <f>VLOOKUP(GroupVertices[[#This Row],[Vertex]],Vertices[],MATCH("ID",Vertices[[#Headers],[Vertex]:[Top Word Pairs in Content by Salience]],0),FALSE)</f>
        <v>22</v>
      </c>
    </row>
    <row r="69" spans="1:3" ht="15">
      <c r="A69" s="78" t="s">
        <v>397</v>
      </c>
      <c r="B69" s="99" t="s">
        <v>232</v>
      </c>
      <c r="C69" s="77">
        <f>VLOOKUP(GroupVertices[[#This Row],[Vertex]],Vertices[],MATCH("ID",Vertices[[#Headers],[Vertex]:[Top Word Pairs in Content by Salience]],0),FALSE)</f>
        <v>22</v>
      </c>
    </row>
    <row r="70" spans="1:3" ht="15">
      <c r="A70" s="78" t="s">
        <v>397</v>
      </c>
      <c r="B70" s="99" t="s">
        <v>271</v>
      </c>
      <c r="C70" s="77">
        <f>VLOOKUP(GroupVertices[[#This Row],[Vertex]],Vertices[],MATCH("ID",Vertices[[#Headers],[Vertex]:[Top Word Pairs in Content by Salience]],0),FALSE)</f>
        <v>54</v>
      </c>
    </row>
    <row r="71" spans="1:3" ht="15">
      <c r="A71" s="78" t="s">
        <v>397</v>
      </c>
      <c r="B71" s="99" t="s">
        <v>270</v>
      </c>
      <c r="C71" s="77">
        <f>VLOOKUP(GroupVertices[[#This Row],[Vertex]],Vertices[],MATCH("ID",Vertices[[#Headers],[Vertex]:[Top Word Pairs in Content by Salience]],0),FALSE)</f>
        <v>51</v>
      </c>
    </row>
    <row r="72" spans="1:3" ht="15">
      <c r="A72" s="78" t="s">
        <v>397</v>
      </c>
      <c r="B72" s="99" t="s">
        <v>217</v>
      </c>
      <c r="C72" s="77">
        <f>VLOOKUP(GroupVertices[[#This Row],[Vertex]],Vertices[],MATCH("ID",Vertices[[#Headers],[Vertex]:[Top Word Pairs in Content by Salience]],0),FALSE)</f>
        <v>33</v>
      </c>
    </row>
  </sheetData>
  <dataValidations count="3" xWindow="58" yWindow="226">
    <dataValidation allowBlank="1" showInputMessage="1" showErrorMessage="1" promptTitle="Group Name" prompt="Enter the name of the group.  The group name must also be entered on the Groups worksheet." sqref="A2:A72"/>
    <dataValidation allowBlank="1" showInputMessage="1" showErrorMessage="1" promptTitle="Vertex Name" prompt="Enter the name of a vertex to include in the group." sqref="B2:B72"/>
    <dataValidation allowBlank="1" showInputMessage="1" promptTitle="Vertex ID" prompt="This is the value of the hidden ID cell in the Vertices worksheet.  It gets filled in by the items on the NodeXL, Analysis, Groups menu." sqref="C2:C7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75" thickTop="1">
      <c r="A2" s="31" t="s">
        <v>1697</v>
      </c>
      <c r="B2" s="31" t="s">
        <v>392</v>
      </c>
      <c r="D2" s="29">
        <f>MIN(Vertices[Degree])</f>
        <v>0</v>
      </c>
      <c r="E2">
        <f>COUNTIF(Vertices[Degree],"&gt;= "&amp;D2)-COUNTIF(Vertices[Degree],"&gt;="&amp;D3)</f>
        <v>0</v>
      </c>
      <c r="F2" s="34">
        <f>MIN(Vertices[In-Degree])</f>
        <v>0</v>
      </c>
      <c r="G2" s="35">
        <f>COUNTIF(Vertices[In-Degree],"&gt;= "&amp;F2)-COUNTIF(Vertices[In-Degree],"&gt;="&amp;F3)</f>
        <v>1</v>
      </c>
      <c r="H2" s="34">
        <f>MIN(Vertices[Out-Degree])</f>
        <v>0</v>
      </c>
      <c r="I2" s="35">
        <f>COUNTIF(Vertices[Out-Degree],"&gt;= "&amp;H2)-COUNTIF(Vertices[Out-Degree],"&gt;="&amp;H3)</f>
        <v>38</v>
      </c>
      <c r="J2" s="34">
        <f>MIN(Vertices[Betweenness Centrality])</f>
        <v>0</v>
      </c>
      <c r="K2" s="35">
        <f>COUNTIF(Vertices[Betweenness Centrality],"&gt;= "&amp;J2)-COUNTIF(Vertices[Betweenness Centrality],"&gt;="&amp;J3)</f>
        <v>65</v>
      </c>
      <c r="L2" s="34">
        <f>MIN(Vertices[Closeness Centrality])</f>
        <v>0.503597</v>
      </c>
      <c r="M2" s="35">
        <f>COUNTIF(Vertices[Closeness Centrality],"&gt;= "&amp;L2)-COUNTIF(Vertices[Closeness Centrality],"&gt;="&amp;L3)</f>
        <v>29</v>
      </c>
      <c r="N2" s="34">
        <f>MIN(Vertices[Eigenvector Centrality])</f>
        <v>0.025345</v>
      </c>
      <c r="O2" s="35">
        <f>COUNTIF(Vertices[Eigenvector Centrality],"&gt;= "&amp;N2)-COUNTIF(Vertices[Eigenvector Centrality],"&gt;="&amp;N3)</f>
        <v>16</v>
      </c>
      <c r="P2" s="34">
        <f>MIN(Vertices[PageRank])</f>
        <v>0.01208</v>
      </c>
      <c r="Q2" s="35">
        <f>COUNTIF(Vertices[PageRank],"&gt;= "&amp;P2)-COUNTIF(Vertices[PageRank],"&gt;="&amp;P3)</f>
        <v>41</v>
      </c>
      <c r="R2" s="34">
        <f>MIN(Vertices[Clustering Coefficient])</f>
        <v>0</v>
      </c>
      <c r="S2" s="40">
        <f>COUNTIF(Vertices[Clustering Coefficient],"&gt;= "&amp;R2)-COUNTIF(Vertices[Clustering Coefficient],"&gt;="&amp;R3)</f>
        <v>8</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107"/>
      <c r="B3" s="107"/>
      <c r="D3" s="29">
        <f aca="true" t="shared" si="1" ref="D3:D35">D2+($D$36-$D$2)/BinDivisor</f>
        <v>0</v>
      </c>
      <c r="E3">
        <f>COUNTIF(Vertices[Degree],"&gt;= "&amp;D3)-COUNTIF(Vertices[Degree],"&gt;="&amp;D4)</f>
        <v>0</v>
      </c>
      <c r="F3" s="36">
        <f aca="true" t="shared" si="2" ref="F3:F35">F2+($F$36-$F$2)/BinDivisor</f>
        <v>0.6470588235294118</v>
      </c>
      <c r="G3" s="37">
        <f>COUNTIF(Vertices[In-Degree],"&gt;= "&amp;F3)-COUNTIF(Vertices[In-Degree],"&gt;="&amp;F4)</f>
        <v>19</v>
      </c>
      <c r="H3" s="36">
        <f aca="true" t="shared" si="3" ref="H3:H35">H2+($H$36-$H$2)/BinDivisor</f>
        <v>2.0588235294117645</v>
      </c>
      <c r="I3" s="37">
        <f>COUNTIF(Vertices[Out-Degree],"&gt;= "&amp;H3)-COUNTIF(Vertices[Out-Degree],"&gt;="&amp;H4)</f>
        <v>13</v>
      </c>
      <c r="J3" s="36">
        <f aca="true" t="shared" si="4" ref="J3:J35">J2+($J$36-$J$2)/BinDivisor</f>
        <v>95.02143008823529</v>
      </c>
      <c r="K3" s="37">
        <f>COUNTIF(Vertices[Betweenness Centrality],"&gt;= "&amp;J3)-COUNTIF(Vertices[Betweenness Centrality],"&gt;="&amp;J4)</f>
        <v>5</v>
      </c>
      <c r="L3" s="36">
        <f aca="true" t="shared" si="5" ref="L3:L35">L2+($L$36-$L$2)/BinDivisor</f>
        <v>0.5181970882352941</v>
      </c>
      <c r="M3" s="37">
        <f>COUNTIF(Vertices[Closeness Centrality],"&gt;= "&amp;L3)-COUNTIF(Vertices[Closeness Centrality],"&gt;="&amp;L4)</f>
        <v>15</v>
      </c>
      <c r="N3" s="36">
        <f aca="true" t="shared" si="6" ref="N3:N35">N2+($N$36-$N$2)/BinDivisor</f>
        <v>0.036367794117647054</v>
      </c>
      <c r="O3" s="37">
        <f>COUNTIF(Vertices[Eigenvector Centrality],"&gt;= "&amp;N3)-COUNTIF(Vertices[Eigenvector Centrality],"&gt;="&amp;N4)</f>
        <v>7</v>
      </c>
      <c r="P3" s="36">
        <f aca="true" t="shared" si="7" ref="P3:P35">P2+($P$36-$P$2)/BinDivisor</f>
        <v>0.013213147058823529</v>
      </c>
      <c r="Q3" s="37">
        <f>COUNTIF(Vertices[PageRank],"&gt;= "&amp;P3)-COUNTIF(Vertices[PageRank],"&gt;="&amp;P4)</f>
        <v>14</v>
      </c>
      <c r="R3" s="36">
        <f aca="true" t="shared" si="8" ref="R3:R35">R2+($R$36-$R$2)/BinDivisor</f>
        <v>0.0196078431372549</v>
      </c>
      <c r="S3" s="41">
        <f>COUNTIF(Vertices[Clustering Coefficient],"&gt;= "&amp;R3)-COUNTIF(Vertices[Clustering Coefficient],"&gt;="&amp;R4)</f>
        <v>0</v>
      </c>
      <c r="T3" s="36" t="e">
        <f aca="true" t="shared" si="9" ref="T3:T35">T2+($T$36-$T$2)/BinDivisor</f>
        <v>#REF!</v>
      </c>
      <c r="U3" s="37" t="e">
        <f ca="1" t="shared" si="0"/>
        <v>#REF!</v>
      </c>
      <c r="W3" t="s">
        <v>125</v>
      </c>
      <c r="X3" t="s">
        <v>85</v>
      </c>
    </row>
    <row r="4" spans="1:24" ht="15">
      <c r="A4" s="31" t="s">
        <v>146</v>
      </c>
      <c r="B4" s="31">
        <v>71</v>
      </c>
      <c r="D4" s="29">
        <f t="shared" si="1"/>
        <v>0</v>
      </c>
      <c r="E4">
        <f>COUNTIF(Vertices[Degree],"&gt;= "&amp;D4)-COUNTIF(Vertices[Degree],"&gt;="&amp;D5)</f>
        <v>0</v>
      </c>
      <c r="F4" s="34">
        <f t="shared" si="2"/>
        <v>1.2941176470588236</v>
      </c>
      <c r="G4" s="35">
        <f>COUNTIF(Vertices[In-Degree],"&gt;= "&amp;F4)-COUNTIF(Vertices[In-Degree],"&gt;="&amp;F5)</f>
        <v>0</v>
      </c>
      <c r="H4" s="34">
        <f t="shared" si="3"/>
        <v>4.117647058823529</v>
      </c>
      <c r="I4" s="35">
        <f>COUNTIF(Vertices[Out-Degree],"&gt;= "&amp;H4)-COUNTIF(Vertices[Out-Degree],"&gt;="&amp;H5)</f>
        <v>1</v>
      </c>
      <c r="J4" s="34">
        <f t="shared" si="4"/>
        <v>190.04286017647058</v>
      </c>
      <c r="K4" s="35">
        <f>COUNTIF(Vertices[Betweenness Centrality],"&gt;= "&amp;J4)-COUNTIF(Vertices[Betweenness Centrality],"&gt;="&amp;J5)</f>
        <v>0</v>
      </c>
      <c r="L4" s="34">
        <f t="shared" si="5"/>
        <v>0.5327971764705882</v>
      </c>
      <c r="M4" s="35">
        <f>COUNTIF(Vertices[Closeness Centrality],"&gt;= "&amp;L4)-COUNTIF(Vertices[Closeness Centrality],"&gt;="&amp;L5)</f>
        <v>12</v>
      </c>
      <c r="N4" s="34">
        <f t="shared" si="6"/>
        <v>0.047390588235294115</v>
      </c>
      <c r="O4" s="35">
        <f>COUNTIF(Vertices[Eigenvector Centrality],"&gt;= "&amp;N4)-COUNTIF(Vertices[Eigenvector Centrality],"&gt;="&amp;N5)</f>
        <v>8</v>
      </c>
      <c r="P4" s="34">
        <f t="shared" si="7"/>
        <v>0.014346294117647058</v>
      </c>
      <c r="Q4" s="35">
        <f>COUNTIF(Vertices[PageRank],"&gt;= "&amp;P4)-COUNTIF(Vertices[PageRank],"&gt;="&amp;P5)</f>
        <v>7</v>
      </c>
      <c r="R4" s="34">
        <f t="shared" si="8"/>
        <v>0.0392156862745098</v>
      </c>
      <c r="S4" s="40">
        <f>COUNTIF(Vertices[Clustering Coefficient],"&gt;= "&amp;R4)-COUNTIF(Vertices[Clustering Coefficient],"&gt;="&amp;R5)</f>
        <v>1</v>
      </c>
      <c r="T4" s="34" t="e">
        <f ca="1" t="shared" si="9"/>
        <v>#REF!</v>
      </c>
      <c r="U4" s="35" t="e">
        <f ca="1" t="shared" si="0"/>
        <v>#REF!</v>
      </c>
      <c r="W4" t="s">
        <v>126</v>
      </c>
      <c r="X4" t="s">
        <v>128</v>
      </c>
    </row>
    <row r="5" spans="1:21" ht="15">
      <c r="A5" s="107"/>
      <c r="B5" s="107"/>
      <c r="D5" s="29">
        <f t="shared" si="1"/>
        <v>0</v>
      </c>
      <c r="E5">
        <f>COUNTIF(Vertices[Degree],"&gt;= "&amp;D5)-COUNTIF(Vertices[Degree],"&gt;="&amp;D6)</f>
        <v>0</v>
      </c>
      <c r="F5" s="36">
        <f t="shared" si="2"/>
        <v>1.9411764705882355</v>
      </c>
      <c r="G5" s="37">
        <f>COUNTIF(Vertices[In-Degree],"&gt;= "&amp;F5)-COUNTIF(Vertices[In-Degree],"&gt;="&amp;F6)</f>
        <v>12</v>
      </c>
      <c r="H5" s="36">
        <f t="shared" si="3"/>
        <v>6.1764705882352935</v>
      </c>
      <c r="I5" s="37">
        <f>COUNTIF(Vertices[Out-Degree],"&gt;= "&amp;H5)-COUNTIF(Vertices[Out-Degree],"&gt;="&amp;H6)</f>
        <v>5</v>
      </c>
      <c r="J5" s="36">
        <f t="shared" si="4"/>
        <v>285.06429026470585</v>
      </c>
      <c r="K5" s="37">
        <f>COUNTIF(Vertices[Betweenness Centrality],"&gt;= "&amp;J5)-COUNTIF(Vertices[Betweenness Centrality],"&gt;="&amp;J6)</f>
        <v>0</v>
      </c>
      <c r="L5" s="36">
        <f t="shared" si="5"/>
        <v>0.5473972647058823</v>
      </c>
      <c r="M5" s="37">
        <f>COUNTIF(Vertices[Closeness Centrality],"&gt;= "&amp;L5)-COUNTIF(Vertices[Closeness Centrality],"&gt;="&amp;L6)</f>
        <v>7</v>
      </c>
      <c r="N5" s="36">
        <f t="shared" si="6"/>
        <v>0.058413382352941176</v>
      </c>
      <c r="O5" s="37">
        <f>COUNTIF(Vertices[Eigenvector Centrality],"&gt;= "&amp;N5)-COUNTIF(Vertices[Eigenvector Centrality],"&gt;="&amp;N6)</f>
        <v>4</v>
      </c>
      <c r="P5" s="36">
        <f t="shared" si="7"/>
        <v>0.015479441176470586</v>
      </c>
      <c r="Q5" s="37">
        <f>COUNTIF(Vertices[PageRank],"&gt;= "&amp;P5)-COUNTIF(Vertices[PageRank],"&gt;="&amp;P6)</f>
        <v>2</v>
      </c>
      <c r="R5" s="36">
        <f t="shared" si="8"/>
        <v>0.058823529411764705</v>
      </c>
      <c r="S5" s="41">
        <f>COUNTIF(Vertices[Clustering Coefficient],"&gt;= "&amp;R5)-COUNTIF(Vertices[Clustering Coefficient],"&gt;="&amp;R6)</f>
        <v>0</v>
      </c>
      <c r="T5" s="36" t="e">
        <f ca="1" t="shared" si="9"/>
        <v>#REF!</v>
      </c>
      <c r="U5" s="37" t="e">
        <f ca="1" t="shared" si="0"/>
        <v>#REF!</v>
      </c>
    </row>
    <row r="6" spans="1:21" ht="15">
      <c r="A6" s="31" t="s">
        <v>148</v>
      </c>
      <c r="B6" s="31">
        <v>340</v>
      </c>
      <c r="D6" s="29">
        <f t="shared" si="1"/>
        <v>0</v>
      </c>
      <c r="E6">
        <f>COUNTIF(Vertices[Degree],"&gt;= "&amp;D6)-COUNTIF(Vertices[Degree],"&gt;="&amp;D7)</f>
        <v>0</v>
      </c>
      <c r="F6" s="34">
        <f t="shared" si="2"/>
        <v>2.588235294117647</v>
      </c>
      <c r="G6" s="35">
        <f>COUNTIF(Vertices[In-Degree],"&gt;= "&amp;F6)-COUNTIF(Vertices[In-Degree],"&gt;="&amp;F7)</f>
        <v>7</v>
      </c>
      <c r="H6" s="34">
        <f t="shared" si="3"/>
        <v>8.235294117647058</v>
      </c>
      <c r="I6" s="35">
        <f>COUNTIF(Vertices[Out-Degree],"&gt;= "&amp;H6)-COUNTIF(Vertices[Out-Degree],"&gt;="&amp;H7)</f>
        <v>4</v>
      </c>
      <c r="J6" s="34">
        <f t="shared" si="4"/>
        <v>380.08572035294117</v>
      </c>
      <c r="K6" s="35">
        <f>COUNTIF(Vertices[Betweenness Centrality],"&gt;= "&amp;J6)-COUNTIF(Vertices[Betweenness Centrality],"&gt;="&amp;J7)</f>
        <v>0</v>
      </c>
      <c r="L6" s="34">
        <f t="shared" si="5"/>
        <v>0.5619973529411765</v>
      </c>
      <c r="M6" s="35">
        <f>COUNTIF(Vertices[Closeness Centrality],"&gt;= "&amp;L6)-COUNTIF(Vertices[Closeness Centrality],"&gt;="&amp;L7)</f>
        <v>2</v>
      </c>
      <c r="N6" s="34">
        <f t="shared" si="6"/>
        <v>0.06943617647058824</v>
      </c>
      <c r="O6" s="35">
        <f>COUNTIF(Vertices[Eigenvector Centrality],"&gt;= "&amp;N6)-COUNTIF(Vertices[Eigenvector Centrality],"&gt;="&amp;N7)</f>
        <v>4</v>
      </c>
      <c r="P6" s="34">
        <f t="shared" si="7"/>
        <v>0.016612588235294115</v>
      </c>
      <c r="Q6" s="35">
        <f>COUNTIF(Vertices[PageRank],"&gt;= "&amp;P6)-COUNTIF(Vertices[PageRank],"&gt;="&amp;P7)</f>
        <v>3</v>
      </c>
      <c r="R6" s="34">
        <f t="shared" si="8"/>
        <v>0.0784313725490196</v>
      </c>
      <c r="S6" s="40">
        <f>COUNTIF(Vertices[Clustering Coefficient],"&gt;= "&amp;R6)-COUNTIF(Vertices[Clustering Coefficient],"&gt;="&amp;R7)</f>
        <v>0</v>
      </c>
      <c r="T6" s="34" t="e">
        <f ca="1" t="shared" si="9"/>
        <v>#REF!</v>
      </c>
      <c r="U6" s="35" t="e">
        <f ca="1" t="shared" si="0"/>
        <v>#REF!</v>
      </c>
    </row>
    <row r="7" spans="1:21" ht="15">
      <c r="A7" s="31" t="s">
        <v>149</v>
      </c>
      <c r="B7" s="31">
        <v>0</v>
      </c>
      <c r="D7" s="29">
        <f t="shared" si="1"/>
        <v>0</v>
      </c>
      <c r="E7">
        <f>COUNTIF(Vertices[Degree],"&gt;= "&amp;D7)-COUNTIF(Vertices[Degree],"&gt;="&amp;D8)</f>
        <v>0</v>
      </c>
      <c r="F7" s="36">
        <f t="shared" si="2"/>
        <v>3.235294117647059</v>
      </c>
      <c r="G7" s="37">
        <f>COUNTIF(Vertices[In-Degree],"&gt;= "&amp;F7)-COUNTIF(Vertices[In-Degree],"&gt;="&amp;F8)</f>
        <v>0</v>
      </c>
      <c r="H7" s="36">
        <f t="shared" si="3"/>
        <v>10.294117647058822</v>
      </c>
      <c r="I7" s="37">
        <f>COUNTIF(Vertices[Out-Degree],"&gt;= "&amp;H7)-COUNTIF(Vertices[Out-Degree],"&gt;="&amp;H8)</f>
        <v>3</v>
      </c>
      <c r="J7" s="36">
        <f t="shared" si="4"/>
        <v>475.1071504411765</v>
      </c>
      <c r="K7" s="37">
        <f>COUNTIF(Vertices[Betweenness Centrality],"&gt;= "&amp;J7)-COUNTIF(Vertices[Betweenness Centrality],"&gt;="&amp;J8)</f>
        <v>0</v>
      </c>
      <c r="L7" s="36">
        <f t="shared" si="5"/>
        <v>0.5765974411764706</v>
      </c>
      <c r="M7" s="37">
        <f>COUNTIF(Vertices[Closeness Centrality],"&gt;= "&amp;L7)-COUNTIF(Vertices[Closeness Centrality],"&gt;="&amp;L8)</f>
        <v>0</v>
      </c>
      <c r="N7" s="36">
        <f t="shared" si="6"/>
        <v>0.0804589705882353</v>
      </c>
      <c r="O7" s="37">
        <f>COUNTIF(Vertices[Eigenvector Centrality],"&gt;= "&amp;N7)-COUNTIF(Vertices[Eigenvector Centrality],"&gt;="&amp;N8)</f>
        <v>2</v>
      </c>
      <c r="P7" s="36">
        <f t="shared" si="7"/>
        <v>0.017745735294117645</v>
      </c>
      <c r="Q7" s="37">
        <f>COUNTIF(Vertices[PageRank],"&gt;= "&amp;P7)-COUNTIF(Vertices[PageRank],"&gt;="&amp;P8)</f>
        <v>1</v>
      </c>
      <c r="R7" s="36">
        <f t="shared" si="8"/>
        <v>0.09803921568627451</v>
      </c>
      <c r="S7" s="41">
        <f>COUNTIF(Vertices[Clustering Coefficient],"&gt;= "&amp;R7)-COUNTIF(Vertices[Clustering Coefficient],"&gt;="&amp;R8)</f>
        <v>0</v>
      </c>
      <c r="T7" s="36" t="e">
        <f ca="1" t="shared" si="9"/>
        <v>#REF!</v>
      </c>
      <c r="U7" s="37" t="e">
        <f ca="1" t="shared" si="0"/>
        <v>#REF!</v>
      </c>
    </row>
    <row r="8" spans="1:21" ht="15">
      <c r="A8" s="31" t="s">
        <v>150</v>
      </c>
      <c r="B8" s="31">
        <v>340</v>
      </c>
      <c r="D8" s="29">
        <f t="shared" si="1"/>
        <v>0</v>
      </c>
      <c r="E8">
        <f>COUNTIF(Vertices[Degree],"&gt;= "&amp;D8)-COUNTIF(Vertices[Degree],"&gt;="&amp;D9)</f>
        <v>0</v>
      </c>
      <c r="F8" s="34">
        <f t="shared" si="2"/>
        <v>3.8823529411764706</v>
      </c>
      <c r="G8" s="35">
        <f>COUNTIF(Vertices[In-Degree],"&gt;= "&amp;F8)-COUNTIF(Vertices[In-Degree],"&gt;="&amp;F9)</f>
        <v>4</v>
      </c>
      <c r="H8" s="34">
        <f t="shared" si="3"/>
        <v>12.352941176470587</v>
      </c>
      <c r="I8" s="35">
        <f>COUNTIF(Vertices[Out-Degree],"&gt;= "&amp;H8)-COUNTIF(Vertices[Out-Degree],"&gt;="&amp;H9)</f>
        <v>3</v>
      </c>
      <c r="J8" s="34">
        <f t="shared" si="4"/>
        <v>570.1285805294118</v>
      </c>
      <c r="K8" s="35">
        <f>COUNTIF(Vertices[Betweenness Centrality],"&gt;= "&amp;J8)-COUNTIF(Vertices[Betweenness Centrality],"&gt;="&amp;J9)</f>
        <v>0</v>
      </c>
      <c r="L8" s="34">
        <f t="shared" si="5"/>
        <v>0.5911975294117647</v>
      </c>
      <c r="M8" s="35">
        <f>COUNTIF(Vertices[Closeness Centrality],"&gt;= "&amp;L8)-COUNTIF(Vertices[Closeness Centrality],"&gt;="&amp;L9)</f>
        <v>1</v>
      </c>
      <c r="N8" s="34">
        <f t="shared" si="6"/>
        <v>0.09148176470588236</v>
      </c>
      <c r="O8" s="35">
        <f>COUNTIF(Vertices[Eigenvector Centrality],"&gt;= "&amp;N8)-COUNTIF(Vertices[Eigenvector Centrality],"&gt;="&amp;N9)</f>
        <v>3</v>
      </c>
      <c r="P8" s="34">
        <f t="shared" si="7"/>
        <v>0.018878882352941176</v>
      </c>
      <c r="Q8" s="35">
        <f>COUNTIF(Vertices[PageRank],"&gt;= "&amp;P8)-COUNTIF(Vertices[PageRank],"&gt;="&amp;P9)</f>
        <v>2</v>
      </c>
      <c r="R8" s="34">
        <f t="shared" si="8"/>
        <v>0.11764705882352941</v>
      </c>
      <c r="S8" s="40">
        <f>COUNTIF(Vertices[Clustering Coefficient],"&gt;= "&amp;R8)-COUNTIF(Vertices[Clustering Coefficient],"&gt;="&amp;R9)</f>
        <v>0</v>
      </c>
      <c r="T8" s="34" t="e">
        <f ca="1" t="shared" si="9"/>
        <v>#REF!</v>
      </c>
      <c r="U8" s="35" t="e">
        <f ca="1" t="shared" si="0"/>
        <v>#REF!</v>
      </c>
    </row>
    <row r="9" spans="1:21" ht="15">
      <c r="A9" s="107"/>
      <c r="B9" s="107"/>
      <c r="D9" s="29">
        <f t="shared" si="1"/>
        <v>0</v>
      </c>
      <c r="E9">
        <f>COUNTIF(Vertices[Degree],"&gt;= "&amp;D9)-COUNTIF(Vertices[Degree],"&gt;="&amp;D10)</f>
        <v>0</v>
      </c>
      <c r="F9" s="36">
        <f t="shared" si="2"/>
        <v>4.529411764705882</v>
      </c>
      <c r="G9" s="37">
        <f>COUNTIF(Vertices[In-Degree],"&gt;= "&amp;F9)-COUNTIF(Vertices[In-Degree],"&gt;="&amp;F10)</f>
        <v>5</v>
      </c>
      <c r="H9" s="36">
        <f t="shared" si="3"/>
        <v>14.411764705882351</v>
      </c>
      <c r="I9" s="37">
        <f>COUNTIF(Vertices[Out-Degree],"&gt;= "&amp;H9)-COUNTIF(Vertices[Out-Degree],"&gt;="&amp;H10)</f>
        <v>1</v>
      </c>
      <c r="J9" s="36">
        <f t="shared" si="4"/>
        <v>665.1500106176471</v>
      </c>
      <c r="K9" s="37">
        <f>COUNTIF(Vertices[Betweenness Centrality],"&gt;= "&amp;J9)-COUNTIF(Vertices[Betweenness Centrality],"&gt;="&amp;J10)</f>
        <v>0</v>
      </c>
      <c r="L9" s="36">
        <f t="shared" si="5"/>
        <v>0.6057976176470589</v>
      </c>
      <c r="M9" s="37">
        <f>COUNTIF(Vertices[Closeness Centrality],"&gt;= "&amp;L9)-COUNTIF(Vertices[Closeness Centrality],"&gt;="&amp;L10)</f>
        <v>2</v>
      </c>
      <c r="N9" s="36">
        <f t="shared" si="6"/>
        <v>0.10250455882352942</v>
      </c>
      <c r="O9" s="37">
        <f>COUNTIF(Vertices[Eigenvector Centrality],"&gt;= "&amp;N9)-COUNTIF(Vertices[Eigenvector Centrality],"&gt;="&amp;N10)</f>
        <v>5</v>
      </c>
      <c r="P9" s="36">
        <f t="shared" si="7"/>
        <v>0.020012029411764706</v>
      </c>
      <c r="Q9" s="37">
        <f>COUNTIF(Vertices[PageRank],"&gt;= "&amp;P9)-COUNTIF(Vertices[PageRank],"&gt;="&amp;P10)</f>
        <v>0</v>
      </c>
      <c r="R9" s="36">
        <f t="shared" si="8"/>
        <v>0.13725490196078433</v>
      </c>
      <c r="S9" s="41">
        <f>COUNTIF(Vertices[Clustering Coefficient],"&gt;= "&amp;R9)-COUNTIF(Vertices[Clustering Coefficient],"&gt;="&amp;R10)</f>
        <v>0</v>
      </c>
      <c r="T9" s="36" t="e">
        <f ca="1" t="shared" si="9"/>
        <v>#REF!</v>
      </c>
      <c r="U9" s="37" t="e">
        <f ca="1" t="shared" si="0"/>
        <v>#REF!</v>
      </c>
    </row>
    <row r="10" spans="1:21" ht="15">
      <c r="A10" s="31" t="s">
        <v>151</v>
      </c>
      <c r="B10" s="31">
        <v>0</v>
      </c>
      <c r="D10" s="29">
        <f t="shared" si="1"/>
        <v>0</v>
      </c>
      <c r="E10">
        <f>COUNTIF(Vertices[Degree],"&gt;= "&amp;D10)-COUNTIF(Vertices[Degree],"&gt;="&amp;D11)</f>
        <v>0</v>
      </c>
      <c r="F10" s="34">
        <f t="shared" si="2"/>
        <v>5.176470588235294</v>
      </c>
      <c r="G10" s="35">
        <f>COUNTIF(Vertices[In-Degree],"&gt;= "&amp;F10)-COUNTIF(Vertices[In-Degree],"&gt;="&amp;F11)</f>
        <v>0</v>
      </c>
      <c r="H10" s="34">
        <f t="shared" si="3"/>
        <v>16.470588235294116</v>
      </c>
      <c r="I10" s="35">
        <f>COUNTIF(Vertices[Out-Degree],"&gt;= "&amp;H10)-COUNTIF(Vertices[Out-Degree],"&gt;="&amp;H11)</f>
        <v>2</v>
      </c>
      <c r="J10" s="34">
        <f t="shared" si="4"/>
        <v>760.1714407058824</v>
      </c>
      <c r="K10" s="35">
        <f>COUNTIF(Vertices[Betweenness Centrality],"&gt;= "&amp;J10)-COUNTIF(Vertices[Betweenness Centrality],"&gt;="&amp;J11)</f>
        <v>0</v>
      </c>
      <c r="L10" s="34">
        <f t="shared" si="5"/>
        <v>0.620397705882353</v>
      </c>
      <c r="M10" s="35">
        <f>COUNTIF(Vertices[Closeness Centrality],"&gt;= "&amp;L10)-COUNTIF(Vertices[Closeness Centrality],"&gt;="&amp;L11)</f>
        <v>2</v>
      </c>
      <c r="N10" s="34">
        <f t="shared" si="6"/>
        <v>0.11352735294117648</v>
      </c>
      <c r="O10" s="35">
        <f>COUNTIF(Vertices[Eigenvector Centrality],"&gt;= "&amp;N10)-COUNTIF(Vertices[Eigenvector Centrality],"&gt;="&amp;N11)</f>
        <v>3</v>
      </c>
      <c r="P10" s="34">
        <f t="shared" si="7"/>
        <v>0.021145176470588237</v>
      </c>
      <c r="Q10" s="35">
        <f>COUNTIF(Vertices[PageRank],"&gt;= "&amp;P10)-COUNTIF(Vertices[PageRank],"&gt;="&amp;P11)</f>
        <v>0</v>
      </c>
      <c r="R10" s="34">
        <f t="shared" si="8"/>
        <v>0.1568627450980392</v>
      </c>
      <c r="S10" s="40">
        <f>COUNTIF(Vertices[Clustering Coefficient],"&gt;= "&amp;R10)-COUNTIF(Vertices[Clustering Coefficient],"&gt;="&amp;R11)</f>
        <v>3</v>
      </c>
      <c r="T10" s="34" t="e">
        <f ca="1" t="shared" si="9"/>
        <v>#REF!</v>
      </c>
      <c r="U10" s="35" t="e">
        <f ca="1" t="shared" si="0"/>
        <v>#REF!</v>
      </c>
    </row>
    <row r="11" spans="1:21" ht="15">
      <c r="A11" s="107"/>
      <c r="B11" s="107"/>
      <c r="D11" s="29">
        <f t="shared" si="1"/>
        <v>0</v>
      </c>
      <c r="E11">
        <f>COUNTIF(Vertices[Degree],"&gt;= "&amp;D11)-COUNTIF(Vertices[Degree],"&gt;="&amp;D12)</f>
        <v>0</v>
      </c>
      <c r="F11" s="36">
        <f t="shared" si="2"/>
        <v>5.8235294117647065</v>
      </c>
      <c r="G11" s="37">
        <f>COUNTIF(Vertices[In-Degree],"&gt;= "&amp;F11)-COUNTIF(Vertices[In-Degree],"&gt;="&amp;F12)</f>
        <v>7</v>
      </c>
      <c r="H11" s="36">
        <f t="shared" si="3"/>
        <v>18.52941176470588</v>
      </c>
      <c r="I11" s="37">
        <f>COUNTIF(Vertices[Out-Degree],"&gt;= "&amp;H11)-COUNTIF(Vertices[Out-Degree],"&gt;="&amp;H12)</f>
        <v>0</v>
      </c>
      <c r="J11" s="36">
        <f t="shared" si="4"/>
        <v>855.1928707941178</v>
      </c>
      <c r="K11" s="37">
        <f>COUNTIF(Vertices[Betweenness Centrality],"&gt;= "&amp;J11)-COUNTIF(Vertices[Betweenness Centrality],"&gt;="&amp;J12)</f>
        <v>0</v>
      </c>
      <c r="L11" s="36">
        <f t="shared" si="5"/>
        <v>0.6349977941176471</v>
      </c>
      <c r="M11" s="37">
        <f>COUNTIF(Vertices[Closeness Centrality],"&gt;= "&amp;L11)-COUNTIF(Vertices[Closeness Centrality],"&gt;="&amp;L12)</f>
        <v>0</v>
      </c>
      <c r="N11" s="36">
        <f t="shared" si="6"/>
        <v>0.12455014705882354</v>
      </c>
      <c r="O11" s="37">
        <f>COUNTIF(Vertices[Eigenvector Centrality],"&gt;= "&amp;N11)-COUNTIF(Vertices[Eigenvector Centrality],"&gt;="&amp;N12)</f>
        <v>3</v>
      </c>
      <c r="P11" s="36">
        <f t="shared" si="7"/>
        <v>0.022278323529411767</v>
      </c>
      <c r="Q11" s="37">
        <f>COUNTIF(Vertices[PageRank],"&gt;= "&amp;P11)-COUNTIF(Vertices[PageRank],"&gt;="&amp;P12)</f>
        <v>0</v>
      </c>
      <c r="R11" s="36">
        <f t="shared" si="8"/>
        <v>0.1764705882352941</v>
      </c>
      <c r="S11" s="41">
        <f>COUNTIF(Vertices[Clustering Coefficient],"&gt;= "&amp;R11)-COUNTIF(Vertices[Clustering Coefficient],"&gt;="&amp;R12)</f>
        <v>3</v>
      </c>
      <c r="T11" s="36" t="e">
        <f ca="1" t="shared" si="9"/>
        <v>#REF!</v>
      </c>
      <c r="U11" s="37" t="e">
        <f ca="1" t="shared" si="0"/>
        <v>#REF!</v>
      </c>
    </row>
    <row r="12" spans="1:21" ht="15">
      <c r="A12" s="31" t="s">
        <v>170</v>
      </c>
      <c r="B12" s="31">
        <v>0.1111111111111111</v>
      </c>
      <c r="D12" s="29">
        <f t="shared" si="1"/>
        <v>0</v>
      </c>
      <c r="E12">
        <f>COUNTIF(Vertices[Degree],"&gt;= "&amp;D12)-COUNTIF(Vertices[Degree],"&gt;="&amp;D13)</f>
        <v>0</v>
      </c>
      <c r="F12" s="34">
        <f t="shared" si="2"/>
        <v>6.470588235294119</v>
      </c>
      <c r="G12" s="35">
        <f>COUNTIF(Vertices[In-Degree],"&gt;= "&amp;F12)-COUNTIF(Vertices[In-Degree],"&gt;="&amp;F13)</f>
        <v>3</v>
      </c>
      <c r="H12" s="34">
        <f t="shared" si="3"/>
        <v>20.588235294117645</v>
      </c>
      <c r="I12" s="35">
        <f>COUNTIF(Vertices[Out-Degree],"&gt;= "&amp;H12)-COUNTIF(Vertices[Out-Degree],"&gt;="&amp;H13)</f>
        <v>0</v>
      </c>
      <c r="J12" s="34">
        <f t="shared" si="4"/>
        <v>950.2143008823531</v>
      </c>
      <c r="K12" s="35">
        <f>COUNTIF(Vertices[Betweenness Centrality],"&gt;= "&amp;J12)-COUNTIF(Vertices[Betweenness Centrality],"&gt;="&amp;J13)</f>
        <v>0</v>
      </c>
      <c r="L12" s="34">
        <f t="shared" si="5"/>
        <v>0.6495978823529412</v>
      </c>
      <c r="M12" s="35">
        <f>COUNTIF(Vertices[Closeness Centrality],"&gt;= "&amp;L12)-COUNTIF(Vertices[Closeness Centrality],"&gt;="&amp;L13)</f>
        <v>0</v>
      </c>
      <c r="N12" s="34">
        <f t="shared" si="6"/>
        <v>0.1355729411764706</v>
      </c>
      <c r="O12" s="35">
        <f>COUNTIF(Vertices[Eigenvector Centrality],"&gt;= "&amp;N12)-COUNTIF(Vertices[Eigenvector Centrality],"&gt;="&amp;N13)</f>
        <v>4</v>
      </c>
      <c r="P12" s="34">
        <f t="shared" si="7"/>
        <v>0.023411470588235297</v>
      </c>
      <c r="Q12" s="35">
        <f>COUNTIF(Vertices[PageRank],"&gt;= "&amp;P12)-COUNTIF(Vertices[PageRank],"&gt;="&amp;P13)</f>
        <v>0</v>
      </c>
      <c r="R12" s="34">
        <f t="shared" si="8"/>
        <v>0.196078431372549</v>
      </c>
      <c r="S12" s="40">
        <f>COUNTIF(Vertices[Clustering Coefficient],"&gt;= "&amp;R12)-COUNTIF(Vertices[Clustering Coefficient],"&gt;="&amp;R13)</f>
        <v>0</v>
      </c>
      <c r="T12" s="34" t="e">
        <f ca="1" t="shared" si="9"/>
        <v>#REF!</v>
      </c>
      <c r="U12" s="35" t="e">
        <f ca="1" t="shared" si="0"/>
        <v>#REF!</v>
      </c>
    </row>
    <row r="13" spans="1:21" ht="15">
      <c r="A13" s="31" t="s">
        <v>171</v>
      </c>
      <c r="B13" s="31">
        <v>0.2</v>
      </c>
      <c r="D13" s="29">
        <f t="shared" si="1"/>
        <v>0</v>
      </c>
      <c r="E13">
        <f>COUNTIF(Vertices[Degree],"&gt;= "&amp;D13)-COUNTIF(Vertices[Degree],"&gt;="&amp;D14)</f>
        <v>0</v>
      </c>
      <c r="F13" s="36">
        <f t="shared" si="2"/>
        <v>7.117647058823531</v>
      </c>
      <c r="G13" s="37">
        <f>COUNTIF(Vertices[In-Degree],"&gt;= "&amp;F13)-COUNTIF(Vertices[In-Degree],"&gt;="&amp;F14)</f>
        <v>0</v>
      </c>
      <c r="H13" s="36">
        <f t="shared" si="3"/>
        <v>22.64705882352941</v>
      </c>
      <c r="I13" s="37">
        <f>COUNTIF(Vertices[Out-Degree],"&gt;= "&amp;H13)-COUNTIF(Vertices[Out-Degree],"&gt;="&amp;H14)</f>
        <v>0</v>
      </c>
      <c r="J13" s="36">
        <f t="shared" si="4"/>
        <v>1045.2357309705883</v>
      </c>
      <c r="K13" s="37">
        <f>COUNTIF(Vertices[Betweenness Centrality],"&gt;= "&amp;J13)-COUNTIF(Vertices[Betweenness Centrality],"&gt;="&amp;J14)</f>
        <v>0</v>
      </c>
      <c r="L13" s="36">
        <f t="shared" si="5"/>
        <v>0.6641979705882354</v>
      </c>
      <c r="M13" s="37">
        <f>COUNTIF(Vertices[Closeness Centrality],"&gt;= "&amp;L13)-COUNTIF(Vertices[Closeness Centrality],"&gt;="&amp;L14)</f>
        <v>0</v>
      </c>
      <c r="N13" s="36">
        <f t="shared" si="6"/>
        <v>0.14659573529411765</v>
      </c>
      <c r="O13" s="37">
        <f>COUNTIF(Vertices[Eigenvector Centrality],"&gt;= "&amp;N13)-COUNTIF(Vertices[Eigenvector Centrality],"&gt;="&amp;N14)</f>
        <v>1</v>
      </c>
      <c r="P13" s="36">
        <f t="shared" si="7"/>
        <v>0.024544617647058828</v>
      </c>
      <c r="Q13" s="37">
        <f>COUNTIF(Vertices[PageRank],"&gt;= "&amp;P13)-COUNTIF(Vertices[PageRank],"&gt;="&amp;P14)</f>
        <v>0</v>
      </c>
      <c r="R13" s="36">
        <f t="shared" si="8"/>
        <v>0.21568627450980388</v>
      </c>
      <c r="S13" s="41">
        <f>COUNTIF(Vertices[Clustering Coefficient],"&gt;= "&amp;R13)-COUNTIF(Vertices[Clustering Coefficient],"&gt;="&amp;R14)</f>
        <v>1</v>
      </c>
      <c r="T13" s="36" t="e">
        <f ca="1" t="shared" si="9"/>
        <v>#REF!</v>
      </c>
      <c r="U13" s="37" t="e">
        <f ca="1" t="shared" si="0"/>
        <v>#REF!</v>
      </c>
    </row>
    <row r="14" spans="1:21" ht="15">
      <c r="A14" s="107"/>
      <c r="B14" s="107"/>
      <c r="D14" s="29">
        <f t="shared" si="1"/>
        <v>0</v>
      </c>
      <c r="E14">
        <f>COUNTIF(Vertices[Degree],"&gt;= "&amp;D14)-COUNTIF(Vertices[Degree],"&gt;="&amp;D15)</f>
        <v>0</v>
      </c>
      <c r="F14" s="34">
        <f t="shared" si="2"/>
        <v>7.764705882352943</v>
      </c>
      <c r="G14" s="35">
        <f>COUNTIF(Vertices[In-Degree],"&gt;= "&amp;F14)-COUNTIF(Vertices[In-Degree],"&gt;="&amp;F15)</f>
        <v>2</v>
      </c>
      <c r="H14" s="34">
        <f t="shared" si="3"/>
        <v>24.705882352941174</v>
      </c>
      <c r="I14" s="35">
        <f>COUNTIF(Vertices[Out-Degree],"&gt;= "&amp;H14)-COUNTIF(Vertices[Out-Degree],"&gt;="&amp;H15)</f>
        <v>0</v>
      </c>
      <c r="J14" s="34">
        <f t="shared" si="4"/>
        <v>1140.2571610588236</v>
      </c>
      <c r="K14" s="35">
        <f>COUNTIF(Vertices[Betweenness Centrality],"&gt;= "&amp;J14)-COUNTIF(Vertices[Betweenness Centrality],"&gt;="&amp;J15)</f>
        <v>0</v>
      </c>
      <c r="L14" s="34">
        <f t="shared" si="5"/>
        <v>0.6787980588235295</v>
      </c>
      <c r="M14" s="35">
        <f>COUNTIF(Vertices[Closeness Centrality],"&gt;= "&amp;L14)-COUNTIF(Vertices[Closeness Centrality],"&gt;="&amp;L15)</f>
        <v>0</v>
      </c>
      <c r="N14" s="34">
        <f t="shared" si="6"/>
        <v>0.1576185294117647</v>
      </c>
      <c r="O14" s="35">
        <f>COUNTIF(Vertices[Eigenvector Centrality],"&gt;= "&amp;N14)-COUNTIF(Vertices[Eigenvector Centrality],"&gt;="&amp;N15)</f>
        <v>2</v>
      </c>
      <c r="P14" s="34">
        <f t="shared" si="7"/>
        <v>0.025677764705882358</v>
      </c>
      <c r="Q14" s="35">
        <f>COUNTIF(Vertices[PageRank],"&gt;= "&amp;P14)-COUNTIF(Vertices[PageRank],"&gt;="&amp;P15)</f>
        <v>0</v>
      </c>
      <c r="R14" s="34">
        <f t="shared" si="8"/>
        <v>0.23529411764705876</v>
      </c>
      <c r="S14" s="40">
        <f>COUNTIF(Vertices[Clustering Coefficient],"&gt;= "&amp;R14)-COUNTIF(Vertices[Clustering Coefficient],"&gt;="&amp;R15)</f>
        <v>10</v>
      </c>
      <c r="T14" s="34" t="e">
        <f ca="1" t="shared" si="9"/>
        <v>#REF!</v>
      </c>
      <c r="U14" s="35" t="e">
        <f ca="1" t="shared" si="0"/>
        <v>#REF!</v>
      </c>
    </row>
    <row r="15" spans="1:21" ht="15">
      <c r="A15" s="31" t="s">
        <v>152</v>
      </c>
      <c r="B15" s="31">
        <v>1</v>
      </c>
      <c r="D15" s="29">
        <f t="shared" si="1"/>
        <v>0</v>
      </c>
      <c r="E15">
        <f>COUNTIF(Vertices[Degree],"&gt;= "&amp;D15)-COUNTIF(Vertices[Degree],"&gt;="&amp;D16)</f>
        <v>0</v>
      </c>
      <c r="F15" s="36">
        <f t="shared" si="2"/>
        <v>8.411764705882355</v>
      </c>
      <c r="G15" s="37">
        <f>COUNTIF(Vertices[In-Degree],"&gt;= "&amp;F15)-COUNTIF(Vertices[In-Degree],"&gt;="&amp;F16)</f>
        <v>2</v>
      </c>
      <c r="H15" s="36">
        <f t="shared" si="3"/>
        <v>26.76470588235294</v>
      </c>
      <c r="I15" s="37">
        <f>COUNTIF(Vertices[Out-Degree],"&gt;= "&amp;H15)-COUNTIF(Vertices[Out-Degree],"&gt;="&amp;H16)</f>
        <v>0</v>
      </c>
      <c r="J15" s="36">
        <f t="shared" si="4"/>
        <v>1235.278591147059</v>
      </c>
      <c r="K15" s="37">
        <f>COUNTIF(Vertices[Betweenness Centrality],"&gt;= "&amp;J15)-COUNTIF(Vertices[Betweenness Centrality],"&gt;="&amp;J16)</f>
        <v>0</v>
      </c>
      <c r="L15" s="36">
        <f t="shared" si="5"/>
        <v>0.6933981470588236</v>
      </c>
      <c r="M15" s="37">
        <f>COUNTIF(Vertices[Closeness Centrality],"&gt;= "&amp;L15)-COUNTIF(Vertices[Closeness Centrality],"&gt;="&amp;L16)</f>
        <v>0</v>
      </c>
      <c r="N15" s="36">
        <f t="shared" si="6"/>
        <v>0.16864132352941177</v>
      </c>
      <c r="O15" s="37">
        <f>COUNTIF(Vertices[Eigenvector Centrality],"&gt;= "&amp;N15)-COUNTIF(Vertices[Eigenvector Centrality],"&gt;="&amp;N16)</f>
        <v>1</v>
      </c>
      <c r="P15" s="36">
        <f t="shared" si="7"/>
        <v>0.02681091176470589</v>
      </c>
      <c r="Q15" s="37">
        <f>COUNTIF(Vertices[PageRank],"&gt;= "&amp;P15)-COUNTIF(Vertices[PageRank],"&gt;="&amp;P16)</f>
        <v>0</v>
      </c>
      <c r="R15" s="36">
        <f t="shared" si="8"/>
        <v>0.25490196078431365</v>
      </c>
      <c r="S15" s="41">
        <f>COUNTIF(Vertices[Clustering Coefficient],"&gt;= "&amp;R15)-COUNTIF(Vertices[Clustering Coefficient],"&gt;="&amp;R16)</f>
        <v>5</v>
      </c>
      <c r="T15" s="36" t="e">
        <f ca="1" t="shared" si="9"/>
        <v>#REF!</v>
      </c>
      <c r="U15" s="37" t="e">
        <f ca="1" t="shared" si="0"/>
        <v>#REF!</v>
      </c>
    </row>
    <row r="16" spans="1:21" ht="15">
      <c r="A16" s="31" t="s">
        <v>153</v>
      </c>
      <c r="B16" s="31">
        <v>0</v>
      </c>
      <c r="D16" s="29">
        <f t="shared" si="1"/>
        <v>0</v>
      </c>
      <c r="E16">
        <f>COUNTIF(Vertices[Degree],"&gt;= "&amp;D16)-COUNTIF(Vertices[Degree],"&gt;="&amp;D17)</f>
        <v>0</v>
      </c>
      <c r="F16" s="34">
        <f t="shared" si="2"/>
        <v>9.058823529411766</v>
      </c>
      <c r="G16" s="35">
        <f>COUNTIF(Vertices[In-Degree],"&gt;= "&amp;F16)-COUNTIF(Vertices[In-Degree],"&gt;="&amp;F17)</f>
        <v>0</v>
      </c>
      <c r="H16" s="34">
        <f t="shared" si="3"/>
        <v>28.823529411764703</v>
      </c>
      <c r="I16" s="35">
        <f>COUNTIF(Vertices[Out-Degree],"&gt;= "&amp;H16)-COUNTIF(Vertices[Out-Degree],"&gt;="&amp;H17)</f>
        <v>0</v>
      </c>
      <c r="J16" s="34">
        <f t="shared" si="4"/>
        <v>1330.3000212352943</v>
      </c>
      <c r="K16" s="35">
        <f>COUNTIF(Vertices[Betweenness Centrality],"&gt;= "&amp;J16)-COUNTIF(Vertices[Betweenness Centrality],"&gt;="&amp;J17)</f>
        <v>0</v>
      </c>
      <c r="L16" s="34">
        <f t="shared" si="5"/>
        <v>0.7079982352941178</v>
      </c>
      <c r="M16" s="35">
        <f>COUNTIF(Vertices[Closeness Centrality],"&gt;= "&amp;L16)-COUNTIF(Vertices[Closeness Centrality],"&gt;="&amp;L17)</f>
        <v>0</v>
      </c>
      <c r="N16" s="34">
        <f t="shared" si="6"/>
        <v>0.17966411764705884</v>
      </c>
      <c r="O16" s="35">
        <f>COUNTIF(Vertices[Eigenvector Centrality],"&gt;= "&amp;N16)-COUNTIF(Vertices[Eigenvector Centrality],"&gt;="&amp;N17)</f>
        <v>2</v>
      </c>
      <c r="P16" s="34">
        <f t="shared" si="7"/>
        <v>0.02794405882352942</v>
      </c>
      <c r="Q16" s="35">
        <f>COUNTIF(Vertices[PageRank],"&gt;= "&amp;P16)-COUNTIF(Vertices[PageRank],"&gt;="&amp;P17)</f>
        <v>0</v>
      </c>
      <c r="R16" s="34">
        <f t="shared" si="8"/>
        <v>0.27450980392156854</v>
      </c>
      <c r="S16" s="40">
        <f>COUNTIF(Vertices[Clustering Coefficient],"&gt;= "&amp;R16)-COUNTIF(Vertices[Clustering Coefficient],"&gt;="&amp;R17)</f>
        <v>2</v>
      </c>
      <c r="T16" s="34" t="e">
        <f ca="1" t="shared" si="9"/>
        <v>#REF!</v>
      </c>
      <c r="U16" s="35" t="e">
        <f ca="1" t="shared" si="0"/>
        <v>#REF!</v>
      </c>
    </row>
    <row r="17" spans="1:21" ht="15">
      <c r="A17" s="31" t="s">
        <v>154</v>
      </c>
      <c r="B17" s="31">
        <v>71</v>
      </c>
      <c r="D17" s="29">
        <f t="shared" si="1"/>
        <v>0</v>
      </c>
      <c r="E17">
        <f>COUNTIF(Vertices[Degree],"&gt;= "&amp;D17)-COUNTIF(Vertices[Degree],"&gt;="&amp;D18)</f>
        <v>0</v>
      </c>
      <c r="F17" s="36">
        <f t="shared" si="2"/>
        <v>9.705882352941178</v>
      </c>
      <c r="G17" s="37">
        <f>COUNTIF(Vertices[In-Degree],"&gt;= "&amp;F17)-COUNTIF(Vertices[In-Degree],"&gt;="&amp;F18)</f>
        <v>1</v>
      </c>
      <c r="H17" s="36">
        <f t="shared" si="3"/>
        <v>30.882352941176467</v>
      </c>
      <c r="I17" s="37">
        <f>COUNTIF(Vertices[Out-Degree],"&gt;= "&amp;H17)-COUNTIF(Vertices[Out-Degree],"&gt;="&amp;H18)</f>
        <v>0</v>
      </c>
      <c r="J17" s="36">
        <f t="shared" si="4"/>
        <v>1425.3214513235296</v>
      </c>
      <c r="K17" s="37">
        <f>COUNTIF(Vertices[Betweenness Centrality],"&gt;= "&amp;J17)-COUNTIF(Vertices[Betweenness Centrality],"&gt;="&amp;J18)</f>
        <v>0</v>
      </c>
      <c r="L17" s="36">
        <f t="shared" si="5"/>
        <v>0.7225983235294119</v>
      </c>
      <c r="M17" s="37">
        <f>COUNTIF(Vertices[Closeness Centrality],"&gt;= "&amp;L17)-COUNTIF(Vertices[Closeness Centrality],"&gt;="&amp;L18)</f>
        <v>0</v>
      </c>
      <c r="N17" s="36">
        <f t="shared" si="6"/>
        <v>0.1906869117647059</v>
      </c>
      <c r="O17" s="37">
        <f>COUNTIF(Vertices[Eigenvector Centrality],"&gt;= "&amp;N17)-COUNTIF(Vertices[Eigenvector Centrality],"&gt;="&amp;N18)</f>
        <v>0</v>
      </c>
      <c r="P17" s="36">
        <f t="shared" si="7"/>
        <v>0.02907720588235295</v>
      </c>
      <c r="Q17" s="37">
        <f>COUNTIF(Vertices[PageRank],"&gt;= "&amp;P17)-COUNTIF(Vertices[PageRank],"&gt;="&amp;P18)</f>
        <v>0</v>
      </c>
      <c r="R17" s="36">
        <f t="shared" si="8"/>
        <v>0.29411764705882343</v>
      </c>
      <c r="S17" s="41">
        <f>COUNTIF(Vertices[Clustering Coefficient],"&gt;= "&amp;R17)-COUNTIF(Vertices[Clustering Coefficient],"&gt;="&amp;R18)</f>
        <v>4</v>
      </c>
      <c r="T17" s="36" t="e">
        <f ca="1" t="shared" si="9"/>
        <v>#REF!</v>
      </c>
      <c r="U17" s="37" t="e">
        <f ca="1" t="shared" si="0"/>
        <v>#REF!</v>
      </c>
    </row>
    <row r="18" spans="1:21" ht="15">
      <c r="A18" s="31" t="s">
        <v>155</v>
      </c>
      <c r="B18" s="31">
        <v>340</v>
      </c>
      <c r="D18" s="29">
        <f t="shared" si="1"/>
        <v>0</v>
      </c>
      <c r="E18">
        <f>COUNTIF(Vertices[Degree],"&gt;= "&amp;D18)-COUNTIF(Vertices[Degree],"&gt;="&amp;D19)</f>
        <v>0</v>
      </c>
      <c r="F18" s="34">
        <f t="shared" si="2"/>
        <v>10.352941176470589</v>
      </c>
      <c r="G18" s="35">
        <f>COUNTIF(Vertices[In-Degree],"&gt;= "&amp;F18)-COUNTIF(Vertices[In-Degree],"&gt;="&amp;F19)</f>
        <v>0</v>
      </c>
      <c r="H18" s="34">
        <f t="shared" si="3"/>
        <v>32.94117647058823</v>
      </c>
      <c r="I18" s="35">
        <f>COUNTIF(Vertices[Out-Degree],"&gt;= "&amp;H18)-COUNTIF(Vertices[Out-Degree],"&gt;="&amp;H19)</f>
        <v>0</v>
      </c>
      <c r="J18" s="34">
        <f t="shared" si="4"/>
        <v>1520.342881411765</v>
      </c>
      <c r="K18" s="35">
        <f>COUNTIF(Vertices[Betweenness Centrality],"&gt;= "&amp;J18)-COUNTIF(Vertices[Betweenness Centrality],"&gt;="&amp;J19)</f>
        <v>0</v>
      </c>
      <c r="L18" s="34">
        <f t="shared" si="5"/>
        <v>0.737198411764706</v>
      </c>
      <c r="M18" s="35">
        <f>COUNTIF(Vertices[Closeness Centrality],"&gt;= "&amp;L18)-COUNTIF(Vertices[Closeness Centrality],"&gt;="&amp;L19)</f>
        <v>0</v>
      </c>
      <c r="N18" s="34">
        <f t="shared" si="6"/>
        <v>0.20170970588235296</v>
      </c>
      <c r="O18" s="35">
        <f>COUNTIF(Vertices[Eigenvector Centrality],"&gt;= "&amp;N18)-COUNTIF(Vertices[Eigenvector Centrality],"&gt;="&amp;N19)</f>
        <v>1</v>
      </c>
      <c r="P18" s="34">
        <f t="shared" si="7"/>
        <v>0.03021035294117648</v>
      </c>
      <c r="Q18" s="35">
        <f>COUNTIF(Vertices[PageRank],"&gt;= "&amp;P18)-COUNTIF(Vertices[PageRank],"&gt;="&amp;P19)</f>
        <v>0</v>
      </c>
      <c r="R18" s="34">
        <f t="shared" si="8"/>
        <v>0.3137254901960783</v>
      </c>
      <c r="S18" s="40">
        <f>COUNTIF(Vertices[Clustering Coefficient],"&gt;= "&amp;R18)-COUNTIF(Vertices[Clustering Coefficient],"&gt;="&amp;R19)</f>
        <v>1</v>
      </c>
      <c r="T18" s="34" t="e">
        <f ca="1" t="shared" si="9"/>
        <v>#REF!</v>
      </c>
      <c r="U18" s="35" t="e">
        <f ca="1" t="shared" si="0"/>
        <v>#REF!</v>
      </c>
    </row>
    <row r="19" spans="1:21" ht="15">
      <c r="A19" s="107"/>
      <c r="B19" s="107"/>
      <c r="D19" s="29">
        <f t="shared" si="1"/>
        <v>0</v>
      </c>
      <c r="E19">
        <f>COUNTIF(Vertices[Degree],"&gt;= "&amp;D19)-COUNTIF(Vertices[Degree],"&gt;="&amp;D20)</f>
        <v>0</v>
      </c>
      <c r="F19" s="36">
        <f t="shared" si="2"/>
        <v>11</v>
      </c>
      <c r="G19" s="37">
        <f>COUNTIF(Vertices[In-Degree],"&gt;= "&amp;F19)-COUNTIF(Vertices[In-Degree],"&gt;="&amp;F20)</f>
        <v>1</v>
      </c>
      <c r="H19" s="36">
        <f t="shared" si="3"/>
        <v>35</v>
      </c>
      <c r="I19" s="37">
        <f>COUNTIF(Vertices[Out-Degree],"&gt;= "&amp;H19)-COUNTIF(Vertices[Out-Degree],"&gt;="&amp;H20)</f>
        <v>0</v>
      </c>
      <c r="J19" s="36">
        <f t="shared" si="4"/>
        <v>1615.3643115000002</v>
      </c>
      <c r="K19" s="37">
        <f>COUNTIF(Vertices[Betweenness Centrality],"&gt;= "&amp;J19)-COUNTIF(Vertices[Betweenness Centrality],"&gt;="&amp;J20)</f>
        <v>0</v>
      </c>
      <c r="L19" s="36">
        <f t="shared" si="5"/>
        <v>0.7517985000000001</v>
      </c>
      <c r="M19" s="37">
        <f>COUNTIF(Vertices[Closeness Centrality],"&gt;= "&amp;L19)-COUNTIF(Vertices[Closeness Centrality],"&gt;="&amp;L20)</f>
        <v>0</v>
      </c>
      <c r="N19" s="36">
        <f t="shared" si="6"/>
        <v>0.21273250000000002</v>
      </c>
      <c r="O19" s="37">
        <f>COUNTIF(Vertices[Eigenvector Centrality],"&gt;= "&amp;N19)-COUNTIF(Vertices[Eigenvector Centrality],"&gt;="&amp;N20)</f>
        <v>0</v>
      </c>
      <c r="P19" s="36">
        <f t="shared" si="7"/>
        <v>0.03134350000000001</v>
      </c>
      <c r="Q19" s="37">
        <f>COUNTIF(Vertices[PageRank],"&gt;= "&amp;P19)-COUNTIF(Vertices[PageRank],"&gt;="&amp;P20)</f>
        <v>0</v>
      </c>
      <c r="R19" s="36">
        <f t="shared" si="8"/>
        <v>0.3333333333333332</v>
      </c>
      <c r="S19" s="41">
        <f>COUNTIF(Vertices[Clustering Coefficient],"&gt;= "&amp;R19)-COUNTIF(Vertices[Clustering Coefficient],"&gt;="&amp;R20)</f>
        <v>6</v>
      </c>
      <c r="T19" s="36" t="e">
        <f ca="1" t="shared" si="9"/>
        <v>#REF!</v>
      </c>
      <c r="U19" s="37" t="e">
        <f ca="1" t="shared" si="0"/>
        <v>#REF!</v>
      </c>
    </row>
    <row r="20" spans="1:21" ht="15">
      <c r="A20" s="31" t="s">
        <v>156</v>
      </c>
      <c r="B20" s="31">
        <v>2</v>
      </c>
      <c r="D20" s="29">
        <f t="shared" si="1"/>
        <v>0</v>
      </c>
      <c r="E20">
        <f>COUNTIF(Vertices[Degree],"&gt;= "&amp;D20)-COUNTIF(Vertices[Degree],"&gt;="&amp;D21)</f>
        <v>0</v>
      </c>
      <c r="F20" s="34">
        <f t="shared" si="2"/>
        <v>11.647058823529411</v>
      </c>
      <c r="G20" s="35">
        <f>COUNTIF(Vertices[In-Degree],"&gt;= "&amp;F20)-COUNTIF(Vertices[In-Degree],"&gt;="&amp;F21)</f>
        <v>0</v>
      </c>
      <c r="H20" s="34">
        <f t="shared" si="3"/>
        <v>37.05882352941177</v>
      </c>
      <c r="I20" s="35">
        <f>COUNTIF(Vertices[Out-Degree],"&gt;= "&amp;H20)-COUNTIF(Vertices[Out-Degree],"&gt;="&amp;H21)</f>
        <v>0</v>
      </c>
      <c r="J20" s="34">
        <f t="shared" si="4"/>
        <v>1710.3857415882355</v>
      </c>
      <c r="K20" s="35">
        <f>COUNTIF(Vertices[Betweenness Centrality],"&gt;= "&amp;J20)-COUNTIF(Vertices[Betweenness Centrality],"&gt;="&amp;J21)</f>
        <v>0</v>
      </c>
      <c r="L20" s="34">
        <f t="shared" si="5"/>
        <v>0.7663985882352943</v>
      </c>
      <c r="M20" s="35">
        <f>COUNTIF(Vertices[Closeness Centrality],"&gt;= "&amp;L20)-COUNTIF(Vertices[Closeness Centrality],"&gt;="&amp;L21)</f>
        <v>0</v>
      </c>
      <c r="N20" s="34">
        <f t="shared" si="6"/>
        <v>0.22375529411764708</v>
      </c>
      <c r="O20" s="35">
        <f>COUNTIF(Vertices[Eigenvector Centrality],"&gt;= "&amp;N20)-COUNTIF(Vertices[Eigenvector Centrality],"&gt;="&amp;N21)</f>
        <v>0</v>
      </c>
      <c r="P20" s="34">
        <f t="shared" si="7"/>
        <v>0.03247664705882354</v>
      </c>
      <c r="Q20" s="35">
        <f>COUNTIF(Vertices[PageRank],"&gt;= "&amp;P20)-COUNTIF(Vertices[PageRank],"&gt;="&amp;P21)</f>
        <v>0</v>
      </c>
      <c r="R20" s="34">
        <f t="shared" si="8"/>
        <v>0.3529411764705881</v>
      </c>
      <c r="S20" s="40">
        <f>COUNTIF(Vertices[Clustering Coefficient],"&gt;= "&amp;R20)-COUNTIF(Vertices[Clustering Coefficient],"&gt;="&amp;R21)</f>
        <v>3</v>
      </c>
      <c r="T20" s="34" t="e">
        <f ca="1" t="shared" si="9"/>
        <v>#REF!</v>
      </c>
      <c r="U20" s="35" t="e">
        <f ca="1" t="shared" si="0"/>
        <v>#REF!</v>
      </c>
    </row>
    <row r="21" spans="1:21" ht="15">
      <c r="A21" s="31" t="s">
        <v>157</v>
      </c>
      <c r="B21" s="31">
        <v>1.850427</v>
      </c>
      <c r="D21" s="29">
        <f t="shared" si="1"/>
        <v>0</v>
      </c>
      <c r="E21">
        <f>COUNTIF(Vertices[Degree],"&gt;= "&amp;D21)-COUNTIF(Vertices[Degree],"&gt;="&amp;D22)</f>
        <v>0</v>
      </c>
      <c r="F21" s="36">
        <f t="shared" si="2"/>
        <v>12.294117647058822</v>
      </c>
      <c r="G21" s="37">
        <f>COUNTIF(Vertices[In-Degree],"&gt;= "&amp;F21)-COUNTIF(Vertices[In-Degree],"&gt;="&amp;F22)</f>
        <v>0</v>
      </c>
      <c r="H21" s="36">
        <f t="shared" si="3"/>
        <v>39.117647058823536</v>
      </c>
      <c r="I21" s="37">
        <f>COUNTIF(Vertices[Out-Degree],"&gt;= "&amp;H21)-COUNTIF(Vertices[Out-Degree],"&gt;="&amp;H22)</f>
        <v>0</v>
      </c>
      <c r="J21" s="36">
        <f t="shared" si="4"/>
        <v>1805.4071716764709</v>
      </c>
      <c r="K21" s="37">
        <f>COUNTIF(Vertices[Betweenness Centrality],"&gt;= "&amp;J21)-COUNTIF(Vertices[Betweenness Centrality],"&gt;="&amp;J22)</f>
        <v>0</v>
      </c>
      <c r="L21" s="36">
        <f t="shared" si="5"/>
        <v>0.7809986764705884</v>
      </c>
      <c r="M21" s="37">
        <f>COUNTIF(Vertices[Closeness Centrality],"&gt;= "&amp;L21)-COUNTIF(Vertices[Closeness Centrality],"&gt;="&amp;L22)</f>
        <v>0</v>
      </c>
      <c r="N21" s="36">
        <f t="shared" si="6"/>
        <v>0.23477808823529414</v>
      </c>
      <c r="O21" s="37">
        <f>COUNTIF(Vertices[Eigenvector Centrality],"&gt;= "&amp;N21)-COUNTIF(Vertices[Eigenvector Centrality],"&gt;="&amp;N22)</f>
        <v>1</v>
      </c>
      <c r="P21" s="36">
        <f t="shared" si="7"/>
        <v>0.03360979411764707</v>
      </c>
      <c r="Q21" s="37">
        <f>COUNTIF(Vertices[PageRank],"&gt;= "&amp;P21)-COUNTIF(Vertices[PageRank],"&gt;="&amp;P22)</f>
        <v>0</v>
      </c>
      <c r="R21" s="36">
        <f t="shared" si="8"/>
        <v>0.372549019607843</v>
      </c>
      <c r="S21" s="41">
        <f>COUNTIF(Vertices[Clustering Coefficient],"&gt;= "&amp;R21)-COUNTIF(Vertices[Clustering Coefficient],"&gt;="&amp;R22)</f>
        <v>1</v>
      </c>
      <c r="T21" s="36" t="e">
        <f ca="1" t="shared" si="9"/>
        <v>#REF!</v>
      </c>
      <c r="U21" s="37" t="e">
        <f ca="1" t="shared" si="0"/>
        <v>#REF!</v>
      </c>
    </row>
    <row r="22" spans="1:21" ht="15">
      <c r="A22" s="107"/>
      <c r="B22" s="107"/>
      <c r="D22" s="29">
        <f t="shared" si="1"/>
        <v>0</v>
      </c>
      <c r="E22">
        <f>COUNTIF(Vertices[Degree],"&gt;= "&amp;D22)-COUNTIF(Vertices[Degree],"&gt;="&amp;D23)</f>
        <v>0</v>
      </c>
      <c r="F22" s="34">
        <f t="shared" si="2"/>
        <v>12.941176470588234</v>
      </c>
      <c r="G22" s="35">
        <f>COUNTIF(Vertices[In-Degree],"&gt;= "&amp;F22)-COUNTIF(Vertices[In-Degree],"&gt;="&amp;F23)</f>
        <v>1</v>
      </c>
      <c r="H22" s="34">
        <f t="shared" si="3"/>
        <v>41.176470588235304</v>
      </c>
      <c r="I22" s="35">
        <f>COUNTIF(Vertices[Out-Degree],"&gt;= "&amp;H22)-COUNTIF(Vertices[Out-Degree],"&gt;="&amp;H23)</f>
        <v>0</v>
      </c>
      <c r="J22" s="34">
        <f t="shared" si="4"/>
        <v>1900.4286017647062</v>
      </c>
      <c r="K22" s="35">
        <f>COUNTIF(Vertices[Betweenness Centrality],"&gt;= "&amp;J22)-COUNTIF(Vertices[Betweenness Centrality],"&gt;="&amp;J23)</f>
        <v>0</v>
      </c>
      <c r="L22" s="34">
        <f t="shared" si="5"/>
        <v>0.7955987647058825</v>
      </c>
      <c r="M22" s="35">
        <f>COUNTIF(Vertices[Closeness Centrality],"&gt;= "&amp;L22)-COUNTIF(Vertices[Closeness Centrality],"&gt;="&amp;L23)</f>
        <v>0</v>
      </c>
      <c r="N22" s="34">
        <f t="shared" si="6"/>
        <v>0.2458008823529412</v>
      </c>
      <c r="O22" s="35">
        <f>COUNTIF(Vertices[Eigenvector Centrality],"&gt;= "&amp;N22)-COUNTIF(Vertices[Eigenvector Centrality],"&gt;="&amp;N23)</f>
        <v>1</v>
      </c>
      <c r="P22" s="34">
        <f t="shared" si="7"/>
        <v>0.0347429411764706</v>
      </c>
      <c r="Q22" s="35">
        <f>COUNTIF(Vertices[PageRank],"&gt;= "&amp;P22)-COUNTIF(Vertices[PageRank],"&gt;="&amp;P23)</f>
        <v>0</v>
      </c>
      <c r="R22" s="34">
        <f t="shared" si="8"/>
        <v>0.39215686274509787</v>
      </c>
      <c r="S22" s="40">
        <f>COUNTIF(Vertices[Clustering Coefficient],"&gt;= "&amp;R22)-COUNTIF(Vertices[Clustering Coefficient],"&gt;="&amp;R23)</f>
        <v>2</v>
      </c>
      <c r="T22" s="34" t="e">
        <f ca="1" t="shared" si="9"/>
        <v>#REF!</v>
      </c>
      <c r="U22" s="35" t="e">
        <f ca="1" t="shared" si="0"/>
        <v>#REF!</v>
      </c>
    </row>
    <row r="23" spans="1:21" ht="15">
      <c r="A23" s="31" t="s">
        <v>158</v>
      </c>
      <c r="B23" s="31">
        <v>0.06841046277665996</v>
      </c>
      <c r="D23" s="29">
        <f t="shared" si="1"/>
        <v>0</v>
      </c>
      <c r="E23">
        <f>COUNTIF(Vertices[Degree],"&gt;= "&amp;D23)-COUNTIF(Vertices[Degree],"&gt;="&amp;D24)</f>
        <v>0</v>
      </c>
      <c r="F23" s="36">
        <f t="shared" si="2"/>
        <v>13.588235294117645</v>
      </c>
      <c r="G23" s="37">
        <f>COUNTIF(Vertices[In-Degree],"&gt;= "&amp;F23)-COUNTIF(Vertices[In-Degree],"&gt;="&amp;F24)</f>
        <v>2</v>
      </c>
      <c r="H23" s="36">
        <f t="shared" si="3"/>
        <v>43.23529411764707</v>
      </c>
      <c r="I23" s="37">
        <f>COUNTIF(Vertices[Out-Degree],"&gt;= "&amp;H23)-COUNTIF(Vertices[Out-Degree],"&gt;="&amp;H24)</f>
        <v>0</v>
      </c>
      <c r="J23" s="36">
        <f t="shared" si="4"/>
        <v>1995.4500318529415</v>
      </c>
      <c r="K23" s="37">
        <f>COUNTIF(Vertices[Betweenness Centrality],"&gt;= "&amp;J23)-COUNTIF(Vertices[Betweenness Centrality],"&gt;="&amp;J24)</f>
        <v>0</v>
      </c>
      <c r="L23" s="36">
        <f t="shared" si="5"/>
        <v>0.8101988529411767</v>
      </c>
      <c r="M23" s="37">
        <f>COUNTIF(Vertices[Closeness Centrality],"&gt;= "&amp;L23)-COUNTIF(Vertices[Closeness Centrality],"&gt;="&amp;L24)</f>
        <v>0</v>
      </c>
      <c r="N23" s="36">
        <f t="shared" si="6"/>
        <v>0.25682367647058824</v>
      </c>
      <c r="O23" s="37">
        <f>COUNTIF(Vertices[Eigenvector Centrality],"&gt;= "&amp;N23)-COUNTIF(Vertices[Eigenvector Centrality],"&gt;="&amp;N24)</f>
        <v>2</v>
      </c>
      <c r="P23" s="36">
        <f t="shared" si="7"/>
        <v>0.03587608823529413</v>
      </c>
      <c r="Q23" s="37">
        <f>COUNTIF(Vertices[PageRank],"&gt;= "&amp;P23)-COUNTIF(Vertices[PageRank],"&gt;="&amp;P24)</f>
        <v>0</v>
      </c>
      <c r="R23" s="36">
        <f t="shared" si="8"/>
        <v>0.41176470588235276</v>
      </c>
      <c r="S23" s="41">
        <f>COUNTIF(Vertices[Clustering Coefficient],"&gt;= "&amp;R23)-COUNTIF(Vertices[Clustering Coefficient],"&gt;="&amp;R24)</f>
        <v>1</v>
      </c>
      <c r="T23" s="36" t="e">
        <f ca="1" t="shared" si="9"/>
        <v>#REF!</v>
      </c>
      <c r="U23" s="37" t="e">
        <f ca="1" t="shared" si="0"/>
        <v>#REF!</v>
      </c>
    </row>
    <row r="24" spans="1:21" ht="15">
      <c r="A24" s="31" t="s">
        <v>1698</v>
      </c>
      <c r="B24" s="31">
        <v>0.208019</v>
      </c>
      <c r="D24" s="29">
        <f t="shared" si="1"/>
        <v>0</v>
      </c>
      <c r="E24">
        <f>COUNTIF(Vertices[Degree],"&gt;= "&amp;D24)-COUNTIF(Vertices[Degree],"&gt;="&amp;D25)</f>
        <v>0</v>
      </c>
      <c r="F24" s="34">
        <f t="shared" si="2"/>
        <v>14.235294117647056</v>
      </c>
      <c r="G24" s="35">
        <f>COUNTIF(Vertices[In-Degree],"&gt;= "&amp;F24)-COUNTIF(Vertices[In-Degree],"&gt;="&amp;F25)</f>
        <v>0</v>
      </c>
      <c r="H24" s="34">
        <f t="shared" si="3"/>
        <v>45.29411764705884</v>
      </c>
      <c r="I24" s="35">
        <f>COUNTIF(Vertices[Out-Degree],"&gt;= "&amp;H24)-COUNTIF(Vertices[Out-Degree],"&gt;="&amp;H25)</f>
        <v>0</v>
      </c>
      <c r="J24" s="34">
        <f t="shared" si="4"/>
        <v>2090.4714619411766</v>
      </c>
      <c r="K24" s="35">
        <f>COUNTIF(Vertices[Betweenness Centrality],"&gt;= "&amp;J24)-COUNTIF(Vertices[Betweenness Centrality],"&gt;="&amp;J25)</f>
        <v>0</v>
      </c>
      <c r="L24" s="34">
        <f t="shared" si="5"/>
        <v>0.8247989411764708</v>
      </c>
      <c r="M24" s="35">
        <f>COUNTIF(Vertices[Closeness Centrality],"&gt;= "&amp;L24)-COUNTIF(Vertices[Closeness Centrality],"&gt;="&amp;L25)</f>
        <v>0</v>
      </c>
      <c r="N24" s="34">
        <f t="shared" si="6"/>
        <v>0.2678464705882353</v>
      </c>
      <c r="O24" s="35">
        <f>COUNTIF(Vertices[Eigenvector Centrality],"&gt;= "&amp;N24)-COUNTIF(Vertices[Eigenvector Centrality],"&gt;="&amp;N25)</f>
        <v>0</v>
      </c>
      <c r="P24" s="34">
        <f t="shared" si="7"/>
        <v>0.03700923529411766</v>
      </c>
      <c r="Q24" s="35">
        <f>COUNTIF(Vertices[PageRank],"&gt;= "&amp;P24)-COUNTIF(Vertices[PageRank],"&gt;="&amp;P25)</f>
        <v>0</v>
      </c>
      <c r="R24" s="34">
        <f t="shared" si="8"/>
        <v>0.43137254901960764</v>
      </c>
      <c r="S24" s="40">
        <f>COUNTIF(Vertices[Clustering Coefficient],"&gt;= "&amp;R24)-COUNTIF(Vertices[Clustering Coefficient],"&gt;="&amp;R25)</f>
        <v>1</v>
      </c>
      <c r="T24" s="34" t="e">
        <f ca="1" t="shared" si="9"/>
        <v>#REF!</v>
      </c>
      <c r="U24" s="35" t="e">
        <f ca="1" t="shared" si="0"/>
        <v>#REF!</v>
      </c>
    </row>
    <row r="25" spans="1:21" ht="15">
      <c r="A25" s="107"/>
      <c r="B25" s="107"/>
      <c r="D25" s="29">
        <f t="shared" si="1"/>
        <v>0</v>
      </c>
      <c r="E25">
        <f>COUNTIF(Vertices[Degree],"&gt;= "&amp;D25)-COUNTIF(Vertices[Degree],"&gt;="&amp;D26)</f>
        <v>0</v>
      </c>
      <c r="F25" s="36">
        <f t="shared" si="2"/>
        <v>14.882352941176467</v>
      </c>
      <c r="G25" s="37">
        <f>COUNTIF(Vertices[In-Degree],"&gt;= "&amp;F25)-COUNTIF(Vertices[In-Degree],"&gt;="&amp;F26)</f>
        <v>0</v>
      </c>
      <c r="H25" s="36">
        <f t="shared" si="3"/>
        <v>47.35294117647061</v>
      </c>
      <c r="I25" s="37">
        <f>COUNTIF(Vertices[Out-Degree],"&gt;= "&amp;H25)-COUNTIF(Vertices[Out-Degree],"&gt;="&amp;H26)</f>
        <v>0</v>
      </c>
      <c r="J25" s="36">
        <f t="shared" si="4"/>
        <v>2185.492892029412</v>
      </c>
      <c r="K25" s="37">
        <f>COUNTIF(Vertices[Betweenness Centrality],"&gt;= "&amp;J25)-COUNTIF(Vertices[Betweenness Centrality],"&gt;="&amp;J26)</f>
        <v>0</v>
      </c>
      <c r="L25" s="36">
        <f t="shared" si="5"/>
        <v>0.8393990294117649</v>
      </c>
      <c r="M25" s="37">
        <f>COUNTIF(Vertices[Closeness Centrality],"&gt;= "&amp;L25)-COUNTIF(Vertices[Closeness Centrality],"&gt;="&amp;L26)</f>
        <v>0</v>
      </c>
      <c r="N25" s="36">
        <f t="shared" si="6"/>
        <v>0.27886926470588236</v>
      </c>
      <c r="O25" s="37">
        <f>COUNTIF(Vertices[Eigenvector Centrality],"&gt;= "&amp;N25)-COUNTIF(Vertices[Eigenvector Centrality],"&gt;="&amp;N26)</f>
        <v>0</v>
      </c>
      <c r="P25" s="36">
        <f t="shared" si="7"/>
        <v>0.03814238235294119</v>
      </c>
      <c r="Q25" s="37">
        <f>COUNTIF(Vertices[PageRank],"&gt;= "&amp;P25)-COUNTIF(Vertices[PageRank],"&gt;="&amp;P26)</f>
        <v>0</v>
      </c>
      <c r="R25" s="36">
        <f t="shared" si="8"/>
        <v>0.45098039215686253</v>
      </c>
      <c r="S25" s="41">
        <f>COUNTIF(Vertices[Clustering Coefficient],"&gt;= "&amp;R25)-COUNTIF(Vertices[Clustering Coefficient],"&gt;="&amp;R26)</f>
        <v>0</v>
      </c>
      <c r="T25" s="36" t="e">
        <f ca="1" t="shared" si="9"/>
        <v>#REF!</v>
      </c>
      <c r="U25" s="37" t="e">
        <f ca="1" t="shared" si="0"/>
        <v>#REF!</v>
      </c>
    </row>
    <row r="26" spans="1:21" ht="15">
      <c r="A26" s="31" t="s">
        <v>1699</v>
      </c>
      <c r="B26" s="31" t="s">
        <v>1714</v>
      </c>
      <c r="D26" s="29">
        <f t="shared" si="1"/>
        <v>0</v>
      </c>
      <c r="E26">
        <f>COUNTIF(Vertices[Degree],"&gt;= "&amp;D26)-COUNTIF(Vertices[Degree],"&gt;="&amp;D27)</f>
        <v>0</v>
      </c>
      <c r="F26" s="34">
        <f t="shared" si="2"/>
        <v>15.529411764705879</v>
      </c>
      <c r="G26" s="35">
        <f>COUNTIF(Vertices[In-Degree],"&gt;= "&amp;F26)-COUNTIF(Vertices[In-Degree],"&gt;="&amp;F27)</f>
        <v>0</v>
      </c>
      <c r="H26" s="34">
        <f t="shared" si="3"/>
        <v>49.411764705882376</v>
      </c>
      <c r="I26" s="35">
        <f>COUNTIF(Vertices[Out-Degree],"&gt;= "&amp;H26)-COUNTIF(Vertices[Out-Degree],"&gt;="&amp;H27)</f>
        <v>0</v>
      </c>
      <c r="J26" s="34">
        <f t="shared" si="4"/>
        <v>2280.514322117647</v>
      </c>
      <c r="K26" s="35">
        <f>COUNTIF(Vertices[Betweenness Centrality],"&gt;= "&amp;J26)-COUNTIF(Vertices[Betweenness Centrality],"&gt;="&amp;J27)</f>
        <v>0</v>
      </c>
      <c r="L26" s="34">
        <f t="shared" si="5"/>
        <v>0.853999117647059</v>
      </c>
      <c r="M26" s="35">
        <f>COUNTIF(Vertices[Closeness Centrality],"&gt;= "&amp;L26)-COUNTIF(Vertices[Closeness Centrality],"&gt;="&amp;L27)</f>
        <v>0</v>
      </c>
      <c r="N26" s="34">
        <f t="shared" si="6"/>
        <v>0.2898920588235294</v>
      </c>
      <c r="O26" s="35">
        <f>COUNTIF(Vertices[Eigenvector Centrality],"&gt;= "&amp;N26)-COUNTIF(Vertices[Eigenvector Centrality],"&gt;="&amp;N27)</f>
        <v>0</v>
      </c>
      <c r="P26" s="34">
        <f t="shared" si="7"/>
        <v>0.03927552941176472</v>
      </c>
      <c r="Q26" s="35">
        <f>COUNTIF(Vertices[PageRank],"&gt;= "&amp;P26)-COUNTIF(Vertices[PageRank],"&gt;="&amp;P27)</f>
        <v>0</v>
      </c>
      <c r="R26" s="34">
        <f t="shared" si="8"/>
        <v>0.4705882352941174</v>
      </c>
      <c r="S26" s="40">
        <f>COUNTIF(Vertices[Clustering Coefficient],"&gt;= "&amp;R26)-COUNTIF(Vertices[Clustering Coefficient],"&gt;="&amp;R27)</f>
        <v>1</v>
      </c>
      <c r="T26" s="34" t="e">
        <f ca="1" t="shared" si="9"/>
        <v>#REF!</v>
      </c>
      <c r="U26" s="35" t="e">
        <f aca="true" t="shared" si="10" ref="U26:U35">COUNTIF(INDIRECT(DynamicFilterSourceColumnRange),"&gt;= "&amp;T26)-COUNTIF(INDIRECT(DynamicFilterSourceColumnRange),"&gt;="&amp;T27)</f>
        <v>#REF!</v>
      </c>
    </row>
    <row r="27" spans="1:21" ht="15">
      <c r="A27" s="107"/>
      <c r="B27" s="107"/>
      <c r="D27" s="29">
        <f t="shared" si="1"/>
        <v>0</v>
      </c>
      <c r="E27">
        <f>COUNTIF(Vertices[Degree],"&gt;= "&amp;D27)-COUNTIF(Vertices[Degree],"&gt;="&amp;D28)</f>
        <v>0</v>
      </c>
      <c r="F27" s="36">
        <f t="shared" si="2"/>
        <v>16.17647058823529</v>
      </c>
      <c r="G27" s="37">
        <f>COUNTIF(Vertices[In-Degree],"&gt;= "&amp;F27)-COUNTIF(Vertices[In-Degree],"&gt;="&amp;F28)</f>
        <v>0</v>
      </c>
      <c r="H27" s="36">
        <f t="shared" si="3"/>
        <v>51.470588235294144</v>
      </c>
      <c r="I27" s="37">
        <f>COUNTIF(Vertices[Out-Degree],"&gt;= "&amp;H27)-COUNTIF(Vertices[Out-Degree],"&gt;="&amp;H28)</f>
        <v>0</v>
      </c>
      <c r="J27" s="36">
        <f t="shared" si="4"/>
        <v>2375.5357522058825</v>
      </c>
      <c r="K27" s="37">
        <f>COUNTIF(Vertices[Betweenness Centrality],"&gt;= "&amp;J27)-COUNTIF(Vertices[Betweenness Centrality],"&gt;="&amp;J28)</f>
        <v>0</v>
      </c>
      <c r="L27" s="36">
        <f t="shared" si="5"/>
        <v>0.8685992058823532</v>
      </c>
      <c r="M27" s="37">
        <f>COUNTIF(Vertices[Closeness Centrality],"&gt;= "&amp;L27)-COUNTIF(Vertices[Closeness Centrality],"&gt;="&amp;L28)</f>
        <v>0</v>
      </c>
      <c r="N27" s="36">
        <f t="shared" si="6"/>
        <v>0.3009148529411765</v>
      </c>
      <c r="O27" s="37">
        <f>COUNTIF(Vertices[Eigenvector Centrality],"&gt;= "&amp;N27)-COUNTIF(Vertices[Eigenvector Centrality],"&gt;="&amp;N28)</f>
        <v>0</v>
      </c>
      <c r="P27" s="36">
        <f t="shared" si="7"/>
        <v>0.04040867647058825</v>
      </c>
      <c r="Q27" s="37">
        <f>COUNTIF(Vertices[PageRank],"&gt;= "&amp;P27)-COUNTIF(Vertices[PageRank],"&gt;="&amp;P28)</f>
        <v>0</v>
      </c>
      <c r="R27" s="36">
        <f t="shared" si="8"/>
        <v>0.4901960784313723</v>
      </c>
      <c r="S27" s="41">
        <f>COUNTIF(Vertices[Clustering Coefficient],"&gt;= "&amp;R27)-COUNTIF(Vertices[Clustering Coefficient],"&gt;="&amp;R28)</f>
        <v>11</v>
      </c>
      <c r="T27" s="36" t="e">
        <f ca="1" t="shared" si="9"/>
        <v>#REF!</v>
      </c>
      <c r="U27" s="37" t="e">
        <f ca="1" t="shared" si="10"/>
        <v>#REF!</v>
      </c>
    </row>
    <row r="28" spans="1:21" ht="15">
      <c r="A28" s="31" t="s">
        <v>1700</v>
      </c>
      <c r="B28" s="31" t="s">
        <v>1816</v>
      </c>
      <c r="D28" s="29">
        <f t="shared" si="1"/>
        <v>0</v>
      </c>
      <c r="E28">
        <f>COUNTIF(Vertices[Degree],"&gt;= "&amp;D28)-COUNTIF(Vertices[Degree],"&gt;="&amp;D29)</f>
        <v>0</v>
      </c>
      <c r="F28" s="34">
        <f t="shared" si="2"/>
        <v>16.823529411764703</v>
      </c>
      <c r="G28" s="35">
        <f>COUNTIF(Vertices[In-Degree],"&gt;= "&amp;F28)-COUNTIF(Vertices[In-Degree],"&gt;="&amp;F29)</f>
        <v>2</v>
      </c>
      <c r="H28" s="34">
        <f t="shared" si="3"/>
        <v>53.52941176470591</v>
      </c>
      <c r="I28" s="35">
        <f>COUNTIF(Vertices[Out-Degree],"&gt;= "&amp;H28)-COUNTIF(Vertices[Out-Degree],"&gt;="&amp;H29)</f>
        <v>0</v>
      </c>
      <c r="J28" s="34">
        <f t="shared" si="4"/>
        <v>2470.557182294118</v>
      </c>
      <c r="K28" s="35">
        <f>COUNTIF(Vertices[Betweenness Centrality],"&gt;= "&amp;J28)-COUNTIF(Vertices[Betweenness Centrality],"&gt;="&amp;J29)</f>
        <v>0</v>
      </c>
      <c r="L28" s="34">
        <f t="shared" si="5"/>
        <v>0.8831992941176473</v>
      </c>
      <c r="M28" s="35">
        <f>COUNTIF(Vertices[Closeness Centrality],"&gt;= "&amp;L28)-COUNTIF(Vertices[Closeness Centrality],"&gt;="&amp;L29)</f>
        <v>0</v>
      </c>
      <c r="N28" s="34">
        <f t="shared" si="6"/>
        <v>0.31193764705882354</v>
      </c>
      <c r="O28" s="35">
        <f>COUNTIF(Vertices[Eigenvector Centrality],"&gt;= "&amp;N28)-COUNTIF(Vertices[Eigenvector Centrality],"&gt;="&amp;N29)</f>
        <v>0</v>
      </c>
      <c r="P28" s="34">
        <f t="shared" si="7"/>
        <v>0.041541823529411784</v>
      </c>
      <c r="Q28" s="35">
        <f>COUNTIF(Vertices[PageRank],"&gt;= "&amp;P28)-COUNTIF(Vertices[PageRank],"&gt;="&amp;P29)</f>
        <v>0</v>
      </c>
      <c r="R28" s="34">
        <f t="shared" si="8"/>
        <v>0.5098039215686272</v>
      </c>
      <c r="S28" s="40">
        <f>COUNTIF(Vertices[Clustering Coefficient],"&gt;= "&amp;R28)-COUNTIF(Vertices[Clustering Coefficient],"&gt;="&amp;R29)</f>
        <v>0</v>
      </c>
      <c r="T28" s="34" t="e">
        <f ca="1" t="shared" si="9"/>
        <v>#REF!</v>
      </c>
      <c r="U28" s="35" t="e">
        <f ca="1" t="shared" si="10"/>
        <v>#REF!</v>
      </c>
    </row>
    <row r="29" spans="1:21" ht="15">
      <c r="A29" s="31" t="s">
        <v>1701</v>
      </c>
      <c r="B29" s="31" t="s">
        <v>1817</v>
      </c>
      <c r="D29" s="29">
        <f t="shared" si="1"/>
        <v>0</v>
      </c>
      <c r="E29">
        <f>COUNTIF(Vertices[Degree],"&gt;= "&amp;D29)-COUNTIF(Vertices[Degree],"&gt;="&amp;D30)</f>
        <v>0</v>
      </c>
      <c r="F29" s="36">
        <f t="shared" si="2"/>
        <v>17.470588235294116</v>
      </c>
      <c r="G29" s="37">
        <f>COUNTIF(Vertices[In-Degree],"&gt;= "&amp;F29)-COUNTIF(Vertices[In-Degree],"&gt;="&amp;F30)</f>
        <v>0</v>
      </c>
      <c r="H29" s="36">
        <f t="shared" si="3"/>
        <v>55.58823529411768</v>
      </c>
      <c r="I29" s="37">
        <f>COUNTIF(Vertices[Out-Degree],"&gt;= "&amp;H29)-COUNTIF(Vertices[Out-Degree],"&gt;="&amp;H30)</f>
        <v>0</v>
      </c>
      <c r="J29" s="36">
        <f t="shared" si="4"/>
        <v>2565.578612382353</v>
      </c>
      <c r="K29" s="37">
        <f>COUNTIF(Vertices[Betweenness Centrality],"&gt;= "&amp;J29)-COUNTIF(Vertices[Betweenness Centrality],"&gt;="&amp;J30)</f>
        <v>0</v>
      </c>
      <c r="L29" s="36">
        <f t="shared" si="5"/>
        <v>0.8977993823529414</v>
      </c>
      <c r="M29" s="37">
        <f>COUNTIF(Vertices[Closeness Centrality],"&gt;= "&amp;L29)-COUNTIF(Vertices[Closeness Centrality],"&gt;="&amp;L30)</f>
        <v>0</v>
      </c>
      <c r="N29" s="36">
        <f t="shared" si="6"/>
        <v>0.3229604411764706</v>
      </c>
      <c r="O29" s="37">
        <f>COUNTIF(Vertices[Eigenvector Centrality],"&gt;= "&amp;N29)-COUNTIF(Vertices[Eigenvector Centrality],"&gt;="&amp;N30)</f>
        <v>0</v>
      </c>
      <c r="P29" s="36">
        <f t="shared" si="7"/>
        <v>0.042674970588235314</v>
      </c>
      <c r="Q29" s="37">
        <f>COUNTIF(Vertices[PageRank],"&gt;= "&amp;P29)-COUNTIF(Vertices[PageRank],"&gt;="&amp;P30)</f>
        <v>0</v>
      </c>
      <c r="R29" s="36">
        <f t="shared" si="8"/>
        <v>0.5294117647058821</v>
      </c>
      <c r="S29" s="41">
        <f>COUNTIF(Vertices[Clustering Coefficient],"&gt;= "&amp;R29)-COUNTIF(Vertices[Clustering Coefficient],"&gt;="&amp;R30)</f>
        <v>2</v>
      </c>
      <c r="T29" s="36" t="e">
        <f ca="1" t="shared" si="9"/>
        <v>#REF!</v>
      </c>
      <c r="U29" s="37" t="e">
        <f ca="1" t="shared" si="10"/>
        <v>#REF!</v>
      </c>
    </row>
    <row r="30" spans="1:21" ht="15">
      <c r="A30" s="107"/>
      <c r="B30" s="107"/>
      <c r="D30" s="29">
        <f t="shared" si="1"/>
        <v>0</v>
      </c>
      <c r="E30">
        <f>COUNTIF(Vertices[Degree],"&gt;= "&amp;D30)-COUNTIF(Vertices[Degree],"&gt;="&amp;D31)</f>
        <v>0</v>
      </c>
      <c r="F30" s="34">
        <f t="shared" si="2"/>
        <v>18.11764705882353</v>
      </c>
      <c r="G30" s="35">
        <f>COUNTIF(Vertices[In-Degree],"&gt;= "&amp;F30)-COUNTIF(Vertices[In-Degree],"&gt;="&amp;F31)</f>
        <v>0</v>
      </c>
      <c r="H30" s="34">
        <f t="shared" si="3"/>
        <v>57.64705882352945</v>
      </c>
      <c r="I30" s="35">
        <f>COUNTIF(Vertices[Out-Degree],"&gt;= "&amp;H30)-COUNTIF(Vertices[Out-Degree],"&gt;="&amp;H31)</f>
        <v>0</v>
      </c>
      <c r="J30" s="34">
        <f t="shared" si="4"/>
        <v>2660.6000424705885</v>
      </c>
      <c r="K30" s="35">
        <f>COUNTIF(Vertices[Betweenness Centrality],"&gt;= "&amp;J30)-COUNTIF(Vertices[Betweenness Centrality],"&gt;="&amp;J31)</f>
        <v>0</v>
      </c>
      <c r="L30" s="34">
        <f t="shared" si="5"/>
        <v>0.9123994705882356</v>
      </c>
      <c r="M30" s="35">
        <f>COUNTIF(Vertices[Closeness Centrality],"&gt;= "&amp;L30)-COUNTIF(Vertices[Closeness Centrality],"&gt;="&amp;L31)</f>
        <v>0</v>
      </c>
      <c r="N30" s="34">
        <f t="shared" si="6"/>
        <v>0.33398323529411766</v>
      </c>
      <c r="O30" s="35">
        <f>COUNTIF(Vertices[Eigenvector Centrality],"&gt;= "&amp;N30)-COUNTIF(Vertices[Eigenvector Centrality],"&gt;="&amp;N31)</f>
        <v>0</v>
      </c>
      <c r="P30" s="34">
        <f t="shared" si="7"/>
        <v>0.043808117647058845</v>
      </c>
      <c r="Q30" s="35">
        <f>COUNTIF(Vertices[PageRank],"&gt;= "&amp;P30)-COUNTIF(Vertices[PageRank],"&gt;="&amp;P31)</f>
        <v>0</v>
      </c>
      <c r="R30" s="34">
        <f t="shared" si="8"/>
        <v>0.5490196078431371</v>
      </c>
      <c r="S30" s="40">
        <f>COUNTIF(Vertices[Clustering Coefficient],"&gt;= "&amp;R30)-COUNTIF(Vertices[Clustering Coefficient],"&gt;="&amp;R31)</f>
        <v>0</v>
      </c>
      <c r="T30" s="34" t="e">
        <f ca="1" t="shared" si="9"/>
        <v>#REF!</v>
      </c>
      <c r="U30" s="35" t="e">
        <f ca="1" t="shared" si="10"/>
        <v>#REF!</v>
      </c>
    </row>
    <row r="31" spans="1:21" ht="15">
      <c r="A31" s="31" t="s">
        <v>1702</v>
      </c>
      <c r="B31" s="31" t="s">
        <v>1812</v>
      </c>
      <c r="D31" s="29">
        <f t="shared" si="1"/>
        <v>0</v>
      </c>
      <c r="E31">
        <f>COUNTIF(Vertices[Degree],"&gt;= "&amp;D31)-COUNTIF(Vertices[Degree],"&gt;="&amp;D32)</f>
        <v>0</v>
      </c>
      <c r="F31" s="36">
        <f t="shared" si="2"/>
        <v>18.764705882352942</v>
      </c>
      <c r="G31" s="37">
        <f>COUNTIF(Vertices[In-Degree],"&gt;= "&amp;F31)-COUNTIF(Vertices[In-Degree],"&gt;="&amp;F32)</f>
        <v>0</v>
      </c>
      <c r="H31" s="36">
        <f t="shared" si="3"/>
        <v>59.70588235294122</v>
      </c>
      <c r="I31" s="37">
        <f>COUNTIF(Vertices[Out-Degree],"&gt;= "&amp;H31)-COUNTIF(Vertices[Out-Degree],"&gt;="&amp;H32)</f>
        <v>0</v>
      </c>
      <c r="J31" s="36">
        <f t="shared" si="4"/>
        <v>2755.621472558824</v>
      </c>
      <c r="K31" s="37">
        <f>COUNTIF(Vertices[Betweenness Centrality],"&gt;= "&amp;J31)-COUNTIF(Vertices[Betweenness Centrality],"&gt;="&amp;J32)</f>
        <v>0</v>
      </c>
      <c r="L31" s="36">
        <f t="shared" si="5"/>
        <v>0.9269995588235297</v>
      </c>
      <c r="M31" s="37">
        <f>COUNTIF(Vertices[Closeness Centrality],"&gt;= "&amp;L31)-COUNTIF(Vertices[Closeness Centrality],"&gt;="&amp;L32)</f>
        <v>0</v>
      </c>
      <c r="N31" s="36">
        <f t="shared" si="6"/>
        <v>0.3450060294117647</v>
      </c>
      <c r="O31" s="37">
        <f>COUNTIF(Vertices[Eigenvector Centrality],"&gt;= "&amp;N31)-COUNTIF(Vertices[Eigenvector Centrality],"&gt;="&amp;N32)</f>
        <v>0</v>
      </c>
      <c r="P31" s="36">
        <f t="shared" si="7"/>
        <v>0.044941264705882375</v>
      </c>
      <c r="Q31" s="37">
        <f>COUNTIF(Vertices[PageRank],"&gt;= "&amp;P31)-COUNTIF(Vertices[PageRank],"&gt;="&amp;P32)</f>
        <v>0</v>
      </c>
      <c r="R31" s="36">
        <f t="shared" si="8"/>
        <v>0.568627450980392</v>
      </c>
      <c r="S31" s="41">
        <f>COUNTIF(Vertices[Clustering Coefficient],"&gt;= "&amp;R31)-COUNTIF(Vertices[Clustering Coefficient],"&gt;="&amp;R32)</f>
        <v>0</v>
      </c>
      <c r="T31" s="36" t="e">
        <f ca="1" t="shared" si="9"/>
        <v>#REF!</v>
      </c>
      <c r="U31" s="37" t="e">
        <f ca="1" t="shared" si="10"/>
        <v>#REF!</v>
      </c>
    </row>
    <row r="32" spans="1:21" ht="15">
      <c r="A32" s="31" t="s">
        <v>1703</v>
      </c>
      <c r="B32" s="31" t="s">
        <v>209</v>
      </c>
      <c r="D32" s="29">
        <f t="shared" si="1"/>
        <v>0</v>
      </c>
      <c r="E32">
        <f>COUNTIF(Vertices[Degree],"&gt;= "&amp;D32)-COUNTIF(Vertices[Degree],"&gt;="&amp;D33)</f>
        <v>0</v>
      </c>
      <c r="F32" s="34">
        <f t="shared" si="2"/>
        <v>19.411764705882355</v>
      </c>
      <c r="G32" s="35">
        <f>COUNTIF(Vertices[In-Degree],"&gt;= "&amp;F32)-COUNTIF(Vertices[In-Degree],"&gt;="&amp;F33)</f>
        <v>1</v>
      </c>
      <c r="H32" s="34">
        <f t="shared" si="3"/>
        <v>61.764705882352985</v>
      </c>
      <c r="I32" s="35">
        <f>COUNTIF(Vertices[Out-Degree],"&gt;= "&amp;H32)-COUNTIF(Vertices[Out-Degree],"&gt;="&amp;H33)</f>
        <v>0</v>
      </c>
      <c r="J32" s="34">
        <f t="shared" si="4"/>
        <v>2850.642902647059</v>
      </c>
      <c r="K32" s="35">
        <f>COUNTIF(Vertices[Betweenness Centrality],"&gt;= "&amp;J32)-COUNTIF(Vertices[Betweenness Centrality],"&gt;="&amp;J33)</f>
        <v>0</v>
      </c>
      <c r="L32" s="34">
        <f t="shared" si="5"/>
        <v>0.9415996470588238</v>
      </c>
      <c r="M32" s="35">
        <f>COUNTIF(Vertices[Closeness Centrality],"&gt;= "&amp;L32)-COUNTIF(Vertices[Closeness Centrality],"&gt;="&amp;L33)</f>
        <v>0</v>
      </c>
      <c r="N32" s="34">
        <f t="shared" si="6"/>
        <v>0.3560288235294118</v>
      </c>
      <c r="O32" s="35">
        <f>COUNTIF(Vertices[Eigenvector Centrality],"&gt;= "&amp;N32)-COUNTIF(Vertices[Eigenvector Centrality],"&gt;="&amp;N33)</f>
        <v>0</v>
      </c>
      <c r="P32" s="34">
        <f t="shared" si="7"/>
        <v>0.046074411764705905</v>
      </c>
      <c r="Q32" s="35">
        <f>COUNTIF(Vertices[PageRank],"&gt;= "&amp;P32)-COUNTIF(Vertices[PageRank],"&gt;="&amp;P33)</f>
        <v>0</v>
      </c>
      <c r="R32" s="34">
        <f t="shared" si="8"/>
        <v>0.588235294117647</v>
      </c>
      <c r="S32" s="40">
        <f>COUNTIF(Vertices[Clustering Coefficient],"&gt;= "&amp;R32)-COUNTIF(Vertices[Clustering Coefficient],"&gt;="&amp;R33)</f>
        <v>1</v>
      </c>
      <c r="T32" s="34" t="e">
        <f ca="1" t="shared" si="9"/>
        <v>#REF!</v>
      </c>
      <c r="U32" s="35" t="e">
        <f ca="1" t="shared" si="10"/>
        <v>#REF!</v>
      </c>
    </row>
    <row r="33" spans="1:21" ht="390">
      <c r="A33" s="31" t="s">
        <v>1704</v>
      </c>
      <c r="B33" s="51" t="s">
        <v>1813</v>
      </c>
      <c r="D33" s="29">
        <f t="shared" si="1"/>
        <v>0</v>
      </c>
      <c r="E33">
        <f>COUNTIF(Vertices[Degree],"&gt;= "&amp;D33)-COUNTIF(Vertices[Degree],"&gt;="&amp;D34)</f>
        <v>0</v>
      </c>
      <c r="F33" s="36">
        <f t="shared" si="2"/>
        <v>20.058823529411768</v>
      </c>
      <c r="G33" s="37">
        <f>COUNTIF(Vertices[In-Degree],"&gt;= "&amp;F33)-COUNTIF(Vertices[In-Degree],"&gt;="&amp;F34)</f>
        <v>0</v>
      </c>
      <c r="H33" s="36">
        <f t="shared" si="3"/>
        <v>63.82352941176475</v>
      </c>
      <c r="I33" s="37">
        <f>COUNTIF(Vertices[Out-Degree],"&gt;= "&amp;H33)-COUNTIF(Vertices[Out-Degree],"&gt;="&amp;H34)</f>
        <v>0</v>
      </c>
      <c r="J33" s="36">
        <f t="shared" si="4"/>
        <v>2945.6643327352945</v>
      </c>
      <c r="K33" s="37">
        <f>COUNTIF(Vertices[Betweenness Centrality],"&gt;= "&amp;J33)-COUNTIF(Vertices[Betweenness Centrality],"&gt;="&amp;J34)</f>
        <v>0</v>
      </c>
      <c r="L33" s="36">
        <f t="shared" si="5"/>
        <v>0.956199735294118</v>
      </c>
      <c r="M33" s="37">
        <f>COUNTIF(Vertices[Closeness Centrality],"&gt;= "&amp;L33)-COUNTIF(Vertices[Closeness Centrality],"&gt;="&amp;L34)</f>
        <v>0</v>
      </c>
      <c r="N33" s="36">
        <f t="shared" si="6"/>
        <v>0.36705161764705885</v>
      </c>
      <c r="O33" s="37">
        <f>COUNTIF(Vertices[Eigenvector Centrality],"&gt;= "&amp;N33)-COUNTIF(Vertices[Eigenvector Centrality],"&gt;="&amp;N34)</f>
        <v>0</v>
      </c>
      <c r="P33" s="36">
        <f t="shared" si="7"/>
        <v>0.047207558823529436</v>
      </c>
      <c r="Q33" s="37">
        <f>COUNTIF(Vertices[PageRank],"&gt;= "&amp;P33)-COUNTIF(Vertices[PageRank],"&gt;="&amp;P34)</f>
        <v>0</v>
      </c>
      <c r="R33" s="36">
        <f t="shared" si="8"/>
        <v>0.6078431372549019</v>
      </c>
      <c r="S33" s="41">
        <f>COUNTIF(Vertices[Clustering Coefficient],"&gt;= "&amp;R33)-COUNTIF(Vertices[Clustering Coefficient],"&gt;="&amp;R34)</f>
        <v>0</v>
      </c>
      <c r="T33" s="36" t="e">
        <f ca="1" t="shared" si="9"/>
        <v>#REF!</v>
      </c>
      <c r="U33" s="37" t="e">
        <f ca="1" t="shared" si="10"/>
        <v>#REF!</v>
      </c>
    </row>
    <row r="34" spans="1:21" ht="15">
      <c r="A34" s="31" t="s">
        <v>1705</v>
      </c>
      <c r="B34" s="31" t="s">
        <v>1814</v>
      </c>
      <c r="D34" s="29">
        <f t="shared" si="1"/>
        <v>0</v>
      </c>
      <c r="E34">
        <f>COUNTIF(Vertices[Degree],"&gt;= "&amp;D34)-COUNTIF(Vertices[Degree],"&gt;="&amp;D35)</f>
        <v>0</v>
      </c>
      <c r="F34" s="34">
        <f t="shared" si="2"/>
        <v>20.70588235294118</v>
      </c>
      <c r="G34" s="35">
        <f>COUNTIF(Vertices[In-Degree],"&gt;= "&amp;F34)-COUNTIF(Vertices[In-Degree],"&gt;="&amp;F35)</f>
        <v>0</v>
      </c>
      <c r="H34" s="34">
        <f t="shared" si="3"/>
        <v>65.88235294117652</v>
      </c>
      <c r="I34" s="35">
        <f>COUNTIF(Vertices[Out-Degree],"&gt;= "&amp;H34)-COUNTIF(Vertices[Out-Degree],"&gt;="&amp;H35)</f>
        <v>0</v>
      </c>
      <c r="J34" s="34">
        <f t="shared" si="4"/>
        <v>3040.68576282353</v>
      </c>
      <c r="K34" s="35">
        <f>COUNTIF(Vertices[Betweenness Centrality],"&gt;= "&amp;J34)-COUNTIF(Vertices[Betweenness Centrality],"&gt;="&amp;J35)</f>
        <v>0</v>
      </c>
      <c r="L34" s="34">
        <f t="shared" si="5"/>
        <v>0.9707998235294121</v>
      </c>
      <c r="M34" s="35">
        <f>COUNTIF(Vertices[Closeness Centrality],"&gt;= "&amp;L34)-COUNTIF(Vertices[Closeness Centrality],"&gt;="&amp;L35)</f>
        <v>0</v>
      </c>
      <c r="N34" s="34">
        <f t="shared" si="6"/>
        <v>0.3780744117647059</v>
      </c>
      <c r="O34" s="35">
        <f>COUNTIF(Vertices[Eigenvector Centrality],"&gt;= "&amp;N34)-COUNTIF(Vertices[Eigenvector Centrality],"&gt;="&amp;N35)</f>
        <v>0</v>
      </c>
      <c r="P34" s="34">
        <f t="shared" si="7"/>
        <v>0.048340705882352966</v>
      </c>
      <c r="Q34" s="35">
        <f>COUNTIF(Vertices[PageRank],"&gt;= "&amp;P34)-COUNTIF(Vertices[PageRank],"&gt;="&amp;P35)</f>
        <v>0</v>
      </c>
      <c r="R34" s="34">
        <f t="shared" si="8"/>
        <v>0.6274509803921569</v>
      </c>
      <c r="S34" s="40">
        <f>COUNTIF(Vertices[Clustering Coefficient],"&gt;= "&amp;R34)-COUNTIF(Vertices[Clustering Coefficient],"&gt;="&amp;R35)</f>
        <v>0</v>
      </c>
      <c r="T34" s="34" t="e">
        <f ca="1" t="shared" si="9"/>
        <v>#REF!</v>
      </c>
      <c r="U34" s="35" t="e">
        <f ca="1" t="shared" si="10"/>
        <v>#REF!</v>
      </c>
    </row>
    <row r="35" spans="1:21" ht="15">
      <c r="A35" s="31" t="s">
        <v>1706</v>
      </c>
      <c r="B35" s="31" t="s">
        <v>1815</v>
      </c>
      <c r="D35" s="29">
        <f t="shared" si="1"/>
        <v>0</v>
      </c>
      <c r="E35">
        <f>COUNTIF(Vertices[Degree],"&gt;= "&amp;D35)-COUNTIF(Vertices[Degree],"&gt;="&amp;D36)</f>
        <v>0</v>
      </c>
      <c r="F35" s="36">
        <f t="shared" si="2"/>
        <v>21.352941176470594</v>
      </c>
      <c r="G35" s="37">
        <f>COUNTIF(Vertices[In-Degree],"&gt;= "&amp;F35)-COUNTIF(Vertices[In-Degree],"&gt;="&amp;F36)</f>
        <v>0</v>
      </c>
      <c r="H35" s="36">
        <f t="shared" si="3"/>
        <v>67.94117647058829</v>
      </c>
      <c r="I35" s="37">
        <f>COUNTIF(Vertices[Out-Degree],"&gt;= "&amp;H35)-COUNTIF(Vertices[Out-Degree],"&gt;="&amp;H36)</f>
        <v>0</v>
      </c>
      <c r="J35" s="36">
        <f t="shared" si="4"/>
        <v>3135.707192911765</v>
      </c>
      <c r="K35" s="37">
        <f>COUNTIF(Vertices[Betweenness Centrality],"&gt;= "&amp;J35)-COUNTIF(Vertices[Betweenness Centrality],"&gt;="&amp;J36)</f>
        <v>0</v>
      </c>
      <c r="L35" s="36">
        <f t="shared" si="5"/>
        <v>0.9853999117647062</v>
      </c>
      <c r="M35" s="37">
        <f>COUNTIF(Vertices[Closeness Centrality],"&gt;= "&amp;L35)-COUNTIF(Vertices[Closeness Centrality],"&gt;="&amp;L36)</f>
        <v>0</v>
      </c>
      <c r="N35" s="36">
        <f t="shared" si="6"/>
        <v>0.38909720588235297</v>
      </c>
      <c r="O35" s="37">
        <f>COUNTIF(Vertices[Eigenvector Centrality],"&gt;= "&amp;N35)-COUNTIF(Vertices[Eigenvector Centrality],"&gt;="&amp;N36)</f>
        <v>0</v>
      </c>
      <c r="P35" s="36">
        <f t="shared" si="7"/>
        <v>0.0494738529411765</v>
      </c>
      <c r="Q35" s="37">
        <f>COUNTIF(Vertices[PageRank],"&gt;= "&amp;P35)-COUNTIF(Vertices[PageRank],"&gt;="&amp;P36)</f>
        <v>0</v>
      </c>
      <c r="R35" s="36">
        <f t="shared" si="8"/>
        <v>0.6470588235294118</v>
      </c>
      <c r="S35" s="41">
        <f>COUNTIF(Vertices[Clustering Coefficient],"&gt;= "&amp;R35)-COUNTIF(Vertices[Clustering Coefficient],"&gt;="&amp;R36)</f>
        <v>0</v>
      </c>
      <c r="T35" s="36" t="e">
        <f ca="1" t="shared" si="9"/>
        <v>#REF!</v>
      </c>
      <c r="U35" s="37" t="e">
        <f ca="1" t="shared" si="10"/>
        <v>#REF!</v>
      </c>
    </row>
    <row r="36" spans="1:21" ht="15">
      <c r="A36" s="31" t="s">
        <v>1707</v>
      </c>
      <c r="B36" s="31"/>
      <c r="D36" s="29">
        <f>MAX(Vertices[Degree])</f>
        <v>0</v>
      </c>
      <c r="E36">
        <f>COUNTIF(Vertices[Degree],"&gt;= "&amp;D36)-COUNTIF(Vertices[Degree],"&gt;="&amp;#REF!)</f>
        <v>0</v>
      </c>
      <c r="F36" s="38">
        <f>MAX(Vertices[In-Degree])</f>
        <v>22</v>
      </c>
      <c r="G36" s="39">
        <f>COUNTIF(Vertices[In-Degree],"&gt;= "&amp;F36)-COUNTIF(Vertices[In-Degree],"&gt;="&amp;#REF!)</f>
        <v>1</v>
      </c>
      <c r="H36" s="38">
        <f>MAX(Vertices[Out-Degree])</f>
        <v>70</v>
      </c>
      <c r="I36" s="39">
        <f>COUNTIF(Vertices[Out-Degree],"&gt;= "&amp;H36)-COUNTIF(Vertices[Out-Degree],"&gt;="&amp;#REF!)</f>
        <v>1</v>
      </c>
      <c r="J36" s="38">
        <f>MAX(Vertices[Betweenness Centrality])</f>
        <v>3230.728623</v>
      </c>
      <c r="K36" s="39">
        <f>COUNTIF(Vertices[Betweenness Centrality],"&gt;= "&amp;J36)-COUNTIF(Vertices[Betweenness Centrality],"&gt;="&amp;#REF!)</f>
        <v>1</v>
      </c>
      <c r="L36" s="38">
        <f>MAX(Vertices[Closeness Centrality])</f>
        <v>1</v>
      </c>
      <c r="M36" s="39">
        <f>COUNTIF(Vertices[Closeness Centrality],"&gt;= "&amp;L36)-COUNTIF(Vertices[Closeness Centrality],"&gt;="&amp;#REF!)</f>
        <v>1</v>
      </c>
      <c r="N36" s="38">
        <f>MAX(Vertices[Eigenvector Centrality])</f>
        <v>0.40012</v>
      </c>
      <c r="O36" s="39">
        <f>COUNTIF(Vertices[Eigenvector Centrality],"&gt;= "&amp;N36)-COUNTIF(Vertices[Eigenvector Centrality],"&gt;="&amp;#REF!)</f>
        <v>1</v>
      </c>
      <c r="P36" s="38">
        <f>MAX(Vertices[PageRank])</f>
        <v>0.050607</v>
      </c>
      <c r="Q36" s="39">
        <f>COUNTIF(Vertices[PageRank],"&gt;= "&amp;P36)-COUNTIF(Vertices[PageRank],"&gt;="&amp;#REF!)</f>
        <v>1</v>
      </c>
      <c r="R36" s="38">
        <f>MAX(Vertices[Clustering Coefficient])</f>
        <v>0.6666666666666666</v>
      </c>
      <c r="S36" s="42">
        <f>COUNTIF(Vertices[Clustering Coefficient],"&gt;= "&amp;R36)-COUNTIF(Vertices[Clustering Coefficient],"&gt;="&amp;#REF!)</f>
        <v>4</v>
      </c>
      <c r="T36" s="38" t="e">
        <f ca="1">MAX(INDIRECT(DynamicFilterSourceColumnRange))</f>
        <v>#REF!</v>
      </c>
      <c r="U36" s="39" t="e">
        <f ca="1">COUNTIF(INDIRECT(DynamicFilterSourceColumnRange),"&gt;= "&amp;T36)-COUNTIF(INDIRECT(DynamicFilterSourceColumnRange),"&gt;="&amp;#REF!)</f>
        <v>#REF!</v>
      </c>
    </row>
    <row r="37" spans="1:2" ht="15">
      <c r="A37" s="31" t="s">
        <v>1708</v>
      </c>
      <c r="B37" s="31"/>
    </row>
    <row r="38" spans="1:2" ht="15">
      <c r="A38" s="31" t="s">
        <v>1709</v>
      </c>
      <c r="B38" s="31" t="s">
        <v>204</v>
      </c>
    </row>
    <row r="39" spans="1:2" ht="15">
      <c r="A39" s="31" t="s">
        <v>1710</v>
      </c>
      <c r="B39" s="31"/>
    </row>
    <row r="40" spans="1:2" ht="15">
      <c r="A40" s="31" t="s">
        <v>21</v>
      </c>
      <c r="B40" s="31"/>
    </row>
    <row r="41" spans="1:2" ht="15">
      <c r="A41" s="31" t="s">
        <v>1711</v>
      </c>
      <c r="B41" s="31" t="s">
        <v>34</v>
      </c>
    </row>
    <row r="42" spans="1:2" ht="15">
      <c r="A42" s="31" t="s">
        <v>1712</v>
      </c>
      <c r="B42" s="31"/>
    </row>
    <row r="43" spans="1:2" ht="15">
      <c r="A43" s="31" t="s">
        <v>1713</v>
      </c>
      <c r="B43" s="31"/>
    </row>
    <row r="60" spans="1:2" ht="15">
      <c r="A60" t="s">
        <v>163</v>
      </c>
      <c r="B60" t="s">
        <v>17</v>
      </c>
    </row>
    <row r="61" spans="1:2" ht="15">
      <c r="A61" s="30"/>
      <c r="B61"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f>IF(COUNT(Vertices[In-Degree])&gt;0,F2,NoMetricMessage)</f>
        <v>0</v>
      </c>
    </row>
    <row r="89" spans="1:2" ht="15">
      <c r="A89" s="30" t="s">
        <v>89</v>
      </c>
      <c r="B89" s="43">
        <f>IF(COUNT(Vertices[In-Degree])&gt;0,F36,NoMetricMessage)</f>
        <v>22</v>
      </c>
    </row>
    <row r="90" spans="1:2" ht="15">
      <c r="A90" s="30" t="s">
        <v>90</v>
      </c>
      <c r="B90" s="44">
        <f>_xlfn.IFERROR(AVERAGE(Vertices[In-Degree]),NoMetricMessage)</f>
        <v>4.788732394366197</v>
      </c>
    </row>
    <row r="91" spans="1:2" ht="15">
      <c r="A91" s="30" t="s">
        <v>91</v>
      </c>
      <c r="B91" s="44">
        <f>_xlfn.IFERROR(MEDIAN(Vertices[In-Degree]),NoMetricMessage)</f>
        <v>3</v>
      </c>
    </row>
    <row r="102" spans="1:2" ht="15">
      <c r="A102" s="30" t="s">
        <v>94</v>
      </c>
      <c r="B102" s="43">
        <f>IF(COUNT(Vertices[Out-Degree])&gt;0,H2,NoMetricMessage)</f>
        <v>0</v>
      </c>
    </row>
    <row r="103" spans="1:2" ht="15">
      <c r="A103" s="30" t="s">
        <v>95</v>
      </c>
      <c r="B103" s="43">
        <f>IF(COUNT(Vertices[Out-Degree])&gt;0,H36,NoMetricMessage)</f>
        <v>70</v>
      </c>
    </row>
    <row r="104" spans="1:2" ht="15">
      <c r="A104" s="30" t="s">
        <v>96</v>
      </c>
      <c r="B104" s="44">
        <f>_xlfn.IFERROR(AVERAGE(Vertices[Out-Degree]),NoMetricMessage)</f>
        <v>4.788732394366197</v>
      </c>
    </row>
    <row r="105" spans="1:2" ht="15">
      <c r="A105" s="30" t="s">
        <v>97</v>
      </c>
      <c r="B105" s="44">
        <f>_xlfn.IFERROR(MEDIAN(Vertices[Out-Degree]),NoMetricMessage)</f>
        <v>2</v>
      </c>
    </row>
    <row r="116" spans="1:2" ht="15">
      <c r="A116" s="30" t="s">
        <v>100</v>
      </c>
      <c r="B116" s="44">
        <f>IF(COUNT(Vertices[Betweenness Centrality])&gt;0,J2,NoMetricMessage)</f>
        <v>0</v>
      </c>
    </row>
    <row r="117" spans="1:2" ht="15">
      <c r="A117" s="30" t="s">
        <v>101</v>
      </c>
      <c r="B117" s="44">
        <f>IF(COUNT(Vertices[Betweenness Centrality])&gt;0,J36,NoMetricMessage)</f>
        <v>3230.728623</v>
      </c>
    </row>
    <row r="118" spans="1:2" ht="15">
      <c r="A118" s="30" t="s">
        <v>102</v>
      </c>
      <c r="B118" s="44">
        <f>_xlfn.IFERROR(AVERAGE(Vertices[Betweenness Centrality]),NoMetricMessage)</f>
        <v>61.3802816760564</v>
      </c>
    </row>
    <row r="119" spans="1:2" ht="15">
      <c r="A119" s="30" t="s">
        <v>103</v>
      </c>
      <c r="B119" s="44">
        <f>_xlfn.IFERROR(MEDIAN(Vertices[Betweenness Centrality]),NoMetricMessage)</f>
        <v>1.816667</v>
      </c>
    </row>
    <row r="130" spans="1:2" ht="15">
      <c r="A130" s="30" t="s">
        <v>106</v>
      </c>
      <c r="B130" s="44">
        <f>IF(COUNT(Vertices[Closeness Centrality])&gt;0,L2,NoMetricMessage)</f>
        <v>0.503597</v>
      </c>
    </row>
    <row r="131" spans="1:2" ht="15">
      <c r="A131" s="30" t="s">
        <v>107</v>
      </c>
      <c r="B131" s="44">
        <f>IF(COUNT(Vertices[Closeness Centrality])&gt;0,L36,NoMetricMessage)</f>
        <v>1</v>
      </c>
    </row>
    <row r="132" spans="1:2" ht="15">
      <c r="A132" s="30" t="s">
        <v>108</v>
      </c>
      <c r="B132" s="44">
        <f>_xlfn.IFERROR(AVERAGE(Vertices[Closeness Centrality]),NoMetricMessage)</f>
        <v>0.537414056338028</v>
      </c>
    </row>
    <row r="133" spans="1:2" ht="15">
      <c r="A133" s="30" t="s">
        <v>109</v>
      </c>
      <c r="B133" s="44">
        <f>_xlfn.IFERROR(MEDIAN(Vertices[Closeness Centrality]),NoMetricMessage)</f>
        <v>0.518519</v>
      </c>
    </row>
    <row r="144" spans="1:2" ht="15">
      <c r="A144" s="30" t="s">
        <v>112</v>
      </c>
      <c r="B144" s="44">
        <f>IF(COUNT(Vertices[Eigenvector Centrality])&gt;0,N2,NoMetricMessage)</f>
        <v>0.025345</v>
      </c>
    </row>
    <row r="145" spans="1:2" ht="15">
      <c r="A145" s="30" t="s">
        <v>113</v>
      </c>
      <c r="B145" s="44">
        <f>IF(COUNT(Vertices[Eigenvector Centrality])&gt;0,N36,NoMetricMessage)</f>
        <v>0.40012</v>
      </c>
    </row>
    <row r="146" spans="1:2" ht="15">
      <c r="A146" s="30" t="s">
        <v>114</v>
      </c>
      <c r="B146" s="44">
        <f>_xlfn.IFERROR(AVERAGE(Vertices[Eigenvector Centrality]),NoMetricMessage)</f>
        <v>0.09460542253521129</v>
      </c>
    </row>
    <row r="147" spans="1:2" ht="15">
      <c r="A147" s="30" t="s">
        <v>115</v>
      </c>
      <c r="B147" s="44">
        <f>_xlfn.IFERROR(MEDIAN(Vertices[Eigenvector Centrality]),NoMetricMessage)</f>
        <v>0.070963</v>
      </c>
    </row>
    <row r="158" spans="1:2" ht="15">
      <c r="A158" s="30" t="s">
        <v>140</v>
      </c>
      <c r="B158" s="44">
        <f>IF(COUNT(Vertices[PageRank])&gt;0,P2,NoMetricMessage)</f>
        <v>0.01208</v>
      </c>
    </row>
    <row r="159" spans="1:2" ht="15">
      <c r="A159" s="30" t="s">
        <v>141</v>
      </c>
      <c r="B159" s="44">
        <f>IF(COUNT(Vertices[PageRank])&gt;0,P36,NoMetricMessage)</f>
        <v>0.050607</v>
      </c>
    </row>
    <row r="160" spans="1:2" ht="15">
      <c r="A160" s="30" t="s">
        <v>142</v>
      </c>
      <c r="B160" s="44">
        <f>_xlfn.IFERROR(AVERAGE(Vertices[PageRank]),NoMetricMessage)</f>
        <v>0.014084563380281686</v>
      </c>
    </row>
    <row r="161" spans="1:2" ht="15">
      <c r="A161" s="30" t="s">
        <v>143</v>
      </c>
      <c r="B161" s="44">
        <f>_xlfn.IFERROR(MEDIAN(Vertices[PageRank]),NoMetricMessage)</f>
        <v>0.012957</v>
      </c>
    </row>
    <row r="172" spans="1:2" ht="15">
      <c r="A172" s="30" t="s">
        <v>118</v>
      </c>
      <c r="B172" s="44">
        <f>IF(COUNT(Vertices[Clustering Coefficient])&gt;0,R2,NoMetricMessage)</f>
        <v>0</v>
      </c>
    </row>
    <row r="173" spans="1:2" ht="15">
      <c r="A173" s="30" t="s">
        <v>119</v>
      </c>
      <c r="B173" s="44">
        <f>IF(COUNT(Vertices[Clustering Coefficient])&gt;0,R36,NoMetricMessage)</f>
        <v>0.6666666666666666</v>
      </c>
    </row>
    <row r="174" spans="1:2" ht="15">
      <c r="A174" s="30" t="s">
        <v>120</v>
      </c>
      <c r="B174" s="44">
        <f>_xlfn.IFERROR(AVERAGE(Vertices[Clustering Coefficient]),NoMetricMessage)</f>
        <v>0.3193800564232106</v>
      </c>
    </row>
    <row r="175" spans="1:2" ht="15">
      <c r="A175" s="30" t="s">
        <v>121</v>
      </c>
      <c r="B175" s="44">
        <f>_xlfn.IFERROR(MEDIAN(Vertices[Clustering Coefficient]),NoMetricMessage)</f>
        <v>0.3047619047619048</v>
      </c>
    </row>
  </sheetData>
  <printOptions/>
  <pageMargins left="0.7" right="0.7" top="0.75" bottom="0.75" header="0.3" footer="0.3"/>
  <pageSetup horizontalDpi="600" verticalDpi="600" orientation="portrait" r:id="rId8"/>
  <drawing r:id="rId7"/>
  <legacyDrawing r:id="rId2"/>
  <tableParts>
    <tablePart r:id="rId4"/>
    <tablePart r:id="rId3"/>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3"/>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392</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1818</v>
      </c>
    </row>
    <row r="6" spans="1:18" ht="15">
      <c r="A6">
        <v>0</v>
      </c>
      <c r="B6" s="1" t="s">
        <v>136</v>
      </c>
      <c r="C6">
        <v>1</v>
      </c>
      <c r="D6" t="s">
        <v>59</v>
      </c>
      <c r="E6" t="s">
        <v>59</v>
      </c>
      <c r="F6">
        <v>0</v>
      </c>
      <c r="H6" t="s">
        <v>71</v>
      </c>
      <c r="J6" t="s">
        <v>173</v>
      </c>
      <c r="K6">
        <v>15</v>
      </c>
      <c r="R6" t="s">
        <v>129</v>
      </c>
    </row>
    <row r="7" spans="1:11" ht="409.5">
      <c r="A7">
        <v>2</v>
      </c>
      <c r="B7">
        <v>1</v>
      </c>
      <c r="C7">
        <v>0</v>
      </c>
      <c r="D7" t="s">
        <v>60</v>
      </c>
      <c r="E7" t="s">
        <v>60</v>
      </c>
      <c r="F7">
        <v>2</v>
      </c>
      <c r="H7" t="s">
        <v>72</v>
      </c>
      <c r="J7" t="s">
        <v>174</v>
      </c>
      <c r="K7" s="7" t="s">
        <v>175</v>
      </c>
    </row>
    <row r="8" spans="1:11" ht="409.5">
      <c r="A8"/>
      <c r="B8">
        <v>2</v>
      </c>
      <c r="C8">
        <v>2</v>
      </c>
      <c r="D8" t="s">
        <v>61</v>
      </c>
      <c r="E8" t="s">
        <v>61</v>
      </c>
      <c r="H8" t="s">
        <v>73</v>
      </c>
      <c r="J8" t="s">
        <v>176</v>
      </c>
      <c r="K8" s="7" t="s">
        <v>177</v>
      </c>
    </row>
    <row r="9" spans="1:11" ht="15">
      <c r="A9"/>
      <c r="B9">
        <v>3</v>
      </c>
      <c r="C9">
        <v>4</v>
      </c>
      <c r="D9" t="s">
        <v>62</v>
      </c>
      <c r="E9" t="s">
        <v>62</v>
      </c>
      <c r="H9" t="s">
        <v>74</v>
      </c>
      <c r="J9" t="s">
        <v>178</v>
      </c>
      <c r="K9" t="s">
        <v>179</v>
      </c>
    </row>
    <row r="10" spans="1:11" ht="15">
      <c r="A10"/>
      <c r="B10">
        <v>4</v>
      </c>
      <c r="D10" t="s">
        <v>63</v>
      </c>
      <c r="E10" t="s">
        <v>63</v>
      </c>
      <c r="H10" t="s">
        <v>75</v>
      </c>
      <c r="J10" t="s">
        <v>180</v>
      </c>
      <c r="K10" t="s">
        <v>181</v>
      </c>
    </row>
    <row r="11" spans="1:11" ht="15">
      <c r="A11"/>
      <c r="B11">
        <v>5</v>
      </c>
      <c r="D11" t="s">
        <v>46</v>
      </c>
      <c r="E11">
        <v>1</v>
      </c>
      <c r="H11" t="s">
        <v>76</v>
      </c>
      <c r="J11" t="s">
        <v>182</v>
      </c>
      <c r="K11" t="s">
        <v>183</v>
      </c>
    </row>
    <row r="12" spans="1:11" ht="15">
      <c r="A12"/>
      <c r="B12"/>
      <c r="D12" t="s">
        <v>64</v>
      </c>
      <c r="E12">
        <v>2</v>
      </c>
      <c r="H12">
        <v>0</v>
      </c>
      <c r="J12" t="s">
        <v>184</v>
      </c>
      <c r="K12" t="s">
        <v>185</v>
      </c>
    </row>
    <row r="13" spans="1:11" ht="15">
      <c r="A13"/>
      <c r="B13"/>
      <c r="D13">
        <v>1</v>
      </c>
      <c r="E13">
        <v>3</v>
      </c>
      <c r="H13">
        <v>1</v>
      </c>
      <c r="J13" t="s">
        <v>186</v>
      </c>
      <c r="K13" t="s">
        <v>187</v>
      </c>
    </row>
    <row r="14" spans="4:11" ht="15">
      <c r="D14">
        <v>2</v>
      </c>
      <c r="E14">
        <v>4</v>
      </c>
      <c r="H14">
        <v>2</v>
      </c>
      <c r="J14" t="s">
        <v>188</v>
      </c>
      <c r="K14" t="s">
        <v>189</v>
      </c>
    </row>
    <row r="15" spans="4:11" ht="15">
      <c r="D15">
        <v>3</v>
      </c>
      <c r="E15">
        <v>5</v>
      </c>
      <c r="H15">
        <v>3</v>
      </c>
      <c r="J15" t="s">
        <v>190</v>
      </c>
      <c r="K15" t="s">
        <v>191</v>
      </c>
    </row>
    <row r="16" spans="4:11" ht="15">
      <c r="D16">
        <v>4</v>
      </c>
      <c r="E16">
        <v>6</v>
      </c>
      <c r="H16">
        <v>4</v>
      </c>
      <c r="J16" t="s">
        <v>192</v>
      </c>
      <c r="K16" t="s">
        <v>193</v>
      </c>
    </row>
    <row r="17" spans="4:11" ht="15">
      <c r="D17">
        <v>5</v>
      </c>
      <c r="E17">
        <v>7</v>
      </c>
      <c r="H17">
        <v>5</v>
      </c>
      <c r="J17" t="s">
        <v>194</v>
      </c>
      <c r="K17" t="s">
        <v>195</v>
      </c>
    </row>
    <row r="18" spans="4:11" ht="15">
      <c r="D18">
        <v>6</v>
      </c>
      <c r="E18">
        <v>8</v>
      </c>
      <c r="H18">
        <v>6</v>
      </c>
      <c r="J18" t="s">
        <v>196</v>
      </c>
      <c r="K18" t="s">
        <v>197</v>
      </c>
    </row>
    <row r="19" spans="4:11" ht="409.5">
      <c r="D19">
        <v>7</v>
      </c>
      <c r="E19">
        <v>9</v>
      </c>
      <c r="H19">
        <v>7</v>
      </c>
      <c r="J19" t="s">
        <v>198</v>
      </c>
      <c r="K19" s="7" t="s">
        <v>1819</v>
      </c>
    </row>
    <row r="20" spans="4:11" ht="409.5">
      <c r="D20">
        <v>8</v>
      </c>
      <c r="H20">
        <v>8</v>
      </c>
      <c r="J20" t="s">
        <v>199</v>
      </c>
      <c r="K20" s="7" t="s">
        <v>200</v>
      </c>
    </row>
    <row r="21" spans="4:11" ht="15">
      <c r="D21">
        <v>9</v>
      </c>
      <c r="H21">
        <v>9</v>
      </c>
      <c r="J21" t="s">
        <v>201</v>
      </c>
      <c r="K21" t="s">
        <v>1809</v>
      </c>
    </row>
    <row r="22" spans="4:11" ht="409.5">
      <c r="D22">
        <v>10</v>
      </c>
      <c r="J22" t="s">
        <v>202</v>
      </c>
      <c r="K22" s="7" t="s">
        <v>1811</v>
      </c>
    </row>
    <row r="23" ht="15">
      <c r="D23">
        <v>11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540D54-8B92-456C-BC19-7116F67A620D}">
  <dimension ref="A1:G279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7" t="s">
        <v>406</v>
      </c>
      <c r="B1" s="7" t="s">
        <v>1665</v>
      </c>
      <c r="C1" s="7" t="s">
        <v>1669</v>
      </c>
      <c r="D1" s="7" t="s">
        <v>144</v>
      </c>
      <c r="E1" s="7" t="s">
        <v>1671</v>
      </c>
      <c r="F1" s="7" t="s">
        <v>1672</v>
      </c>
      <c r="G1" s="7" t="s">
        <v>1673</v>
      </c>
    </row>
    <row r="2" spans="1:7" ht="15">
      <c r="A2" s="77" t="s">
        <v>407</v>
      </c>
      <c r="B2" s="77" t="s">
        <v>1666</v>
      </c>
      <c r="C2" s="102"/>
      <c r="D2" s="77"/>
      <c r="E2" s="77"/>
      <c r="F2" s="77"/>
      <c r="G2" s="77"/>
    </row>
    <row r="3" spans="1:7" ht="15">
      <c r="A3" s="78" t="s">
        <v>408</v>
      </c>
      <c r="B3" s="77" t="s">
        <v>1667</v>
      </c>
      <c r="C3" s="102"/>
      <c r="D3" s="77"/>
      <c r="E3" s="77"/>
      <c r="F3" s="77"/>
      <c r="G3" s="77"/>
    </row>
    <row r="4" spans="1:7" ht="15">
      <c r="A4" s="78" t="s">
        <v>409</v>
      </c>
      <c r="B4" s="77" t="s">
        <v>1668</v>
      </c>
      <c r="C4" s="102"/>
      <c r="D4" s="77"/>
      <c r="E4" s="77"/>
      <c r="F4" s="77"/>
      <c r="G4" s="77"/>
    </row>
    <row r="5" spans="1:7" ht="15">
      <c r="A5" s="78" t="s">
        <v>410</v>
      </c>
      <c r="B5" s="77">
        <v>301</v>
      </c>
      <c r="C5" s="102">
        <v>0.023633793969849246</v>
      </c>
      <c r="D5" s="77"/>
      <c r="E5" s="77"/>
      <c r="F5" s="77"/>
      <c r="G5" s="77"/>
    </row>
    <row r="6" spans="1:7" ht="15">
      <c r="A6" s="78" t="s">
        <v>411</v>
      </c>
      <c r="B6" s="77">
        <v>177</v>
      </c>
      <c r="C6" s="102">
        <v>0.013897613065326633</v>
      </c>
      <c r="D6" s="77"/>
      <c r="E6" s="77"/>
      <c r="F6" s="77"/>
      <c r="G6" s="77"/>
    </row>
    <row r="7" spans="1:7" ht="15">
      <c r="A7" s="78" t="s">
        <v>412</v>
      </c>
      <c r="B7" s="77">
        <v>0</v>
      </c>
      <c r="C7" s="102">
        <v>0</v>
      </c>
      <c r="D7" s="77"/>
      <c r="E7" s="77"/>
      <c r="F7" s="77"/>
      <c r="G7" s="77"/>
    </row>
    <row r="8" spans="1:7" ht="15">
      <c r="A8" s="78" t="s">
        <v>413</v>
      </c>
      <c r="B8" s="77">
        <v>7390</v>
      </c>
      <c r="C8" s="102">
        <v>0.5802449748743719</v>
      </c>
      <c r="D8" s="77"/>
      <c r="E8" s="77"/>
      <c r="F8" s="77"/>
      <c r="G8" s="77"/>
    </row>
    <row r="9" spans="1:7" ht="15">
      <c r="A9" s="78" t="s">
        <v>414</v>
      </c>
      <c r="B9" s="77">
        <v>12736</v>
      </c>
      <c r="C9" s="102">
        <v>1</v>
      </c>
      <c r="D9" s="77"/>
      <c r="E9" s="77"/>
      <c r="F9" s="77"/>
      <c r="G9" s="77"/>
    </row>
    <row r="10" spans="1:7" ht="15">
      <c r="A10" s="101" t="s">
        <v>415</v>
      </c>
      <c r="B10" s="99">
        <v>63</v>
      </c>
      <c r="C10" s="103">
        <v>0.004074306949352155</v>
      </c>
      <c r="D10" s="99" t="s">
        <v>1670</v>
      </c>
      <c r="E10" s="99" t="b">
        <v>0</v>
      </c>
      <c r="F10" s="99" t="b">
        <v>0</v>
      </c>
      <c r="G10" s="99" t="b">
        <v>0</v>
      </c>
    </row>
    <row r="11" spans="1:7" ht="15">
      <c r="A11" s="101" t="s">
        <v>233</v>
      </c>
      <c r="B11" s="99">
        <v>62</v>
      </c>
      <c r="C11" s="103">
        <v>0.003711860782214425</v>
      </c>
      <c r="D11" s="99" t="s">
        <v>1670</v>
      </c>
      <c r="E11" s="99" t="b">
        <v>0</v>
      </c>
      <c r="F11" s="99" t="b">
        <v>0</v>
      </c>
      <c r="G11" s="99" t="b">
        <v>0</v>
      </c>
    </row>
    <row r="12" spans="1:7" ht="15">
      <c r="A12" s="101" t="s">
        <v>416</v>
      </c>
      <c r="B12" s="99">
        <v>58</v>
      </c>
      <c r="C12" s="103">
        <v>0.002866535377169155</v>
      </c>
      <c r="D12" s="99" t="s">
        <v>1670</v>
      </c>
      <c r="E12" s="99" t="b">
        <v>0</v>
      </c>
      <c r="F12" s="99" t="b">
        <v>0</v>
      </c>
      <c r="G12" s="99" t="b">
        <v>0</v>
      </c>
    </row>
    <row r="13" spans="1:7" ht="15">
      <c r="A13" s="101" t="s">
        <v>417</v>
      </c>
      <c r="B13" s="99">
        <v>46</v>
      </c>
      <c r="C13" s="103">
        <v>0.0028620238414169027</v>
      </c>
      <c r="D13" s="99" t="s">
        <v>1670</v>
      </c>
      <c r="E13" s="99" t="b">
        <v>0</v>
      </c>
      <c r="F13" s="99" t="b">
        <v>0</v>
      </c>
      <c r="G13" s="99" t="b">
        <v>0</v>
      </c>
    </row>
    <row r="14" spans="1:7" ht="15">
      <c r="A14" s="101" t="s">
        <v>418</v>
      </c>
      <c r="B14" s="99">
        <v>45</v>
      </c>
      <c r="C14" s="103">
        <v>0.0037012234968024616</v>
      </c>
      <c r="D14" s="99" t="s">
        <v>1670</v>
      </c>
      <c r="E14" s="99" t="b">
        <v>0</v>
      </c>
      <c r="F14" s="99" t="b">
        <v>0</v>
      </c>
      <c r="G14" s="99" t="b">
        <v>0</v>
      </c>
    </row>
    <row r="15" spans="1:7" ht="15">
      <c r="A15" s="101" t="s">
        <v>250</v>
      </c>
      <c r="B15" s="99">
        <v>42</v>
      </c>
      <c r="C15" s="103">
        <v>0.002824051889600477</v>
      </c>
      <c r="D15" s="99" t="s">
        <v>1670</v>
      </c>
      <c r="E15" s="99" t="b">
        <v>0</v>
      </c>
      <c r="F15" s="99" t="b">
        <v>0</v>
      </c>
      <c r="G15" s="99" t="b">
        <v>0</v>
      </c>
    </row>
    <row r="16" spans="1:7" ht="15">
      <c r="A16" s="101" t="s">
        <v>419</v>
      </c>
      <c r="B16" s="99">
        <v>39</v>
      </c>
      <c r="C16" s="103">
        <v>0.0042195063040218524</v>
      </c>
      <c r="D16" s="99" t="s">
        <v>1670</v>
      </c>
      <c r="E16" s="99" t="b">
        <v>0</v>
      </c>
      <c r="F16" s="99" t="b">
        <v>0</v>
      </c>
      <c r="G16" s="99" t="b">
        <v>0</v>
      </c>
    </row>
    <row r="17" spans="1:7" ht="15">
      <c r="A17" s="101" t="s">
        <v>420</v>
      </c>
      <c r="B17" s="99">
        <v>38</v>
      </c>
      <c r="C17" s="103">
        <v>0.0028784267993644166</v>
      </c>
      <c r="D17" s="99" t="s">
        <v>1670</v>
      </c>
      <c r="E17" s="99" t="b">
        <v>0</v>
      </c>
      <c r="F17" s="99" t="b">
        <v>0</v>
      </c>
      <c r="G17" s="99" t="b">
        <v>0</v>
      </c>
    </row>
    <row r="18" spans="1:7" ht="15">
      <c r="A18" s="101" t="s">
        <v>421</v>
      </c>
      <c r="B18" s="99">
        <v>38</v>
      </c>
      <c r="C18" s="103">
        <v>0.0035610027788084728</v>
      </c>
      <c r="D18" s="99" t="s">
        <v>1670</v>
      </c>
      <c r="E18" s="99" t="b">
        <v>0</v>
      </c>
      <c r="F18" s="99" t="b">
        <v>0</v>
      </c>
      <c r="G18" s="99" t="b">
        <v>0</v>
      </c>
    </row>
    <row r="19" spans="1:7" ht="15">
      <c r="A19" s="101" t="s">
        <v>254</v>
      </c>
      <c r="B19" s="99">
        <v>38</v>
      </c>
      <c r="C19" s="103">
        <v>0.0028784267993644166</v>
      </c>
      <c r="D19" s="99" t="s">
        <v>1670</v>
      </c>
      <c r="E19" s="99" t="b">
        <v>0</v>
      </c>
      <c r="F19" s="99" t="b">
        <v>0</v>
      </c>
      <c r="G19" s="99" t="b">
        <v>0</v>
      </c>
    </row>
    <row r="20" spans="1:7" ht="15">
      <c r="A20" s="101" t="s">
        <v>422</v>
      </c>
      <c r="B20" s="99">
        <v>38</v>
      </c>
      <c r="C20" s="103">
        <v>0.0023642805646487456</v>
      </c>
      <c r="D20" s="99" t="s">
        <v>1670</v>
      </c>
      <c r="E20" s="99" t="b">
        <v>0</v>
      </c>
      <c r="F20" s="99" t="b">
        <v>0</v>
      </c>
      <c r="G20" s="99" t="b">
        <v>0</v>
      </c>
    </row>
    <row r="21" spans="1:7" ht="15">
      <c r="A21" s="101" t="s">
        <v>423</v>
      </c>
      <c r="B21" s="99">
        <v>36</v>
      </c>
      <c r="C21" s="103">
        <v>0.0035326354468952995</v>
      </c>
      <c r="D21" s="99" t="s">
        <v>1670</v>
      </c>
      <c r="E21" s="99" t="b">
        <v>0</v>
      </c>
      <c r="F21" s="99" t="b">
        <v>0</v>
      </c>
      <c r="G21" s="99" t="b">
        <v>0</v>
      </c>
    </row>
    <row r="22" spans="1:7" ht="15">
      <c r="A22" s="101" t="s">
        <v>424</v>
      </c>
      <c r="B22" s="99">
        <v>34</v>
      </c>
      <c r="C22" s="103">
        <v>0.002377702593273157</v>
      </c>
      <c r="D22" s="99" t="s">
        <v>1670</v>
      </c>
      <c r="E22" s="99" t="b">
        <v>0</v>
      </c>
      <c r="F22" s="99" t="b">
        <v>0</v>
      </c>
      <c r="G22" s="99" t="b">
        <v>0</v>
      </c>
    </row>
    <row r="23" spans="1:7" ht="15">
      <c r="A23" s="101" t="s">
        <v>273</v>
      </c>
      <c r="B23" s="99">
        <v>33</v>
      </c>
      <c r="C23" s="103">
        <v>0.0032382491596540243</v>
      </c>
      <c r="D23" s="99" t="s">
        <v>1670</v>
      </c>
      <c r="E23" s="99" t="b">
        <v>0</v>
      </c>
      <c r="F23" s="99" t="b">
        <v>0</v>
      </c>
      <c r="G23" s="99" t="b">
        <v>0</v>
      </c>
    </row>
    <row r="24" spans="1:7" ht="15">
      <c r="A24" s="101" t="s">
        <v>425</v>
      </c>
      <c r="B24" s="99">
        <v>32</v>
      </c>
      <c r="C24" s="103">
        <v>0.0031401203972402664</v>
      </c>
      <c r="D24" s="99" t="s">
        <v>1670</v>
      </c>
      <c r="E24" s="99" t="b">
        <v>1</v>
      </c>
      <c r="F24" s="99" t="b">
        <v>0</v>
      </c>
      <c r="G24" s="99" t="b">
        <v>0</v>
      </c>
    </row>
    <row r="25" spans="1:7" ht="15">
      <c r="A25" s="101" t="s">
        <v>426</v>
      </c>
      <c r="B25" s="99">
        <v>32</v>
      </c>
      <c r="C25" s="103">
        <v>0.0032938105279546525</v>
      </c>
      <c r="D25" s="99" t="s">
        <v>1670</v>
      </c>
      <c r="E25" s="99" t="b">
        <v>0</v>
      </c>
      <c r="F25" s="99" t="b">
        <v>0</v>
      </c>
      <c r="G25" s="99" t="b">
        <v>0</v>
      </c>
    </row>
    <row r="26" spans="1:7" ht="15">
      <c r="A26" s="101" t="s">
        <v>427</v>
      </c>
      <c r="B26" s="99">
        <v>30</v>
      </c>
      <c r="C26" s="103">
        <v>0.002467482331201641</v>
      </c>
      <c r="D26" s="99" t="s">
        <v>1670</v>
      </c>
      <c r="E26" s="99" t="b">
        <v>0</v>
      </c>
      <c r="F26" s="99" t="b">
        <v>0</v>
      </c>
      <c r="G26" s="99" t="b">
        <v>0</v>
      </c>
    </row>
    <row r="27" spans="1:7" ht="15">
      <c r="A27" s="101" t="s">
        <v>428</v>
      </c>
      <c r="B27" s="99">
        <v>30</v>
      </c>
      <c r="C27" s="103">
        <v>0.002688600583531408</v>
      </c>
      <c r="D27" s="99" t="s">
        <v>1670</v>
      </c>
      <c r="E27" s="99" t="b">
        <v>0</v>
      </c>
      <c r="F27" s="99" t="b">
        <v>0</v>
      </c>
      <c r="G27" s="99" t="b">
        <v>0</v>
      </c>
    </row>
    <row r="28" spans="1:7" ht="15">
      <c r="A28" s="101" t="s">
        <v>429</v>
      </c>
      <c r="B28" s="99">
        <v>30</v>
      </c>
      <c r="C28" s="103">
        <v>0.002688600583531408</v>
      </c>
      <c r="D28" s="99" t="s">
        <v>1670</v>
      </c>
      <c r="E28" s="99" t="b">
        <v>0</v>
      </c>
      <c r="F28" s="99" t="b">
        <v>0</v>
      </c>
      <c r="G28" s="99" t="b">
        <v>0</v>
      </c>
    </row>
    <row r="29" spans="1:7" ht="15">
      <c r="A29" s="101" t="s">
        <v>430</v>
      </c>
      <c r="B29" s="99">
        <v>29</v>
      </c>
      <c r="C29" s="103">
        <v>0.0027176073838275187</v>
      </c>
      <c r="D29" s="99" t="s">
        <v>1670</v>
      </c>
      <c r="E29" s="99" t="b">
        <v>0</v>
      </c>
      <c r="F29" s="99" t="b">
        <v>0</v>
      </c>
      <c r="G29" s="99" t="b">
        <v>0</v>
      </c>
    </row>
    <row r="30" spans="1:7" ht="15">
      <c r="A30" s="101" t="s">
        <v>431</v>
      </c>
      <c r="B30" s="99">
        <v>28</v>
      </c>
      <c r="C30" s="103">
        <v>0.003029389141349022</v>
      </c>
      <c r="D30" s="99" t="s">
        <v>1670</v>
      </c>
      <c r="E30" s="99" t="b">
        <v>0</v>
      </c>
      <c r="F30" s="99" t="b">
        <v>0</v>
      </c>
      <c r="G30" s="99" t="b">
        <v>0</v>
      </c>
    </row>
    <row r="31" spans="1:7" ht="15">
      <c r="A31" s="101" t="s">
        <v>432</v>
      </c>
      <c r="B31" s="99">
        <v>28</v>
      </c>
      <c r="C31" s="103">
        <v>0.0024027298564533593</v>
      </c>
      <c r="D31" s="99" t="s">
        <v>1670</v>
      </c>
      <c r="E31" s="99" t="b">
        <v>0</v>
      </c>
      <c r="F31" s="99" t="b">
        <v>0</v>
      </c>
      <c r="G31" s="99" t="b">
        <v>0</v>
      </c>
    </row>
    <row r="32" spans="1:7" ht="15">
      <c r="A32" s="101" t="s">
        <v>433</v>
      </c>
      <c r="B32" s="99">
        <v>28</v>
      </c>
      <c r="C32" s="103">
        <v>0.0018827012597336513</v>
      </c>
      <c r="D32" s="99" t="s">
        <v>1670</v>
      </c>
      <c r="E32" s="99" t="b">
        <v>0</v>
      </c>
      <c r="F32" s="99" t="b">
        <v>0</v>
      </c>
      <c r="G32" s="99" t="b">
        <v>0</v>
      </c>
    </row>
    <row r="33" spans="1:7" ht="15">
      <c r="A33" s="101" t="s">
        <v>434</v>
      </c>
      <c r="B33" s="99">
        <v>27</v>
      </c>
      <c r="C33" s="103">
        <v>0.002779152632961738</v>
      </c>
      <c r="D33" s="99" t="s">
        <v>1670</v>
      </c>
      <c r="E33" s="99" t="b">
        <v>0</v>
      </c>
      <c r="F33" s="99" t="b">
        <v>0</v>
      </c>
      <c r="G33" s="99" t="b">
        <v>0</v>
      </c>
    </row>
    <row r="34" spans="1:7" ht="15">
      <c r="A34" s="101" t="s">
        <v>435</v>
      </c>
      <c r="B34" s="99">
        <v>26</v>
      </c>
      <c r="C34" s="103">
        <v>0.0033248815488466296</v>
      </c>
      <c r="D34" s="99" t="s">
        <v>1670</v>
      </c>
      <c r="E34" s="99" t="b">
        <v>0</v>
      </c>
      <c r="F34" s="99" t="b">
        <v>0</v>
      </c>
      <c r="G34" s="99" t="b">
        <v>0</v>
      </c>
    </row>
    <row r="35" spans="1:7" ht="15">
      <c r="A35" s="101" t="s">
        <v>436</v>
      </c>
      <c r="B35" s="99">
        <v>26</v>
      </c>
      <c r="C35" s="103">
        <v>0.001969449915354601</v>
      </c>
      <c r="D35" s="99" t="s">
        <v>1670</v>
      </c>
      <c r="E35" s="99" t="b">
        <v>0</v>
      </c>
      <c r="F35" s="99" t="b">
        <v>0</v>
      </c>
      <c r="G35" s="99" t="b">
        <v>0</v>
      </c>
    </row>
    <row r="36" spans="1:7" ht="15">
      <c r="A36" s="101" t="s">
        <v>258</v>
      </c>
      <c r="B36" s="99">
        <v>26</v>
      </c>
      <c r="C36" s="103">
        <v>0.0026762210539631555</v>
      </c>
      <c r="D36" s="99" t="s">
        <v>1670</v>
      </c>
      <c r="E36" s="99" t="b">
        <v>0</v>
      </c>
      <c r="F36" s="99" t="b">
        <v>0</v>
      </c>
      <c r="G36" s="99" t="b">
        <v>0</v>
      </c>
    </row>
    <row r="37" spans="1:7" ht="15">
      <c r="A37" s="101" t="s">
        <v>437</v>
      </c>
      <c r="B37" s="99">
        <v>25</v>
      </c>
      <c r="C37" s="103">
        <v>0.0027048117333473413</v>
      </c>
      <c r="D37" s="99" t="s">
        <v>1670</v>
      </c>
      <c r="E37" s="99" t="b">
        <v>0</v>
      </c>
      <c r="F37" s="99" t="b">
        <v>0</v>
      </c>
      <c r="G37" s="99" t="b">
        <v>0</v>
      </c>
    </row>
    <row r="38" spans="1:7" ht="15">
      <c r="A38" s="101" t="s">
        <v>438</v>
      </c>
      <c r="B38" s="99">
        <v>25</v>
      </c>
      <c r="C38" s="103">
        <v>0.001972576980620238</v>
      </c>
      <c r="D38" s="99" t="s">
        <v>1670</v>
      </c>
      <c r="E38" s="99" t="b">
        <v>0</v>
      </c>
      <c r="F38" s="99" t="b">
        <v>0</v>
      </c>
      <c r="G38" s="99" t="b">
        <v>0</v>
      </c>
    </row>
    <row r="39" spans="1:7" ht="15">
      <c r="A39" s="101" t="s">
        <v>439</v>
      </c>
      <c r="B39" s="99">
        <v>24</v>
      </c>
      <c r="C39" s="103">
        <v>0.0023550902979302</v>
      </c>
      <c r="D39" s="99" t="s">
        <v>1670</v>
      </c>
      <c r="E39" s="99" t="b">
        <v>0</v>
      </c>
      <c r="F39" s="99" t="b">
        <v>0</v>
      </c>
      <c r="G39" s="99" t="b">
        <v>0</v>
      </c>
    </row>
    <row r="40" spans="1:7" ht="15">
      <c r="A40" s="101" t="s">
        <v>440</v>
      </c>
      <c r="B40" s="99">
        <v>24</v>
      </c>
      <c r="C40" s="103">
        <v>0.0023550902979302</v>
      </c>
      <c r="D40" s="99" t="s">
        <v>1670</v>
      </c>
      <c r="E40" s="99" t="b">
        <v>0</v>
      </c>
      <c r="F40" s="99" t="b">
        <v>0</v>
      </c>
      <c r="G40" s="99" t="b">
        <v>0</v>
      </c>
    </row>
    <row r="41" spans="1:7" ht="15">
      <c r="A41" s="101" t="s">
        <v>441</v>
      </c>
      <c r="B41" s="99">
        <v>24</v>
      </c>
      <c r="C41" s="103">
        <v>0.0032733312608096542</v>
      </c>
      <c r="D41" s="99" t="s">
        <v>1670</v>
      </c>
      <c r="E41" s="99" t="b">
        <v>0</v>
      </c>
      <c r="F41" s="99" t="b">
        <v>0</v>
      </c>
      <c r="G41" s="99" t="b">
        <v>0</v>
      </c>
    </row>
    <row r="42" spans="1:7" ht="15">
      <c r="A42" s="101" t="s">
        <v>442</v>
      </c>
      <c r="B42" s="99">
        <v>24</v>
      </c>
      <c r="C42" s="103">
        <v>0.0021508804668251263</v>
      </c>
      <c r="D42" s="99" t="s">
        <v>1670</v>
      </c>
      <c r="E42" s="99" t="b">
        <v>0</v>
      </c>
      <c r="F42" s="99" t="b">
        <v>0</v>
      </c>
      <c r="G42" s="99" t="b">
        <v>0</v>
      </c>
    </row>
    <row r="43" spans="1:7" ht="15">
      <c r="A43" s="101" t="s">
        <v>443</v>
      </c>
      <c r="B43" s="99">
        <v>23</v>
      </c>
      <c r="C43" s="103">
        <v>0.0021553437871735495</v>
      </c>
      <c r="D43" s="99" t="s">
        <v>1670</v>
      </c>
      <c r="E43" s="99" t="b">
        <v>0</v>
      </c>
      <c r="F43" s="99" t="b">
        <v>0</v>
      </c>
      <c r="G43" s="99" t="b">
        <v>0</v>
      </c>
    </row>
    <row r="44" spans="1:7" ht="15">
      <c r="A44" s="101" t="s">
        <v>444</v>
      </c>
      <c r="B44" s="99">
        <v>22</v>
      </c>
      <c r="C44" s="103">
        <v>0.0016664576206846622</v>
      </c>
      <c r="D44" s="99" t="s">
        <v>1670</v>
      </c>
      <c r="E44" s="99" t="b">
        <v>0</v>
      </c>
      <c r="F44" s="99" t="b">
        <v>0</v>
      </c>
      <c r="G44" s="99" t="b">
        <v>0</v>
      </c>
    </row>
    <row r="45" spans="1:7" ht="15">
      <c r="A45" s="101" t="s">
        <v>445</v>
      </c>
      <c r="B45" s="99">
        <v>22</v>
      </c>
      <c r="C45" s="103">
        <v>0.0018878591729276394</v>
      </c>
      <c r="D45" s="99" t="s">
        <v>1670</v>
      </c>
      <c r="E45" s="99" t="b">
        <v>0</v>
      </c>
      <c r="F45" s="99" t="b">
        <v>0</v>
      </c>
      <c r="G45" s="99" t="b">
        <v>0</v>
      </c>
    </row>
    <row r="46" spans="1:7" ht="15">
      <c r="A46" s="101" t="s">
        <v>446</v>
      </c>
      <c r="B46" s="99">
        <v>22</v>
      </c>
      <c r="C46" s="103">
        <v>0.0023802343253456603</v>
      </c>
      <c r="D46" s="99" t="s">
        <v>1670</v>
      </c>
      <c r="E46" s="99" t="b">
        <v>0</v>
      </c>
      <c r="F46" s="99" t="b">
        <v>0</v>
      </c>
      <c r="G46" s="99" t="b">
        <v>0</v>
      </c>
    </row>
    <row r="47" spans="1:7" ht="15">
      <c r="A47" s="101" t="s">
        <v>447</v>
      </c>
      <c r="B47" s="99">
        <v>22</v>
      </c>
      <c r="C47" s="103">
        <v>0.0015385134427061604</v>
      </c>
      <c r="D47" s="99" t="s">
        <v>1670</v>
      </c>
      <c r="E47" s="99" t="b">
        <v>0</v>
      </c>
      <c r="F47" s="99" t="b">
        <v>0</v>
      </c>
      <c r="G47" s="99" t="b">
        <v>0</v>
      </c>
    </row>
    <row r="48" spans="1:7" ht="15">
      <c r="A48" s="101" t="s">
        <v>448</v>
      </c>
      <c r="B48" s="99">
        <v>21</v>
      </c>
      <c r="C48" s="103">
        <v>0.001967922588288893</v>
      </c>
      <c r="D48" s="99" t="s">
        <v>1670</v>
      </c>
      <c r="E48" s="99" t="b">
        <v>0</v>
      </c>
      <c r="F48" s="99" t="b">
        <v>0</v>
      </c>
      <c r="G48" s="99" t="b">
        <v>0</v>
      </c>
    </row>
    <row r="49" spans="1:7" ht="15">
      <c r="A49" s="101" t="s">
        <v>449</v>
      </c>
      <c r="B49" s="99">
        <v>21</v>
      </c>
      <c r="C49" s="103">
        <v>0.0018820204084719857</v>
      </c>
      <c r="D49" s="99" t="s">
        <v>1670</v>
      </c>
      <c r="E49" s="99" t="b">
        <v>0</v>
      </c>
      <c r="F49" s="99" t="b">
        <v>0</v>
      </c>
      <c r="G49" s="99" t="b">
        <v>0</v>
      </c>
    </row>
    <row r="50" spans="1:7" ht="15">
      <c r="A50" s="101" t="s">
        <v>450</v>
      </c>
      <c r="B50" s="99">
        <v>21</v>
      </c>
      <c r="C50" s="103">
        <v>0.0020607040106889246</v>
      </c>
      <c r="D50" s="99" t="s">
        <v>1670</v>
      </c>
      <c r="E50" s="99" t="b">
        <v>0</v>
      </c>
      <c r="F50" s="99" t="b">
        <v>0</v>
      </c>
      <c r="G50" s="99" t="b">
        <v>0</v>
      </c>
    </row>
    <row r="51" spans="1:7" ht="15">
      <c r="A51" s="101" t="s">
        <v>451</v>
      </c>
      <c r="B51" s="99">
        <v>20</v>
      </c>
      <c r="C51" s="103">
        <v>0.0017162356117523994</v>
      </c>
      <c r="D51" s="99" t="s">
        <v>1670</v>
      </c>
      <c r="E51" s="99" t="b">
        <v>0</v>
      </c>
      <c r="F51" s="99" t="b">
        <v>0</v>
      </c>
      <c r="G51" s="99" t="b">
        <v>0</v>
      </c>
    </row>
    <row r="52" spans="1:7" ht="15">
      <c r="A52" s="101" t="s">
        <v>452</v>
      </c>
      <c r="B52" s="99">
        <v>20</v>
      </c>
      <c r="C52" s="103">
        <v>0.0021638493866778727</v>
      </c>
      <c r="D52" s="99" t="s">
        <v>1670</v>
      </c>
      <c r="E52" s="99" t="b">
        <v>0</v>
      </c>
      <c r="F52" s="99" t="b">
        <v>0</v>
      </c>
      <c r="G52" s="99" t="b">
        <v>0</v>
      </c>
    </row>
    <row r="53" spans="1:7" ht="15">
      <c r="A53" s="101" t="s">
        <v>453</v>
      </c>
      <c r="B53" s="99">
        <v>20</v>
      </c>
      <c r="C53" s="103">
        <v>0.0017924003890209385</v>
      </c>
      <c r="D53" s="99" t="s">
        <v>1670</v>
      </c>
      <c r="E53" s="99" t="b">
        <v>0</v>
      </c>
      <c r="F53" s="99" t="b">
        <v>0</v>
      </c>
      <c r="G53" s="99" t="b">
        <v>0</v>
      </c>
    </row>
    <row r="54" spans="1:7" ht="15">
      <c r="A54" s="101" t="s">
        <v>454</v>
      </c>
      <c r="B54" s="99">
        <v>20</v>
      </c>
      <c r="C54" s="103">
        <v>0.0029290501890774185</v>
      </c>
      <c r="D54" s="99" t="s">
        <v>1670</v>
      </c>
      <c r="E54" s="99" t="b">
        <v>0</v>
      </c>
      <c r="F54" s="99" t="b">
        <v>0</v>
      </c>
      <c r="G54" s="99" t="b">
        <v>0</v>
      </c>
    </row>
    <row r="55" spans="1:7" ht="15">
      <c r="A55" s="101" t="s">
        <v>455</v>
      </c>
      <c r="B55" s="99">
        <v>20</v>
      </c>
      <c r="C55" s="103">
        <v>0.0017162356117523994</v>
      </c>
      <c r="D55" s="99" t="s">
        <v>1670</v>
      </c>
      <c r="E55" s="99" t="b">
        <v>0</v>
      </c>
      <c r="F55" s="99" t="b">
        <v>0</v>
      </c>
      <c r="G55" s="99" t="b">
        <v>0</v>
      </c>
    </row>
    <row r="56" spans="1:7" ht="15">
      <c r="A56" s="101" t="s">
        <v>456</v>
      </c>
      <c r="B56" s="99">
        <v>20</v>
      </c>
      <c r="C56" s="103">
        <v>0.0017924003890209385</v>
      </c>
      <c r="D56" s="99" t="s">
        <v>1670</v>
      </c>
      <c r="E56" s="99" t="b">
        <v>0</v>
      </c>
      <c r="F56" s="99" t="b">
        <v>0</v>
      </c>
      <c r="G56" s="99" t="b">
        <v>0</v>
      </c>
    </row>
    <row r="57" spans="1:7" ht="15">
      <c r="A57" s="101" t="s">
        <v>457</v>
      </c>
      <c r="B57" s="99">
        <v>20</v>
      </c>
      <c r="C57" s="103">
        <v>0.0022801622757492386</v>
      </c>
      <c r="D57" s="99" t="s">
        <v>1670</v>
      </c>
      <c r="E57" s="99" t="b">
        <v>0</v>
      </c>
      <c r="F57" s="99" t="b">
        <v>0</v>
      </c>
      <c r="G57" s="99" t="b">
        <v>0</v>
      </c>
    </row>
    <row r="58" spans="1:7" ht="15">
      <c r="A58" s="101" t="s">
        <v>458</v>
      </c>
      <c r="B58" s="99">
        <v>19</v>
      </c>
      <c r="C58" s="103">
        <v>0.001955700000973075</v>
      </c>
      <c r="D58" s="99" t="s">
        <v>1670</v>
      </c>
      <c r="E58" s="99" t="b">
        <v>0</v>
      </c>
      <c r="F58" s="99" t="b">
        <v>0</v>
      </c>
      <c r="G58" s="99" t="b">
        <v>0</v>
      </c>
    </row>
    <row r="59" spans="1:7" ht="15">
      <c r="A59" s="101" t="s">
        <v>459</v>
      </c>
      <c r="B59" s="99">
        <v>19</v>
      </c>
      <c r="C59" s="103">
        <v>0.001955700000973075</v>
      </c>
      <c r="D59" s="99" t="s">
        <v>1670</v>
      </c>
      <c r="E59" s="99" t="b">
        <v>0</v>
      </c>
      <c r="F59" s="99" t="b">
        <v>0</v>
      </c>
      <c r="G59" s="99" t="b">
        <v>0</v>
      </c>
    </row>
    <row r="60" spans="1:7" ht="15">
      <c r="A60" s="101" t="s">
        <v>460</v>
      </c>
      <c r="B60" s="99">
        <v>19</v>
      </c>
      <c r="C60" s="103">
        <v>0.0017805013894042364</v>
      </c>
      <c r="D60" s="99" t="s">
        <v>1670</v>
      </c>
      <c r="E60" s="99" t="b">
        <v>0</v>
      </c>
      <c r="F60" s="99" t="b">
        <v>0</v>
      </c>
      <c r="G60" s="99" t="b">
        <v>0</v>
      </c>
    </row>
    <row r="61" spans="1:7" ht="15">
      <c r="A61" s="101" t="s">
        <v>461</v>
      </c>
      <c r="B61" s="99">
        <v>19</v>
      </c>
      <c r="C61" s="103">
        <v>0.002166154161961777</v>
      </c>
      <c r="D61" s="99" t="s">
        <v>1670</v>
      </c>
      <c r="E61" s="99" t="b">
        <v>0</v>
      </c>
      <c r="F61" s="99" t="b">
        <v>0</v>
      </c>
      <c r="G61" s="99" t="b">
        <v>0</v>
      </c>
    </row>
    <row r="62" spans="1:7" ht="15">
      <c r="A62" s="101" t="s">
        <v>462</v>
      </c>
      <c r="B62" s="99">
        <v>19</v>
      </c>
      <c r="C62" s="103">
        <v>0.0016304238311647796</v>
      </c>
      <c r="D62" s="99" t="s">
        <v>1670</v>
      </c>
      <c r="E62" s="99" t="b">
        <v>0</v>
      </c>
      <c r="F62" s="99" t="b">
        <v>0</v>
      </c>
      <c r="G62" s="99" t="b">
        <v>0</v>
      </c>
    </row>
    <row r="63" spans="1:7" ht="15">
      <c r="A63" s="101" t="s">
        <v>463</v>
      </c>
      <c r="B63" s="99">
        <v>19</v>
      </c>
      <c r="C63" s="103">
        <v>0.002166154161961777</v>
      </c>
      <c r="D63" s="99" t="s">
        <v>1670</v>
      </c>
      <c r="E63" s="99" t="b">
        <v>0</v>
      </c>
      <c r="F63" s="99" t="b">
        <v>0</v>
      </c>
      <c r="G63" s="99" t="b">
        <v>0</v>
      </c>
    </row>
    <row r="64" spans="1:7" ht="15">
      <c r="A64" s="101" t="s">
        <v>464</v>
      </c>
      <c r="B64" s="99">
        <v>19</v>
      </c>
      <c r="C64" s="103">
        <v>0.001955700000973075</v>
      </c>
      <c r="D64" s="99" t="s">
        <v>1670</v>
      </c>
      <c r="E64" s="99" t="b">
        <v>0</v>
      </c>
      <c r="F64" s="99" t="b">
        <v>0</v>
      </c>
      <c r="G64" s="99" t="b">
        <v>0</v>
      </c>
    </row>
    <row r="65" spans="1:7" ht="15">
      <c r="A65" s="101" t="s">
        <v>465</v>
      </c>
      <c r="B65" s="99">
        <v>18</v>
      </c>
      <c r="C65" s="103">
        <v>0.0015446120505771598</v>
      </c>
      <c r="D65" s="99" t="s">
        <v>1670</v>
      </c>
      <c r="E65" s="99" t="b">
        <v>0</v>
      </c>
      <c r="F65" s="99" t="b">
        <v>0</v>
      </c>
      <c r="G65" s="99" t="b">
        <v>0</v>
      </c>
    </row>
    <row r="66" spans="1:7" ht="15">
      <c r="A66" s="101" t="s">
        <v>466</v>
      </c>
      <c r="B66" s="99">
        <v>18</v>
      </c>
      <c r="C66" s="103">
        <v>0.001852768421974492</v>
      </c>
      <c r="D66" s="99" t="s">
        <v>1670</v>
      </c>
      <c r="E66" s="99" t="b">
        <v>0</v>
      </c>
      <c r="F66" s="99" t="b">
        <v>0</v>
      </c>
      <c r="G66" s="99" t="b">
        <v>0</v>
      </c>
    </row>
    <row r="67" spans="1:7" ht="15">
      <c r="A67" s="101" t="s">
        <v>467</v>
      </c>
      <c r="B67" s="99">
        <v>18</v>
      </c>
      <c r="C67" s="103">
        <v>0.0024549984456072407</v>
      </c>
      <c r="D67" s="99" t="s">
        <v>1670</v>
      </c>
      <c r="E67" s="99" t="b">
        <v>0</v>
      </c>
      <c r="F67" s="99" t="b">
        <v>0</v>
      </c>
      <c r="G67" s="99" t="b">
        <v>0</v>
      </c>
    </row>
    <row r="68" spans="1:7" ht="15">
      <c r="A68" s="101" t="s">
        <v>468</v>
      </c>
      <c r="B68" s="99">
        <v>18</v>
      </c>
      <c r="C68" s="103">
        <v>0.0020521460481743147</v>
      </c>
      <c r="D68" s="99" t="s">
        <v>1670</v>
      </c>
      <c r="E68" s="99" t="b">
        <v>0</v>
      </c>
      <c r="F68" s="99" t="b">
        <v>0</v>
      </c>
      <c r="G68" s="99" t="b">
        <v>0</v>
      </c>
    </row>
    <row r="69" spans="1:7" ht="15">
      <c r="A69" s="101" t="s">
        <v>469</v>
      </c>
      <c r="B69" s="99">
        <v>18</v>
      </c>
      <c r="C69" s="103">
        <v>0.001613160350118845</v>
      </c>
      <c r="D69" s="99" t="s">
        <v>1670</v>
      </c>
      <c r="E69" s="99" t="b">
        <v>0</v>
      </c>
      <c r="F69" s="99" t="b">
        <v>0</v>
      </c>
      <c r="G69" s="99" t="b">
        <v>0</v>
      </c>
    </row>
    <row r="70" spans="1:7" ht="15">
      <c r="A70" s="101" t="s">
        <v>470</v>
      </c>
      <c r="B70" s="99">
        <v>18</v>
      </c>
      <c r="C70" s="103">
        <v>0.0017663177234476498</v>
      </c>
      <c r="D70" s="99" t="s">
        <v>1670</v>
      </c>
      <c r="E70" s="99" t="b">
        <v>0</v>
      </c>
      <c r="F70" s="99" t="b">
        <v>0</v>
      </c>
      <c r="G70" s="99" t="b">
        <v>0</v>
      </c>
    </row>
    <row r="71" spans="1:7" ht="15">
      <c r="A71" s="101" t="s">
        <v>471</v>
      </c>
      <c r="B71" s="99">
        <v>17</v>
      </c>
      <c r="C71" s="103">
        <v>0.0020486606697205437</v>
      </c>
      <c r="D71" s="99" t="s">
        <v>1670</v>
      </c>
      <c r="E71" s="99" t="b">
        <v>0</v>
      </c>
      <c r="F71" s="99" t="b">
        <v>0</v>
      </c>
      <c r="G71" s="99" t="b">
        <v>0</v>
      </c>
    </row>
    <row r="72" spans="1:7" ht="15">
      <c r="A72" s="101" t="s">
        <v>472</v>
      </c>
      <c r="B72" s="99">
        <v>17</v>
      </c>
      <c r="C72" s="103">
        <v>0.00159308019051958</v>
      </c>
      <c r="D72" s="99" t="s">
        <v>1670</v>
      </c>
      <c r="E72" s="99" t="b">
        <v>0</v>
      </c>
      <c r="F72" s="99" t="b">
        <v>0</v>
      </c>
      <c r="G72" s="99" t="b">
        <v>0</v>
      </c>
    </row>
    <row r="73" spans="1:7" ht="15">
      <c r="A73" s="101" t="s">
        <v>473</v>
      </c>
      <c r="B73" s="99">
        <v>17</v>
      </c>
      <c r="C73" s="103">
        <v>0.0021739610127074114</v>
      </c>
      <c r="D73" s="99" t="s">
        <v>1670</v>
      </c>
      <c r="E73" s="99" t="b">
        <v>0</v>
      </c>
      <c r="F73" s="99" t="b">
        <v>0</v>
      </c>
      <c r="G73" s="99" t="b">
        <v>0</v>
      </c>
    </row>
    <row r="74" spans="1:7" ht="15">
      <c r="A74" s="101" t="s">
        <v>474</v>
      </c>
      <c r="B74" s="99">
        <v>17</v>
      </c>
      <c r="C74" s="103">
        <v>0.0020486606697205437</v>
      </c>
      <c r="D74" s="99" t="s">
        <v>1670</v>
      </c>
      <c r="E74" s="99" t="b">
        <v>0</v>
      </c>
      <c r="F74" s="99" t="b">
        <v>0</v>
      </c>
      <c r="G74" s="99" t="b">
        <v>0</v>
      </c>
    </row>
    <row r="75" spans="1:7" ht="15">
      <c r="A75" s="101" t="s">
        <v>475</v>
      </c>
      <c r="B75" s="99">
        <v>17</v>
      </c>
      <c r="C75" s="103">
        <v>0.0019381379343868528</v>
      </c>
      <c r="D75" s="99" t="s">
        <v>1670</v>
      </c>
      <c r="E75" s="99" t="b">
        <v>0</v>
      </c>
      <c r="F75" s="99" t="b">
        <v>0</v>
      </c>
      <c r="G75" s="99" t="b">
        <v>0</v>
      </c>
    </row>
    <row r="76" spans="1:7" ht="15">
      <c r="A76" s="101" t="s">
        <v>476</v>
      </c>
      <c r="B76" s="99">
        <v>17</v>
      </c>
      <c r="C76" s="103">
        <v>0.0017498368429759092</v>
      </c>
      <c r="D76" s="99" t="s">
        <v>1670</v>
      </c>
      <c r="E76" s="99" t="b">
        <v>0</v>
      </c>
      <c r="F76" s="99" t="b">
        <v>0</v>
      </c>
      <c r="G76" s="99" t="b">
        <v>0</v>
      </c>
    </row>
    <row r="77" spans="1:7" ht="15">
      <c r="A77" s="101" t="s">
        <v>477</v>
      </c>
      <c r="B77" s="99">
        <v>16</v>
      </c>
      <c r="C77" s="103">
        <v>0.001824129820599391</v>
      </c>
      <c r="D77" s="99" t="s">
        <v>1670</v>
      </c>
      <c r="E77" s="99" t="b">
        <v>0</v>
      </c>
      <c r="F77" s="99" t="b">
        <v>0</v>
      </c>
      <c r="G77" s="99" t="b">
        <v>0</v>
      </c>
    </row>
    <row r="78" spans="1:7" ht="15">
      <c r="A78" s="101" t="s">
        <v>478</v>
      </c>
      <c r="B78" s="99">
        <v>16</v>
      </c>
      <c r="C78" s="103">
        <v>0.001824129820599391</v>
      </c>
      <c r="D78" s="99" t="s">
        <v>1670</v>
      </c>
      <c r="E78" s="99" t="b">
        <v>0</v>
      </c>
      <c r="F78" s="99" t="b">
        <v>0</v>
      </c>
      <c r="G78" s="99" t="b">
        <v>0</v>
      </c>
    </row>
    <row r="79" spans="1:7" ht="15">
      <c r="A79" s="101" t="s">
        <v>479</v>
      </c>
      <c r="B79" s="99">
        <v>16</v>
      </c>
      <c r="C79" s="103">
        <v>0.001824129820599391</v>
      </c>
      <c r="D79" s="99" t="s">
        <v>1670</v>
      </c>
      <c r="E79" s="99" t="b">
        <v>0</v>
      </c>
      <c r="F79" s="99" t="b">
        <v>0</v>
      </c>
      <c r="G79" s="99" t="b">
        <v>0</v>
      </c>
    </row>
    <row r="80" spans="1:7" ht="15">
      <c r="A80" s="101" t="s">
        <v>480</v>
      </c>
      <c r="B80" s="99">
        <v>16</v>
      </c>
      <c r="C80" s="103">
        <v>0.001824129820599391</v>
      </c>
      <c r="D80" s="99" t="s">
        <v>1670</v>
      </c>
      <c r="E80" s="99" t="b">
        <v>0</v>
      </c>
      <c r="F80" s="99" t="b">
        <v>0</v>
      </c>
      <c r="G80" s="99" t="b">
        <v>0</v>
      </c>
    </row>
    <row r="81" spans="1:7" ht="15">
      <c r="A81" s="101" t="s">
        <v>481</v>
      </c>
      <c r="B81" s="99">
        <v>16</v>
      </c>
      <c r="C81" s="103">
        <v>0.0015700601986201332</v>
      </c>
      <c r="D81" s="99" t="s">
        <v>1670</v>
      </c>
      <c r="E81" s="99" t="b">
        <v>0</v>
      </c>
      <c r="F81" s="99" t="b">
        <v>0</v>
      </c>
      <c r="G81" s="99" t="b">
        <v>0</v>
      </c>
    </row>
    <row r="82" spans="1:7" ht="15">
      <c r="A82" s="101" t="s">
        <v>482</v>
      </c>
      <c r="B82" s="99">
        <v>16</v>
      </c>
      <c r="C82" s="103">
        <v>0.0021822208405397696</v>
      </c>
      <c r="D82" s="99" t="s">
        <v>1670</v>
      </c>
      <c r="E82" s="99" t="b">
        <v>0</v>
      </c>
      <c r="F82" s="99" t="b">
        <v>0</v>
      </c>
      <c r="G82" s="99" t="b">
        <v>0</v>
      </c>
    </row>
    <row r="83" spans="1:7" ht="15">
      <c r="A83" s="101" t="s">
        <v>483</v>
      </c>
      <c r="B83" s="99">
        <v>16</v>
      </c>
      <c r="C83" s="103">
        <v>0.0014993695910772518</v>
      </c>
      <c r="D83" s="99" t="s">
        <v>1670</v>
      </c>
      <c r="E83" s="99" t="b">
        <v>0</v>
      </c>
      <c r="F83" s="99" t="b">
        <v>0</v>
      </c>
      <c r="G83" s="99" t="b">
        <v>0</v>
      </c>
    </row>
    <row r="84" spans="1:7" ht="15">
      <c r="A84" s="101" t="s">
        <v>484</v>
      </c>
      <c r="B84" s="99">
        <v>16</v>
      </c>
      <c r="C84" s="103">
        <v>0.0020460809531363876</v>
      </c>
      <c r="D84" s="99" t="s">
        <v>1670</v>
      </c>
      <c r="E84" s="99" t="b">
        <v>0</v>
      </c>
      <c r="F84" s="99" t="b">
        <v>0</v>
      </c>
      <c r="G84" s="99" t="b">
        <v>0</v>
      </c>
    </row>
    <row r="85" spans="1:7" ht="15">
      <c r="A85" s="101" t="s">
        <v>485</v>
      </c>
      <c r="B85" s="99">
        <v>16</v>
      </c>
      <c r="C85" s="103">
        <v>0.0013729884894019197</v>
      </c>
      <c r="D85" s="99" t="s">
        <v>1670</v>
      </c>
      <c r="E85" s="99" t="b">
        <v>0</v>
      </c>
      <c r="F85" s="99" t="b">
        <v>0</v>
      </c>
      <c r="G85" s="99" t="b">
        <v>0</v>
      </c>
    </row>
    <row r="86" spans="1:7" ht="15">
      <c r="A86" s="101" t="s">
        <v>486</v>
      </c>
      <c r="B86" s="99">
        <v>15</v>
      </c>
      <c r="C86" s="103">
        <v>0.0019182008935653633</v>
      </c>
      <c r="D86" s="99" t="s">
        <v>1670</v>
      </c>
      <c r="E86" s="99" t="b">
        <v>0</v>
      </c>
      <c r="F86" s="99" t="b">
        <v>0</v>
      </c>
      <c r="G86" s="99" t="b">
        <v>0</v>
      </c>
    </row>
    <row r="87" spans="1:7" ht="15">
      <c r="A87" s="101" t="s">
        <v>487</v>
      </c>
      <c r="B87" s="99">
        <v>15</v>
      </c>
      <c r="C87" s="103">
        <v>0.002619732639805693</v>
      </c>
      <c r="D87" s="99" t="s">
        <v>1670</v>
      </c>
      <c r="E87" s="99" t="b">
        <v>0</v>
      </c>
      <c r="F87" s="99" t="b">
        <v>0</v>
      </c>
      <c r="G87" s="99" t="b">
        <v>0</v>
      </c>
    </row>
    <row r="88" spans="1:7" ht="15">
      <c r="A88" s="101" t="s">
        <v>488</v>
      </c>
      <c r="B88" s="99">
        <v>15</v>
      </c>
      <c r="C88" s="103">
        <v>0.0014056589916349234</v>
      </c>
      <c r="D88" s="99" t="s">
        <v>1670</v>
      </c>
      <c r="E88" s="99" t="b">
        <v>0</v>
      </c>
      <c r="F88" s="99" t="b">
        <v>0</v>
      </c>
      <c r="G88" s="99" t="b">
        <v>0</v>
      </c>
    </row>
    <row r="89" spans="1:7" ht="15">
      <c r="A89" s="101" t="s">
        <v>489</v>
      </c>
      <c r="B89" s="99">
        <v>15</v>
      </c>
      <c r="C89" s="103">
        <v>0.002955442970999798</v>
      </c>
      <c r="D89" s="99" t="s">
        <v>1670</v>
      </c>
      <c r="E89" s="99" t="b">
        <v>0</v>
      </c>
      <c r="F89" s="99" t="b">
        <v>0</v>
      </c>
      <c r="G89" s="99" t="b">
        <v>0</v>
      </c>
    </row>
    <row r="90" spans="1:7" ht="15">
      <c r="A90" s="101" t="s">
        <v>490</v>
      </c>
      <c r="B90" s="99">
        <v>15</v>
      </c>
      <c r="C90" s="103">
        <v>0.0017101217068119289</v>
      </c>
      <c r="D90" s="99" t="s">
        <v>1670</v>
      </c>
      <c r="E90" s="99" t="b">
        <v>0</v>
      </c>
      <c r="F90" s="99" t="b">
        <v>0</v>
      </c>
      <c r="G90" s="99" t="b">
        <v>0</v>
      </c>
    </row>
    <row r="91" spans="1:7" ht="15">
      <c r="A91" s="101" t="s">
        <v>491</v>
      </c>
      <c r="B91" s="99">
        <v>14</v>
      </c>
      <c r="C91" s="103">
        <v>0.0014410421059801604</v>
      </c>
      <c r="D91" s="99" t="s">
        <v>1670</v>
      </c>
      <c r="E91" s="99" t="b">
        <v>0</v>
      </c>
      <c r="F91" s="99" t="b">
        <v>0</v>
      </c>
      <c r="G91" s="99" t="b">
        <v>0</v>
      </c>
    </row>
    <row r="92" spans="1:7" ht="15">
      <c r="A92" s="101" t="s">
        <v>492</v>
      </c>
      <c r="B92" s="99">
        <v>14</v>
      </c>
      <c r="C92" s="103">
        <v>0.0017903208339943388</v>
      </c>
      <c r="D92" s="99" t="s">
        <v>1670</v>
      </c>
      <c r="E92" s="99" t="b">
        <v>0</v>
      </c>
      <c r="F92" s="99" t="b">
        <v>0</v>
      </c>
      <c r="G92" s="99" t="b">
        <v>0</v>
      </c>
    </row>
    <row r="93" spans="1:7" ht="15">
      <c r="A93" s="101" t="s">
        <v>493</v>
      </c>
      <c r="B93" s="99">
        <v>14</v>
      </c>
      <c r="C93" s="103">
        <v>0.002050335132354193</v>
      </c>
      <c r="D93" s="99" t="s">
        <v>1670</v>
      </c>
      <c r="E93" s="99" t="b">
        <v>0</v>
      </c>
      <c r="F93" s="99" t="b">
        <v>0</v>
      </c>
      <c r="G93" s="99" t="b">
        <v>0</v>
      </c>
    </row>
    <row r="94" spans="1:7" ht="15">
      <c r="A94" s="101" t="s">
        <v>494</v>
      </c>
      <c r="B94" s="99">
        <v>14</v>
      </c>
      <c r="C94" s="103">
        <v>0.001596113593024467</v>
      </c>
      <c r="D94" s="99" t="s">
        <v>1670</v>
      </c>
      <c r="E94" s="99" t="b">
        <v>0</v>
      </c>
      <c r="F94" s="99" t="b">
        <v>0</v>
      </c>
      <c r="G94" s="99" t="b">
        <v>0</v>
      </c>
    </row>
    <row r="95" spans="1:7" ht="15">
      <c r="A95" s="101" t="s">
        <v>495</v>
      </c>
      <c r="B95" s="99">
        <v>14</v>
      </c>
      <c r="C95" s="103">
        <v>0.0017903208339943388</v>
      </c>
      <c r="D95" s="99" t="s">
        <v>1670</v>
      </c>
      <c r="E95" s="99" t="b">
        <v>0</v>
      </c>
      <c r="F95" s="99" t="b">
        <v>0</v>
      </c>
      <c r="G95" s="99" t="b">
        <v>0</v>
      </c>
    </row>
    <row r="96" spans="1:7" ht="15">
      <c r="A96" s="101" t="s">
        <v>496</v>
      </c>
      <c r="B96" s="99">
        <v>14</v>
      </c>
      <c r="C96" s="103">
        <v>0.0016871323162404477</v>
      </c>
      <c r="D96" s="99" t="s">
        <v>1670</v>
      </c>
      <c r="E96" s="99" t="b">
        <v>0</v>
      </c>
      <c r="F96" s="99" t="b">
        <v>0</v>
      </c>
      <c r="G96" s="99" t="b">
        <v>0</v>
      </c>
    </row>
    <row r="97" spans="1:7" ht="15">
      <c r="A97" s="101" t="s">
        <v>497</v>
      </c>
      <c r="B97" s="99">
        <v>14</v>
      </c>
      <c r="C97" s="103">
        <v>0.001311948392192595</v>
      </c>
      <c r="D97" s="99" t="s">
        <v>1670</v>
      </c>
      <c r="E97" s="99" t="b">
        <v>0</v>
      </c>
      <c r="F97" s="99" t="b">
        <v>0</v>
      </c>
      <c r="G97" s="99" t="b">
        <v>0</v>
      </c>
    </row>
    <row r="98" spans="1:7" ht="15">
      <c r="A98" s="101" t="s">
        <v>498</v>
      </c>
      <c r="B98" s="99">
        <v>14</v>
      </c>
      <c r="C98" s="103">
        <v>0.0013738026737926165</v>
      </c>
      <c r="D98" s="99" t="s">
        <v>1670</v>
      </c>
      <c r="E98" s="99" t="b">
        <v>0</v>
      </c>
      <c r="F98" s="99" t="b">
        <v>0</v>
      </c>
      <c r="G98" s="99" t="b">
        <v>0</v>
      </c>
    </row>
    <row r="99" spans="1:7" ht="15">
      <c r="A99" s="101" t="s">
        <v>499</v>
      </c>
      <c r="B99" s="99">
        <v>14</v>
      </c>
      <c r="C99" s="103">
        <v>0.0014410421059801604</v>
      </c>
      <c r="D99" s="99" t="s">
        <v>1670</v>
      </c>
      <c r="E99" s="99" t="b">
        <v>0</v>
      </c>
      <c r="F99" s="99" t="b">
        <v>0</v>
      </c>
      <c r="G99" s="99" t="b">
        <v>0</v>
      </c>
    </row>
    <row r="100" spans="1:7" ht="15">
      <c r="A100" s="101" t="s">
        <v>500</v>
      </c>
      <c r="B100" s="99">
        <v>14</v>
      </c>
      <c r="C100" s="103">
        <v>0.0013738026737926165</v>
      </c>
      <c r="D100" s="99" t="s">
        <v>1670</v>
      </c>
      <c r="E100" s="99" t="b">
        <v>0</v>
      </c>
      <c r="F100" s="99" t="b">
        <v>0</v>
      </c>
      <c r="G100" s="99" t="b">
        <v>0</v>
      </c>
    </row>
    <row r="101" spans="1:7" ht="15">
      <c r="A101" s="101" t="s">
        <v>501</v>
      </c>
      <c r="B101" s="99">
        <v>14</v>
      </c>
      <c r="C101" s="103">
        <v>0.0019094432354722982</v>
      </c>
      <c r="D101" s="99" t="s">
        <v>1670</v>
      </c>
      <c r="E101" s="99" t="b">
        <v>0</v>
      </c>
      <c r="F101" s="99" t="b">
        <v>0</v>
      </c>
      <c r="G101" s="99" t="b">
        <v>0</v>
      </c>
    </row>
    <row r="102" spans="1:7" ht="15">
      <c r="A102" s="101" t="s">
        <v>502</v>
      </c>
      <c r="B102" s="99">
        <v>14</v>
      </c>
      <c r="C102" s="103">
        <v>0.001596113593024467</v>
      </c>
      <c r="D102" s="99" t="s">
        <v>1670</v>
      </c>
      <c r="E102" s="99" t="b">
        <v>0</v>
      </c>
      <c r="F102" s="99" t="b">
        <v>0</v>
      </c>
      <c r="G102" s="99" t="b">
        <v>0</v>
      </c>
    </row>
    <row r="103" spans="1:7" ht="15">
      <c r="A103" s="101" t="s">
        <v>503</v>
      </c>
      <c r="B103" s="99">
        <v>13</v>
      </c>
      <c r="C103" s="103">
        <v>0.0017730544329385626</v>
      </c>
      <c r="D103" s="99" t="s">
        <v>1670</v>
      </c>
      <c r="E103" s="99" t="b">
        <v>0</v>
      </c>
      <c r="F103" s="99" t="b">
        <v>0</v>
      </c>
      <c r="G103" s="99" t="b">
        <v>0</v>
      </c>
    </row>
    <row r="104" spans="1:7" ht="15">
      <c r="A104" s="101" t="s">
        <v>504</v>
      </c>
      <c r="B104" s="99">
        <v>13</v>
      </c>
      <c r="C104" s="103">
        <v>0.0016624407744233148</v>
      </c>
      <c r="D104" s="99" t="s">
        <v>1670</v>
      </c>
      <c r="E104" s="99" t="b">
        <v>0</v>
      </c>
      <c r="F104" s="99" t="b">
        <v>0</v>
      </c>
      <c r="G104" s="99" t="b">
        <v>0</v>
      </c>
    </row>
    <row r="105" spans="1:7" ht="15">
      <c r="A105" s="101" t="s">
        <v>505</v>
      </c>
      <c r="B105" s="99">
        <v>13</v>
      </c>
      <c r="C105" s="103">
        <v>0.0020640033866401205</v>
      </c>
      <c r="D105" s="99" t="s">
        <v>1670</v>
      </c>
      <c r="E105" s="99" t="b">
        <v>0</v>
      </c>
      <c r="F105" s="99" t="b">
        <v>0</v>
      </c>
      <c r="G105" s="99" t="b">
        <v>0</v>
      </c>
    </row>
    <row r="106" spans="1:7" ht="15">
      <c r="A106" s="101" t="s">
        <v>506</v>
      </c>
      <c r="B106" s="99">
        <v>13</v>
      </c>
      <c r="C106" s="103">
        <v>0.0016624407744233148</v>
      </c>
      <c r="D106" s="99" t="s">
        <v>1670</v>
      </c>
      <c r="E106" s="99" t="b">
        <v>0</v>
      </c>
      <c r="F106" s="99" t="b">
        <v>0</v>
      </c>
      <c r="G106" s="99" t="b">
        <v>0</v>
      </c>
    </row>
    <row r="107" spans="1:7" ht="15">
      <c r="A107" s="101" t="s">
        <v>507</v>
      </c>
      <c r="B107" s="99">
        <v>13</v>
      </c>
      <c r="C107" s="103">
        <v>0.0016624407744233148</v>
      </c>
      <c r="D107" s="99" t="s">
        <v>1670</v>
      </c>
      <c r="E107" s="99" t="b">
        <v>0</v>
      </c>
      <c r="F107" s="99" t="b">
        <v>0</v>
      </c>
      <c r="G107" s="99" t="b">
        <v>0</v>
      </c>
    </row>
    <row r="108" spans="1:7" ht="15">
      <c r="A108" s="101" t="s">
        <v>508</v>
      </c>
      <c r="B108" s="99">
        <v>13</v>
      </c>
      <c r="C108" s="103">
        <v>0.0015666228650804159</v>
      </c>
      <c r="D108" s="99" t="s">
        <v>1670</v>
      </c>
      <c r="E108" s="99" t="b">
        <v>0</v>
      </c>
      <c r="F108" s="99" t="b">
        <v>0</v>
      </c>
      <c r="G108" s="99" t="b">
        <v>0</v>
      </c>
    </row>
    <row r="109" spans="1:7" ht="15">
      <c r="A109" s="101" t="s">
        <v>509</v>
      </c>
      <c r="B109" s="99">
        <v>13</v>
      </c>
      <c r="C109" s="103">
        <v>0.0014065021013406176</v>
      </c>
      <c r="D109" s="99" t="s">
        <v>1670</v>
      </c>
      <c r="E109" s="99" t="b">
        <v>0</v>
      </c>
      <c r="F109" s="99" t="b">
        <v>0</v>
      </c>
      <c r="G109" s="99" t="b">
        <v>0</v>
      </c>
    </row>
    <row r="110" spans="1:7" ht="15">
      <c r="A110" s="101" t="s">
        <v>510</v>
      </c>
      <c r="B110" s="99">
        <v>13</v>
      </c>
      <c r="C110" s="103">
        <v>0.0015666228650804159</v>
      </c>
      <c r="D110" s="99" t="s">
        <v>1670</v>
      </c>
      <c r="E110" s="99" t="b">
        <v>0</v>
      </c>
      <c r="F110" s="99" t="b">
        <v>0</v>
      </c>
      <c r="G110" s="99" t="b">
        <v>0</v>
      </c>
    </row>
    <row r="111" spans="1:7" ht="15">
      <c r="A111" s="101" t="s">
        <v>511</v>
      </c>
      <c r="B111" s="99">
        <v>13</v>
      </c>
      <c r="C111" s="103">
        <v>0.0016624407744233148</v>
      </c>
      <c r="D111" s="99" t="s">
        <v>1670</v>
      </c>
      <c r="E111" s="99" t="b">
        <v>0</v>
      </c>
      <c r="F111" s="99" t="b">
        <v>0</v>
      </c>
      <c r="G111" s="99" t="b">
        <v>0</v>
      </c>
    </row>
    <row r="112" spans="1:7" ht="15">
      <c r="A112" s="101" t="s">
        <v>512</v>
      </c>
      <c r="B112" s="99">
        <v>12</v>
      </c>
      <c r="C112" s="103">
        <v>0.0015345607148522906</v>
      </c>
      <c r="D112" s="99" t="s">
        <v>1670</v>
      </c>
      <c r="E112" s="99" t="b">
        <v>0</v>
      </c>
      <c r="F112" s="99" t="b">
        <v>0</v>
      </c>
      <c r="G112" s="99" t="b">
        <v>0</v>
      </c>
    </row>
    <row r="113" spans="1:7" ht="15">
      <c r="A113" s="101" t="s">
        <v>513</v>
      </c>
      <c r="B113" s="99">
        <v>12</v>
      </c>
      <c r="C113" s="103">
        <v>0.0028234748582395656</v>
      </c>
      <c r="D113" s="99" t="s">
        <v>1670</v>
      </c>
      <c r="E113" s="99" t="b">
        <v>0</v>
      </c>
      <c r="F113" s="99" t="b">
        <v>0</v>
      </c>
      <c r="G113" s="99" t="b">
        <v>0</v>
      </c>
    </row>
    <row r="114" spans="1:7" ht="15">
      <c r="A114" s="101" t="s">
        <v>514</v>
      </c>
      <c r="B114" s="99">
        <v>12</v>
      </c>
      <c r="C114" s="103">
        <v>0.0014461134139203838</v>
      </c>
      <c r="D114" s="99" t="s">
        <v>1670</v>
      </c>
      <c r="E114" s="99" t="b">
        <v>0</v>
      </c>
      <c r="F114" s="99" t="b">
        <v>0</v>
      </c>
      <c r="G114" s="99" t="b">
        <v>0</v>
      </c>
    </row>
    <row r="115" spans="1:7" ht="15">
      <c r="A115" s="101" t="s">
        <v>515</v>
      </c>
      <c r="B115" s="99">
        <v>12</v>
      </c>
      <c r="C115" s="103">
        <v>0.0012983096320067237</v>
      </c>
      <c r="D115" s="99" t="s">
        <v>1670</v>
      </c>
      <c r="E115" s="99" t="b">
        <v>0</v>
      </c>
      <c r="F115" s="99" t="b">
        <v>0</v>
      </c>
      <c r="G115" s="99" t="b">
        <v>0</v>
      </c>
    </row>
    <row r="116" spans="1:7" ht="15">
      <c r="A116" s="101" t="s">
        <v>516</v>
      </c>
      <c r="B116" s="99">
        <v>12</v>
      </c>
      <c r="C116" s="103">
        <v>0.0013680973654495432</v>
      </c>
      <c r="D116" s="99" t="s">
        <v>1670</v>
      </c>
      <c r="E116" s="99" t="b">
        <v>0</v>
      </c>
      <c r="F116" s="99" t="b">
        <v>0</v>
      </c>
      <c r="G116" s="99" t="b">
        <v>0</v>
      </c>
    </row>
    <row r="117" spans="1:7" ht="15">
      <c r="A117" s="101" t="s">
        <v>517</v>
      </c>
      <c r="B117" s="99">
        <v>12</v>
      </c>
      <c r="C117" s="103">
        <v>0.0017574301134464512</v>
      </c>
      <c r="D117" s="99" t="s">
        <v>1670</v>
      </c>
      <c r="E117" s="99" t="b">
        <v>0</v>
      </c>
      <c r="F117" s="99" t="b">
        <v>0</v>
      </c>
      <c r="G117" s="99" t="b">
        <v>0</v>
      </c>
    </row>
    <row r="118" spans="1:7" ht="15">
      <c r="A118" s="101" t="s">
        <v>518</v>
      </c>
      <c r="B118" s="99">
        <v>12</v>
      </c>
      <c r="C118" s="103">
        <v>0.0016366656304048271</v>
      </c>
      <c r="D118" s="99" t="s">
        <v>1670</v>
      </c>
      <c r="E118" s="99" t="b">
        <v>0</v>
      </c>
      <c r="F118" s="99" t="b">
        <v>0</v>
      </c>
      <c r="G118" s="99" t="b">
        <v>0</v>
      </c>
    </row>
    <row r="119" spans="1:7" ht="15">
      <c r="A119" s="101" t="s">
        <v>519</v>
      </c>
      <c r="B119" s="99">
        <v>12</v>
      </c>
      <c r="C119" s="103">
        <v>0.0013680973654495432</v>
      </c>
      <c r="D119" s="99" t="s">
        <v>1670</v>
      </c>
      <c r="E119" s="99" t="b">
        <v>0</v>
      </c>
      <c r="F119" s="99" t="b">
        <v>0</v>
      </c>
      <c r="G119" s="99" t="b">
        <v>0</v>
      </c>
    </row>
    <row r="120" spans="1:7" ht="15">
      <c r="A120" s="101" t="s">
        <v>520</v>
      </c>
      <c r="B120" s="99">
        <v>12</v>
      </c>
      <c r="C120" s="103">
        <v>0.0012983096320067237</v>
      </c>
      <c r="D120" s="99" t="s">
        <v>1670</v>
      </c>
      <c r="E120" s="99" t="b">
        <v>0</v>
      </c>
      <c r="F120" s="99" t="b">
        <v>0</v>
      </c>
      <c r="G120" s="99" t="b">
        <v>0</v>
      </c>
    </row>
    <row r="121" spans="1:7" ht="15">
      <c r="A121" s="101" t="s">
        <v>521</v>
      </c>
      <c r="B121" s="99">
        <v>12</v>
      </c>
      <c r="C121" s="103">
        <v>0.0013680973654495432</v>
      </c>
      <c r="D121" s="99" t="s">
        <v>1670</v>
      </c>
      <c r="E121" s="99" t="b">
        <v>0</v>
      </c>
      <c r="F121" s="99" t="b">
        <v>0</v>
      </c>
      <c r="G121" s="99" t="b">
        <v>0</v>
      </c>
    </row>
    <row r="122" spans="1:7" ht="15">
      <c r="A122" s="101" t="s">
        <v>522</v>
      </c>
      <c r="B122" s="99">
        <v>11</v>
      </c>
      <c r="C122" s="103">
        <v>0.0021673248453998517</v>
      </c>
      <c r="D122" s="99" t="s">
        <v>1670</v>
      </c>
      <c r="E122" s="99" t="b">
        <v>0</v>
      </c>
      <c r="F122" s="99" t="b">
        <v>0</v>
      </c>
      <c r="G122" s="99" t="b">
        <v>0</v>
      </c>
    </row>
    <row r="123" spans="1:7" ht="15">
      <c r="A123" s="101" t="s">
        <v>523</v>
      </c>
      <c r="B123" s="99">
        <v>11</v>
      </c>
      <c r="C123" s="103">
        <v>0.0013256039627603518</v>
      </c>
      <c r="D123" s="99" t="s">
        <v>1670</v>
      </c>
      <c r="E123" s="99" t="b">
        <v>0</v>
      </c>
      <c r="F123" s="99" t="b">
        <v>0</v>
      </c>
      <c r="G123" s="99" t="b">
        <v>0</v>
      </c>
    </row>
    <row r="124" spans="1:7" ht="15">
      <c r="A124" s="101" t="s">
        <v>524</v>
      </c>
      <c r="B124" s="99">
        <v>11</v>
      </c>
      <c r="C124" s="103">
        <v>0.0021673248453998517</v>
      </c>
      <c r="D124" s="99" t="s">
        <v>1670</v>
      </c>
      <c r="E124" s="99" t="b">
        <v>0</v>
      </c>
      <c r="F124" s="99" t="b">
        <v>0</v>
      </c>
      <c r="G124" s="99" t="b">
        <v>0</v>
      </c>
    </row>
    <row r="125" spans="1:7" ht="15">
      <c r="A125" s="101" t="s">
        <v>525</v>
      </c>
      <c r="B125" s="99">
        <v>11</v>
      </c>
      <c r="C125" s="103">
        <v>0.0013256039627603518</v>
      </c>
      <c r="D125" s="99" t="s">
        <v>1670</v>
      </c>
      <c r="E125" s="99" t="b">
        <v>0</v>
      </c>
      <c r="F125" s="99" t="b">
        <v>0</v>
      </c>
      <c r="G125" s="99" t="b">
        <v>0</v>
      </c>
    </row>
    <row r="126" spans="1:7" ht="15">
      <c r="A126" s="101" t="s">
        <v>526</v>
      </c>
      <c r="B126" s="99">
        <v>11</v>
      </c>
      <c r="C126" s="103">
        <v>0.0013256039627603518</v>
      </c>
      <c r="D126" s="99" t="s">
        <v>1670</v>
      </c>
      <c r="E126" s="99" t="b">
        <v>0</v>
      </c>
      <c r="F126" s="99" t="b">
        <v>0</v>
      </c>
      <c r="G126" s="99" t="b">
        <v>0</v>
      </c>
    </row>
    <row r="127" spans="1:7" ht="15">
      <c r="A127" s="101" t="s">
        <v>527</v>
      </c>
      <c r="B127" s="99">
        <v>11</v>
      </c>
      <c r="C127" s="103">
        <v>0.0014066806552812663</v>
      </c>
      <c r="D127" s="99" t="s">
        <v>1670</v>
      </c>
      <c r="E127" s="99" t="b">
        <v>0</v>
      </c>
      <c r="F127" s="99" t="b">
        <v>0</v>
      </c>
      <c r="G127" s="99" t="b">
        <v>0</v>
      </c>
    </row>
    <row r="128" spans="1:7" ht="15">
      <c r="A128" s="101" t="s">
        <v>528</v>
      </c>
      <c r="B128" s="99">
        <v>11</v>
      </c>
      <c r="C128" s="103">
        <v>0.0013256039627603518</v>
      </c>
      <c r="D128" s="99" t="s">
        <v>1670</v>
      </c>
      <c r="E128" s="99" t="b">
        <v>0</v>
      </c>
      <c r="F128" s="99" t="b">
        <v>0</v>
      </c>
      <c r="G128" s="99" t="b">
        <v>0</v>
      </c>
    </row>
    <row r="129" spans="1:7" ht="15">
      <c r="A129" s="101" t="s">
        <v>529</v>
      </c>
      <c r="B129" s="99">
        <v>11</v>
      </c>
      <c r="C129" s="103">
        <v>0.00161097760399258</v>
      </c>
      <c r="D129" s="99" t="s">
        <v>1670</v>
      </c>
      <c r="E129" s="99" t="b">
        <v>0</v>
      </c>
      <c r="F129" s="99" t="b">
        <v>0</v>
      </c>
      <c r="G129" s="99" t="b">
        <v>0</v>
      </c>
    </row>
    <row r="130" spans="1:7" ht="15">
      <c r="A130" s="101" t="s">
        <v>530</v>
      </c>
      <c r="B130" s="99">
        <v>11</v>
      </c>
      <c r="C130" s="103">
        <v>0.0012540892516620813</v>
      </c>
      <c r="D130" s="99" t="s">
        <v>1670</v>
      </c>
      <c r="E130" s="99" t="b">
        <v>0</v>
      </c>
      <c r="F130" s="99" t="b">
        <v>0</v>
      </c>
      <c r="G130" s="99" t="b">
        <v>0</v>
      </c>
    </row>
    <row r="131" spans="1:7" ht="15">
      <c r="A131" s="101" t="s">
        <v>531</v>
      </c>
      <c r="B131" s="99">
        <v>11</v>
      </c>
      <c r="C131" s="103">
        <v>0.0013256039627603518</v>
      </c>
      <c r="D131" s="99" t="s">
        <v>1670</v>
      </c>
      <c r="E131" s="99" t="b">
        <v>0</v>
      </c>
      <c r="F131" s="99" t="b">
        <v>0</v>
      </c>
      <c r="G131" s="99" t="b">
        <v>0</v>
      </c>
    </row>
    <row r="132" spans="1:7" ht="15">
      <c r="A132" s="101" t="s">
        <v>532</v>
      </c>
      <c r="B132" s="99">
        <v>11</v>
      </c>
      <c r="C132" s="103">
        <v>0.0011901171626728302</v>
      </c>
      <c r="D132" s="99" t="s">
        <v>1670</v>
      </c>
      <c r="E132" s="99" t="b">
        <v>0</v>
      </c>
      <c r="F132" s="99" t="b">
        <v>0</v>
      </c>
      <c r="G132" s="99" t="b">
        <v>0</v>
      </c>
    </row>
    <row r="133" spans="1:7" ht="15">
      <c r="A133" s="101" t="s">
        <v>533</v>
      </c>
      <c r="B133" s="99">
        <v>11</v>
      </c>
      <c r="C133" s="103">
        <v>0.0012540892516620813</v>
      </c>
      <c r="D133" s="99" t="s">
        <v>1670</v>
      </c>
      <c r="E133" s="99" t="b">
        <v>0</v>
      </c>
      <c r="F133" s="99" t="b">
        <v>0</v>
      </c>
      <c r="G133" s="99" t="b">
        <v>0</v>
      </c>
    </row>
    <row r="134" spans="1:7" ht="15">
      <c r="A134" s="101" t="s">
        <v>534</v>
      </c>
      <c r="B134" s="99">
        <v>11</v>
      </c>
      <c r="C134" s="103">
        <v>0.0012540892516620813</v>
      </c>
      <c r="D134" s="99" t="s">
        <v>1670</v>
      </c>
      <c r="E134" s="99" t="b">
        <v>1</v>
      </c>
      <c r="F134" s="99" t="b">
        <v>0</v>
      </c>
      <c r="G134" s="99" t="b">
        <v>0</v>
      </c>
    </row>
    <row r="135" spans="1:7" ht="15">
      <c r="A135" s="101" t="s">
        <v>535</v>
      </c>
      <c r="B135" s="99">
        <v>11</v>
      </c>
      <c r="C135" s="103">
        <v>0.0012540892516620813</v>
      </c>
      <c r="D135" s="99" t="s">
        <v>1670</v>
      </c>
      <c r="E135" s="99" t="b">
        <v>0</v>
      </c>
      <c r="F135" s="99" t="b">
        <v>0</v>
      </c>
      <c r="G135" s="99" t="b">
        <v>0</v>
      </c>
    </row>
    <row r="136" spans="1:7" ht="15">
      <c r="A136" s="101" t="s">
        <v>536</v>
      </c>
      <c r="B136" s="99">
        <v>10</v>
      </c>
      <c r="C136" s="103">
        <v>0.0011400811378746193</v>
      </c>
      <c r="D136" s="99" t="s">
        <v>1670</v>
      </c>
      <c r="E136" s="99" t="b">
        <v>0</v>
      </c>
      <c r="F136" s="99" t="b">
        <v>0</v>
      </c>
      <c r="G136" s="99" t="b">
        <v>0</v>
      </c>
    </row>
    <row r="137" spans="1:7" ht="15">
      <c r="A137" s="101" t="s">
        <v>537</v>
      </c>
      <c r="B137" s="99">
        <v>10</v>
      </c>
      <c r="C137" s="103">
        <v>0.0013638880253373559</v>
      </c>
      <c r="D137" s="99" t="s">
        <v>1670</v>
      </c>
      <c r="E137" s="99" t="b">
        <v>0</v>
      </c>
      <c r="F137" s="99" t="b">
        <v>0</v>
      </c>
      <c r="G137" s="99" t="b">
        <v>0</v>
      </c>
    </row>
    <row r="138" spans="1:7" ht="15">
      <c r="A138" s="101" t="s">
        <v>538</v>
      </c>
      <c r="B138" s="99">
        <v>10</v>
      </c>
      <c r="C138" s="103">
        <v>0.0010819246933389363</v>
      </c>
      <c r="D138" s="99" t="s">
        <v>1670</v>
      </c>
      <c r="E138" s="99" t="b">
        <v>0</v>
      </c>
      <c r="F138" s="99" t="b">
        <v>0</v>
      </c>
      <c r="G138" s="99" t="b">
        <v>0</v>
      </c>
    </row>
    <row r="139" spans="1:7" ht="15">
      <c r="A139" s="101" t="s">
        <v>539</v>
      </c>
      <c r="B139" s="99">
        <v>10</v>
      </c>
      <c r="C139" s="103">
        <v>0.0010819246933389363</v>
      </c>
      <c r="D139" s="99" t="s">
        <v>1670</v>
      </c>
      <c r="E139" s="99" t="b">
        <v>0</v>
      </c>
      <c r="F139" s="99" t="b">
        <v>0</v>
      </c>
      <c r="G139" s="99" t="b">
        <v>0</v>
      </c>
    </row>
    <row r="140" spans="1:7" ht="15">
      <c r="A140" s="101" t="s">
        <v>540</v>
      </c>
      <c r="B140" s="99">
        <v>10</v>
      </c>
      <c r="C140" s="103">
        <v>0.0014645250945387093</v>
      </c>
      <c r="D140" s="99" t="s">
        <v>1670</v>
      </c>
      <c r="E140" s="99" t="b">
        <v>0</v>
      </c>
      <c r="F140" s="99" t="b">
        <v>0</v>
      </c>
      <c r="G140" s="99" t="b">
        <v>0</v>
      </c>
    </row>
    <row r="141" spans="1:7" ht="15">
      <c r="A141" s="101" t="s">
        <v>541</v>
      </c>
      <c r="B141" s="99">
        <v>10</v>
      </c>
      <c r="C141" s="103">
        <v>0.0014645250945387093</v>
      </c>
      <c r="D141" s="99" t="s">
        <v>1670</v>
      </c>
      <c r="E141" s="99" t="b">
        <v>0</v>
      </c>
      <c r="F141" s="99" t="b">
        <v>0</v>
      </c>
      <c r="G141" s="99" t="b">
        <v>0</v>
      </c>
    </row>
    <row r="142" spans="1:7" ht="15">
      <c r="A142" s="101" t="s">
        <v>542</v>
      </c>
      <c r="B142" s="99">
        <v>10</v>
      </c>
      <c r="C142" s="103">
        <v>0.001278800595710242</v>
      </c>
      <c r="D142" s="99" t="s">
        <v>1670</v>
      </c>
      <c r="E142" s="99" t="b">
        <v>0</v>
      </c>
      <c r="F142" s="99" t="b">
        <v>0</v>
      </c>
      <c r="G142" s="99" t="b">
        <v>0</v>
      </c>
    </row>
    <row r="143" spans="1:7" ht="15">
      <c r="A143" s="101" t="s">
        <v>543</v>
      </c>
      <c r="B143" s="99">
        <v>10</v>
      </c>
      <c r="C143" s="103">
        <v>0.001278800595710242</v>
      </c>
      <c r="D143" s="99" t="s">
        <v>1670</v>
      </c>
      <c r="E143" s="99" t="b">
        <v>1</v>
      </c>
      <c r="F143" s="99" t="b">
        <v>0</v>
      </c>
      <c r="G143" s="99" t="b">
        <v>0</v>
      </c>
    </row>
    <row r="144" spans="1:7" ht="15">
      <c r="A144" s="101" t="s">
        <v>544</v>
      </c>
      <c r="B144" s="99">
        <v>10</v>
      </c>
      <c r="C144" s="103">
        <v>0.0013638880253373559</v>
      </c>
      <c r="D144" s="99" t="s">
        <v>1670</v>
      </c>
      <c r="E144" s="99" t="b">
        <v>0</v>
      </c>
      <c r="F144" s="99" t="b">
        <v>0</v>
      </c>
      <c r="G144" s="99" t="b">
        <v>0</v>
      </c>
    </row>
    <row r="145" spans="1:7" ht="15">
      <c r="A145" s="101" t="s">
        <v>545</v>
      </c>
      <c r="B145" s="99">
        <v>10</v>
      </c>
      <c r="C145" s="103">
        <v>0.0015876949128000926</v>
      </c>
      <c r="D145" s="99" t="s">
        <v>1670</v>
      </c>
      <c r="E145" s="99" t="b">
        <v>0</v>
      </c>
      <c r="F145" s="99" t="b">
        <v>0</v>
      </c>
      <c r="G145" s="99" t="b">
        <v>0</v>
      </c>
    </row>
    <row r="146" spans="1:7" ht="15">
      <c r="A146" s="101" t="s">
        <v>546</v>
      </c>
      <c r="B146" s="99">
        <v>10</v>
      </c>
      <c r="C146" s="103">
        <v>0.001278800595710242</v>
      </c>
      <c r="D146" s="99" t="s">
        <v>1670</v>
      </c>
      <c r="E146" s="99" t="b">
        <v>0</v>
      </c>
      <c r="F146" s="99" t="b">
        <v>0</v>
      </c>
      <c r="G146" s="99" t="b">
        <v>0</v>
      </c>
    </row>
    <row r="147" spans="1:7" ht="15">
      <c r="A147" s="101" t="s">
        <v>547</v>
      </c>
      <c r="B147" s="99">
        <v>10</v>
      </c>
      <c r="C147" s="103">
        <v>0.00120509451160032</v>
      </c>
      <c r="D147" s="99" t="s">
        <v>1670</v>
      </c>
      <c r="E147" s="99" t="b">
        <v>0</v>
      </c>
      <c r="F147" s="99" t="b">
        <v>0</v>
      </c>
      <c r="G147" s="99" t="b">
        <v>0</v>
      </c>
    </row>
    <row r="148" spans="1:7" ht="15">
      <c r="A148" s="101" t="s">
        <v>548</v>
      </c>
      <c r="B148" s="99">
        <v>10</v>
      </c>
      <c r="C148" s="103">
        <v>0.001278800595710242</v>
      </c>
      <c r="D148" s="99" t="s">
        <v>1670</v>
      </c>
      <c r="E148" s="99" t="b">
        <v>0</v>
      </c>
      <c r="F148" s="99" t="b">
        <v>0</v>
      </c>
      <c r="G148" s="99" t="b">
        <v>0</v>
      </c>
    </row>
    <row r="149" spans="1:7" ht="15">
      <c r="A149" s="101" t="s">
        <v>549</v>
      </c>
      <c r="B149" s="99">
        <v>10</v>
      </c>
      <c r="C149" s="103">
        <v>0.001970295313999865</v>
      </c>
      <c r="D149" s="99" t="s">
        <v>1670</v>
      </c>
      <c r="E149" s="99" t="b">
        <v>0</v>
      </c>
      <c r="F149" s="99" t="b">
        <v>0</v>
      </c>
      <c r="G149" s="99" t="b">
        <v>0</v>
      </c>
    </row>
    <row r="150" spans="1:7" ht="15">
      <c r="A150" s="101" t="s">
        <v>550</v>
      </c>
      <c r="B150" s="99">
        <v>10</v>
      </c>
      <c r="C150" s="103">
        <v>0.0014645250945387093</v>
      </c>
      <c r="D150" s="99" t="s">
        <v>1670</v>
      </c>
      <c r="E150" s="99" t="b">
        <v>0</v>
      </c>
      <c r="F150" s="99" t="b">
        <v>0</v>
      </c>
      <c r="G150" s="99" t="b">
        <v>0</v>
      </c>
    </row>
    <row r="151" spans="1:7" ht="15">
      <c r="A151" s="101" t="s">
        <v>551</v>
      </c>
      <c r="B151" s="99">
        <v>10</v>
      </c>
      <c r="C151" s="103">
        <v>0.0011400811378746193</v>
      </c>
      <c r="D151" s="99" t="s">
        <v>1670</v>
      </c>
      <c r="E151" s="99" t="b">
        <v>0</v>
      </c>
      <c r="F151" s="99" t="b">
        <v>0</v>
      </c>
      <c r="G151" s="99" t="b">
        <v>0</v>
      </c>
    </row>
    <row r="152" spans="1:7" ht="15">
      <c r="A152" s="101" t="s">
        <v>552</v>
      </c>
      <c r="B152" s="99">
        <v>10</v>
      </c>
      <c r="C152" s="103">
        <v>0.002352895715199638</v>
      </c>
      <c r="D152" s="99" t="s">
        <v>1670</v>
      </c>
      <c r="E152" s="99" t="b">
        <v>0</v>
      </c>
      <c r="F152" s="99" t="b">
        <v>0</v>
      </c>
      <c r="G152" s="99" t="b">
        <v>0</v>
      </c>
    </row>
    <row r="153" spans="1:7" ht="15">
      <c r="A153" s="101" t="s">
        <v>553</v>
      </c>
      <c r="B153" s="99">
        <v>10</v>
      </c>
      <c r="C153" s="103">
        <v>0.0013638880253373559</v>
      </c>
      <c r="D153" s="99" t="s">
        <v>1670</v>
      </c>
      <c r="E153" s="99" t="b">
        <v>0</v>
      </c>
      <c r="F153" s="99" t="b">
        <v>0</v>
      </c>
      <c r="G153" s="99" t="b">
        <v>0</v>
      </c>
    </row>
    <row r="154" spans="1:7" ht="15">
      <c r="A154" s="101" t="s">
        <v>554</v>
      </c>
      <c r="B154" s="99">
        <v>10</v>
      </c>
      <c r="C154" s="103">
        <v>0.0010819246933389363</v>
      </c>
      <c r="D154" s="99" t="s">
        <v>1670</v>
      </c>
      <c r="E154" s="99" t="b">
        <v>0</v>
      </c>
      <c r="F154" s="99" t="b">
        <v>0</v>
      </c>
      <c r="G154" s="99" t="b">
        <v>0</v>
      </c>
    </row>
    <row r="155" spans="1:7" ht="15">
      <c r="A155" s="101" t="s">
        <v>555</v>
      </c>
      <c r="B155" s="99">
        <v>10</v>
      </c>
      <c r="C155" s="103">
        <v>0.0011400811378746193</v>
      </c>
      <c r="D155" s="99" t="s">
        <v>1670</v>
      </c>
      <c r="E155" s="99" t="b">
        <v>0</v>
      </c>
      <c r="F155" s="99" t="b">
        <v>0</v>
      </c>
      <c r="G155" s="99" t="b">
        <v>0</v>
      </c>
    </row>
    <row r="156" spans="1:7" ht="15">
      <c r="A156" s="101" t="s">
        <v>556</v>
      </c>
      <c r="B156" s="99">
        <v>10</v>
      </c>
      <c r="C156" s="103">
        <v>0.00120509451160032</v>
      </c>
      <c r="D156" s="99" t="s">
        <v>1670</v>
      </c>
      <c r="E156" s="99" t="b">
        <v>0</v>
      </c>
      <c r="F156" s="99" t="b">
        <v>0</v>
      </c>
      <c r="G156" s="99" t="b">
        <v>0</v>
      </c>
    </row>
    <row r="157" spans="1:7" ht="15">
      <c r="A157" s="101" t="s">
        <v>557</v>
      </c>
      <c r="B157" s="99">
        <v>10</v>
      </c>
      <c r="C157" s="103">
        <v>0.001970295313999865</v>
      </c>
      <c r="D157" s="99" t="s">
        <v>1670</v>
      </c>
      <c r="E157" s="99" t="b">
        <v>0</v>
      </c>
      <c r="F157" s="99" t="b">
        <v>0</v>
      </c>
      <c r="G157" s="99" t="b">
        <v>0</v>
      </c>
    </row>
    <row r="158" spans="1:7" ht="15">
      <c r="A158" s="101" t="s">
        <v>558</v>
      </c>
      <c r="B158" s="99">
        <v>10</v>
      </c>
      <c r="C158" s="103">
        <v>0.0015876949128000926</v>
      </c>
      <c r="D158" s="99" t="s">
        <v>1670</v>
      </c>
      <c r="E158" s="99" t="b">
        <v>0</v>
      </c>
      <c r="F158" s="99" t="b">
        <v>0</v>
      </c>
      <c r="G158" s="99" t="b">
        <v>0</v>
      </c>
    </row>
    <row r="159" spans="1:7" ht="15">
      <c r="A159" s="101" t="s">
        <v>559</v>
      </c>
      <c r="B159" s="99">
        <v>10</v>
      </c>
      <c r="C159" s="103">
        <v>0.0013638880253373559</v>
      </c>
      <c r="D159" s="99" t="s">
        <v>1670</v>
      </c>
      <c r="E159" s="99" t="b">
        <v>0</v>
      </c>
      <c r="F159" s="99" t="b">
        <v>0</v>
      </c>
      <c r="G159" s="99" t="b">
        <v>0</v>
      </c>
    </row>
    <row r="160" spans="1:7" ht="15">
      <c r="A160" s="101" t="s">
        <v>560</v>
      </c>
      <c r="B160" s="99">
        <v>9</v>
      </c>
      <c r="C160" s="103">
        <v>0.0012274992228036203</v>
      </c>
      <c r="D160" s="99" t="s">
        <v>1670</v>
      </c>
      <c r="E160" s="99" t="b">
        <v>0</v>
      </c>
      <c r="F160" s="99" t="b">
        <v>0</v>
      </c>
      <c r="G160" s="99" t="b">
        <v>0</v>
      </c>
    </row>
    <row r="161" spans="1:7" ht="15">
      <c r="A161" s="101" t="s">
        <v>561</v>
      </c>
      <c r="B161" s="99">
        <v>9</v>
      </c>
      <c r="C161" s="103">
        <v>0.001084585060440288</v>
      </c>
      <c r="D161" s="99" t="s">
        <v>1670</v>
      </c>
      <c r="E161" s="99" t="b">
        <v>0</v>
      </c>
      <c r="F161" s="99" t="b">
        <v>0</v>
      </c>
      <c r="G161" s="99" t="b">
        <v>0</v>
      </c>
    </row>
    <row r="162" spans="1:7" ht="15">
      <c r="A162" s="101" t="s">
        <v>562</v>
      </c>
      <c r="B162" s="99">
        <v>9</v>
      </c>
      <c r="C162" s="103">
        <v>0.0010260730240871574</v>
      </c>
      <c r="D162" s="99" t="s">
        <v>1670</v>
      </c>
      <c r="E162" s="99" t="b">
        <v>0</v>
      </c>
      <c r="F162" s="99" t="b">
        <v>0</v>
      </c>
      <c r="G162" s="99" t="b">
        <v>0</v>
      </c>
    </row>
    <row r="163" spans="1:7" ht="15">
      <c r="A163" s="101" t="s">
        <v>563</v>
      </c>
      <c r="B163" s="99">
        <v>9</v>
      </c>
      <c r="C163" s="103">
        <v>0.001150920536139218</v>
      </c>
      <c r="D163" s="99" t="s">
        <v>1670</v>
      </c>
      <c r="E163" s="99" t="b">
        <v>0</v>
      </c>
      <c r="F163" s="99" t="b">
        <v>0</v>
      </c>
      <c r="G163" s="99" t="b">
        <v>0</v>
      </c>
    </row>
    <row r="164" spans="1:7" ht="15">
      <c r="A164" s="101" t="s">
        <v>564</v>
      </c>
      <c r="B164" s="99">
        <v>9</v>
      </c>
      <c r="C164" s="103">
        <v>0.0012274992228036203</v>
      </c>
      <c r="D164" s="99" t="s">
        <v>1670</v>
      </c>
      <c r="E164" s="99" t="b">
        <v>0</v>
      </c>
      <c r="F164" s="99" t="b">
        <v>0</v>
      </c>
      <c r="G164" s="99" t="b">
        <v>0</v>
      </c>
    </row>
    <row r="165" spans="1:7" ht="15">
      <c r="A165" s="101" t="s">
        <v>565</v>
      </c>
      <c r="B165" s="99">
        <v>9</v>
      </c>
      <c r="C165" s="103">
        <v>0.001084585060440288</v>
      </c>
      <c r="D165" s="99" t="s">
        <v>1670</v>
      </c>
      <c r="E165" s="99" t="b">
        <v>0</v>
      </c>
      <c r="F165" s="99" t="b">
        <v>0</v>
      </c>
      <c r="G165" s="99" t="b">
        <v>0</v>
      </c>
    </row>
    <row r="166" spans="1:7" ht="15">
      <c r="A166" s="101" t="s">
        <v>566</v>
      </c>
      <c r="B166" s="99">
        <v>9</v>
      </c>
      <c r="C166" s="103">
        <v>0.0017732657825998788</v>
      </c>
      <c r="D166" s="99" t="s">
        <v>1670</v>
      </c>
      <c r="E166" s="99" t="b">
        <v>0</v>
      </c>
      <c r="F166" s="99" t="b">
        <v>0</v>
      </c>
      <c r="G166" s="99" t="b">
        <v>0</v>
      </c>
    </row>
    <row r="167" spans="1:7" ht="15">
      <c r="A167" s="101" t="s">
        <v>567</v>
      </c>
      <c r="B167" s="99">
        <v>9</v>
      </c>
      <c r="C167" s="103">
        <v>0.0012274992228036203</v>
      </c>
      <c r="D167" s="99" t="s">
        <v>1670</v>
      </c>
      <c r="E167" s="99" t="b">
        <v>0</v>
      </c>
      <c r="F167" s="99" t="b">
        <v>0</v>
      </c>
      <c r="G167" s="99" t="b">
        <v>0</v>
      </c>
    </row>
    <row r="168" spans="1:7" ht="15">
      <c r="A168" s="101" t="s">
        <v>568</v>
      </c>
      <c r="B168" s="99">
        <v>9</v>
      </c>
      <c r="C168" s="103">
        <v>0.0012274992228036203</v>
      </c>
      <c r="D168" s="99" t="s">
        <v>1670</v>
      </c>
      <c r="E168" s="99" t="b">
        <v>0</v>
      </c>
      <c r="F168" s="99" t="b">
        <v>0</v>
      </c>
      <c r="G168" s="99" t="b">
        <v>0</v>
      </c>
    </row>
    <row r="169" spans="1:7" ht="15">
      <c r="A169" s="101" t="s">
        <v>569</v>
      </c>
      <c r="B169" s="99">
        <v>9</v>
      </c>
      <c r="C169" s="103">
        <v>0.0014289254215200835</v>
      </c>
      <c r="D169" s="99" t="s">
        <v>1670</v>
      </c>
      <c r="E169" s="99" t="b">
        <v>0</v>
      </c>
      <c r="F169" s="99" t="b">
        <v>0</v>
      </c>
      <c r="G169" s="99" t="b">
        <v>0</v>
      </c>
    </row>
    <row r="170" spans="1:7" ht="15">
      <c r="A170" s="101" t="s">
        <v>570</v>
      </c>
      <c r="B170" s="99">
        <v>9</v>
      </c>
      <c r="C170" s="103">
        <v>0.001571839583883416</v>
      </c>
      <c r="D170" s="99" t="s">
        <v>1670</v>
      </c>
      <c r="E170" s="99" t="b">
        <v>0</v>
      </c>
      <c r="F170" s="99" t="b">
        <v>0</v>
      </c>
      <c r="G170" s="99" t="b">
        <v>0</v>
      </c>
    </row>
    <row r="171" spans="1:7" ht="15">
      <c r="A171" s="101" t="s">
        <v>571</v>
      </c>
      <c r="B171" s="99">
        <v>9</v>
      </c>
      <c r="C171" s="103">
        <v>0.001571839583883416</v>
      </c>
      <c r="D171" s="99" t="s">
        <v>1670</v>
      </c>
      <c r="E171" s="99" t="b">
        <v>0</v>
      </c>
      <c r="F171" s="99" t="b">
        <v>0</v>
      </c>
      <c r="G171" s="99" t="b">
        <v>0</v>
      </c>
    </row>
    <row r="172" spans="1:7" ht="15">
      <c r="A172" s="101" t="s">
        <v>572</v>
      </c>
      <c r="B172" s="99">
        <v>9</v>
      </c>
      <c r="C172" s="103">
        <v>0.001150920536139218</v>
      </c>
      <c r="D172" s="99" t="s">
        <v>1670</v>
      </c>
      <c r="E172" s="99" t="b">
        <v>0</v>
      </c>
      <c r="F172" s="99" t="b">
        <v>0</v>
      </c>
      <c r="G172" s="99" t="b">
        <v>0</v>
      </c>
    </row>
    <row r="173" spans="1:7" ht="15">
      <c r="A173" s="101" t="s">
        <v>573</v>
      </c>
      <c r="B173" s="99">
        <v>9</v>
      </c>
      <c r="C173" s="103">
        <v>0.001084585060440288</v>
      </c>
      <c r="D173" s="99" t="s">
        <v>1670</v>
      </c>
      <c r="E173" s="99" t="b">
        <v>0</v>
      </c>
      <c r="F173" s="99" t="b">
        <v>0</v>
      </c>
      <c r="G173" s="99" t="b">
        <v>0</v>
      </c>
    </row>
    <row r="174" spans="1:7" ht="15">
      <c r="A174" s="101" t="s">
        <v>574</v>
      </c>
      <c r="B174" s="99">
        <v>9</v>
      </c>
      <c r="C174" s="103">
        <v>0.0010260730240871574</v>
      </c>
      <c r="D174" s="99" t="s">
        <v>1670</v>
      </c>
      <c r="E174" s="99" t="b">
        <v>0</v>
      </c>
      <c r="F174" s="99" t="b">
        <v>0</v>
      </c>
      <c r="G174" s="99" t="b">
        <v>0</v>
      </c>
    </row>
    <row r="175" spans="1:7" ht="15">
      <c r="A175" s="101" t="s">
        <v>575</v>
      </c>
      <c r="B175" s="99">
        <v>9</v>
      </c>
      <c r="C175" s="103">
        <v>0.0012274992228036203</v>
      </c>
      <c r="D175" s="99" t="s">
        <v>1670</v>
      </c>
      <c r="E175" s="99" t="b">
        <v>0</v>
      </c>
      <c r="F175" s="99" t="b">
        <v>0</v>
      </c>
      <c r="G175" s="99" t="b">
        <v>0</v>
      </c>
    </row>
    <row r="176" spans="1:7" ht="15">
      <c r="A176" s="101" t="s">
        <v>576</v>
      </c>
      <c r="B176" s="99">
        <v>9</v>
      </c>
      <c r="C176" s="103">
        <v>0.0010260730240871574</v>
      </c>
      <c r="D176" s="99" t="s">
        <v>1670</v>
      </c>
      <c r="E176" s="99" t="b">
        <v>1</v>
      </c>
      <c r="F176" s="99" t="b">
        <v>0</v>
      </c>
      <c r="G176" s="99" t="b">
        <v>0</v>
      </c>
    </row>
    <row r="177" spans="1:7" ht="15">
      <c r="A177" s="101" t="s">
        <v>577</v>
      </c>
      <c r="B177" s="99">
        <v>9</v>
      </c>
      <c r="C177" s="103">
        <v>0.0010260730240871574</v>
      </c>
      <c r="D177" s="99" t="s">
        <v>1670</v>
      </c>
      <c r="E177" s="99" t="b">
        <v>0</v>
      </c>
      <c r="F177" s="99" t="b">
        <v>0</v>
      </c>
      <c r="G177" s="99" t="b">
        <v>0</v>
      </c>
    </row>
    <row r="178" spans="1:7" ht="15">
      <c r="A178" s="101" t="s">
        <v>578</v>
      </c>
      <c r="B178" s="99">
        <v>9</v>
      </c>
      <c r="C178" s="103">
        <v>0.001084585060440288</v>
      </c>
      <c r="D178" s="99" t="s">
        <v>1670</v>
      </c>
      <c r="E178" s="99" t="b">
        <v>0</v>
      </c>
      <c r="F178" s="99" t="b">
        <v>0</v>
      </c>
      <c r="G178" s="99" t="b">
        <v>0</v>
      </c>
    </row>
    <row r="179" spans="1:7" ht="15">
      <c r="A179" s="101" t="s">
        <v>579</v>
      </c>
      <c r="B179" s="99">
        <v>9</v>
      </c>
      <c r="C179" s="103">
        <v>0.0012274992228036203</v>
      </c>
      <c r="D179" s="99" t="s">
        <v>1670</v>
      </c>
      <c r="E179" s="99" t="b">
        <v>0</v>
      </c>
      <c r="F179" s="99" t="b">
        <v>0</v>
      </c>
      <c r="G179" s="99" t="b">
        <v>0</v>
      </c>
    </row>
    <row r="180" spans="1:7" ht="15">
      <c r="A180" s="101" t="s">
        <v>580</v>
      </c>
      <c r="B180" s="99">
        <v>9</v>
      </c>
      <c r="C180" s="103">
        <v>0.0010260730240871574</v>
      </c>
      <c r="D180" s="99" t="s">
        <v>1670</v>
      </c>
      <c r="E180" s="99" t="b">
        <v>0</v>
      </c>
      <c r="F180" s="99" t="b">
        <v>0</v>
      </c>
      <c r="G180" s="99" t="b">
        <v>0</v>
      </c>
    </row>
    <row r="181" spans="1:7" ht="15">
      <c r="A181" s="101" t="s">
        <v>581</v>
      </c>
      <c r="B181" s="99">
        <v>9</v>
      </c>
      <c r="C181" s="103">
        <v>0.0021176061436796742</v>
      </c>
      <c r="D181" s="99" t="s">
        <v>1670</v>
      </c>
      <c r="E181" s="99" t="b">
        <v>0</v>
      </c>
      <c r="F181" s="99" t="b">
        <v>0</v>
      </c>
      <c r="G181" s="99" t="b">
        <v>0</v>
      </c>
    </row>
    <row r="182" spans="1:7" ht="15">
      <c r="A182" s="101" t="s">
        <v>582</v>
      </c>
      <c r="B182" s="99">
        <v>9</v>
      </c>
      <c r="C182" s="103">
        <v>0.001084585060440288</v>
      </c>
      <c r="D182" s="99" t="s">
        <v>1670</v>
      </c>
      <c r="E182" s="99" t="b">
        <v>0</v>
      </c>
      <c r="F182" s="99" t="b">
        <v>0</v>
      </c>
      <c r="G182" s="99" t="b">
        <v>0</v>
      </c>
    </row>
    <row r="183" spans="1:7" ht="15">
      <c r="A183" s="101" t="s">
        <v>583</v>
      </c>
      <c r="B183" s="99">
        <v>9</v>
      </c>
      <c r="C183" s="103">
        <v>0.001571839583883416</v>
      </c>
      <c r="D183" s="99" t="s">
        <v>1670</v>
      </c>
      <c r="E183" s="99" t="b">
        <v>0</v>
      </c>
      <c r="F183" s="99" t="b">
        <v>0</v>
      </c>
      <c r="G183" s="99" t="b">
        <v>0</v>
      </c>
    </row>
    <row r="184" spans="1:7" ht="15">
      <c r="A184" s="101" t="s">
        <v>584</v>
      </c>
      <c r="B184" s="99">
        <v>9</v>
      </c>
      <c r="C184" s="103">
        <v>0.001150920536139218</v>
      </c>
      <c r="D184" s="99" t="s">
        <v>1670</v>
      </c>
      <c r="E184" s="99" t="b">
        <v>0</v>
      </c>
      <c r="F184" s="99" t="b">
        <v>0</v>
      </c>
      <c r="G184" s="99" t="b">
        <v>0</v>
      </c>
    </row>
    <row r="185" spans="1:7" ht="15">
      <c r="A185" s="101" t="s">
        <v>585</v>
      </c>
      <c r="B185" s="99">
        <v>9</v>
      </c>
      <c r="C185" s="103">
        <v>0.0014289254215200835</v>
      </c>
      <c r="D185" s="99" t="s">
        <v>1670</v>
      </c>
      <c r="E185" s="99" t="b">
        <v>0</v>
      </c>
      <c r="F185" s="99" t="b">
        <v>0</v>
      </c>
      <c r="G185" s="99" t="b">
        <v>0</v>
      </c>
    </row>
    <row r="186" spans="1:7" ht="15">
      <c r="A186" s="101" t="s">
        <v>586</v>
      </c>
      <c r="B186" s="99">
        <v>8</v>
      </c>
      <c r="C186" s="103">
        <v>0.0010911104202698848</v>
      </c>
      <c r="D186" s="99" t="s">
        <v>1670</v>
      </c>
      <c r="E186" s="99" t="b">
        <v>0</v>
      </c>
      <c r="F186" s="99" t="b">
        <v>0</v>
      </c>
      <c r="G186" s="99" t="b">
        <v>0</v>
      </c>
    </row>
    <row r="187" spans="1:7" ht="15">
      <c r="A187" s="101" t="s">
        <v>587</v>
      </c>
      <c r="B187" s="99">
        <v>8</v>
      </c>
      <c r="C187" s="103">
        <v>0.0009640756092802559</v>
      </c>
      <c r="D187" s="99" t="s">
        <v>1670</v>
      </c>
      <c r="E187" s="99" t="b">
        <v>0</v>
      </c>
      <c r="F187" s="99" t="b">
        <v>0</v>
      </c>
      <c r="G187" s="99" t="b">
        <v>0</v>
      </c>
    </row>
    <row r="188" spans="1:7" ht="15">
      <c r="A188" s="101" t="s">
        <v>588</v>
      </c>
      <c r="B188" s="99">
        <v>8</v>
      </c>
      <c r="C188" s="103">
        <v>0.0009640756092802559</v>
      </c>
      <c r="D188" s="99" t="s">
        <v>1670</v>
      </c>
      <c r="E188" s="99" t="b">
        <v>0</v>
      </c>
      <c r="F188" s="99" t="b">
        <v>0</v>
      </c>
      <c r="G188" s="99" t="b">
        <v>0</v>
      </c>
    </row>
    <row r="189" spans="1:7" ht="15">
      <c r="A189" s="101" t="s">
        <v>589</v>
      </c>
      <c r="B189" s="99">
        <v>8</v>
      </c>
      <c r="C189" s="103">
        <v>0.0011716200756309674</v>
      </c>
      <c r="D189" s="99" t="s">
        <v>1670</v>
      </c>
      <c r="E189" s="99" t="b">
        <v>0</v>
      </c>
      <c r="F189" s="99" t="b">
        <v>0</v>
      </c>
      <c r="G189" s="99" t="b">
        <v>0</v>
      </c>
    </row>
    <row r="190" spans="1:7" ht="15">
      <c r="A190" s="101" t="s">
        <v>590</v>
      </c>
      <c r="B190" s="99">
        <v>8</v>
      </c>
      <c r="C190" s="103">
        <v>0.0009640756092802559</v>
      </c>
      <c r="D190" s="99" t="s">
        <v>1670</v>
      </c>
      <c r="E190" s="99" t="b">
        <v>0</v>
      </c>
      <c r="F190" s="99" t="b">
        <v>0</v>
      </c>
      <c r="G190" s="99" t="b">
        <v>0</v>
      </c>
    </row>
    <row r="191" spans="1:7" ht="15">
      <c r="A191" s="101" t="s">
        <v>591</v>
      </c>
      <c r="B191" s="99">
        <v>8</v>
      </c>
      <c r="C191" s="103">
        <v>0.0012701559302400742</v>
      </c>
      <c r="D191" s="99" t="s">
        <v>1670</v>
      </c>
      <c r="E191" s="99" t="b">
        <v>0</v>
      </c>
      <c r="F191" s="99" t="b">
        <v>0</v>
      </c>
      <c r="G191" s="99" t="b">
        <v>0</v>
      </c>
    </row>
    <row r="192" spans="1:7" ht="15">
      <c r="A192" s="101" t="s">
        <v>592</v>
      </c>
      <c r="B192" s="99">
        <v>8</v>
      </c>
      <c r="C192" s="103">
        <v>0.0011716200756309674</v>
      </c>
      <c r="D192" s="99" t="s">
        <v>1670</v>
      </c>
      <c r="E192" s="99" t="b">
        <v>0</v>
      </c>
      <c r="F192" s="99" t="b">
        <v>0</v>
      </c>
      <c r="G192" s="99" t="b">
        <v>0</v>
      </c>
    </row>
    <row r="193" spans="1:7" ht="15">
      <c r="A193" s="101" t="s">
        <v>593</v>
      </c>
      <c r="B193" s="99">
        <v>8</v>
      </c>
      <c r="C193" s="103">
        <v>0.0010230404765681938</v>
      </c>
      <c r="D193" s="99" t="s">
        <v>1670</v>
      </c>
      <c r="E193" s="99" t="b">
        <v>0</v>
      </c>
      <c r="F193" s="99" t="b">
        <v>0</v>
      </c>
      <c r="G193" s="99" t="b">
        <v>0</v>
      </c>
    </row>
    <row r="194" spans="1:7" ht="15">
      <c r="A194" s="101" t="s">
        <v>594</v>
      </c>
      <c r="B194" s="99">
        <v>8</v>
      </c>
      <c r="C194" s="103">
        <v>0.0011716200756309674</v>
      </c>
      <c r="D194" s="99" t="s">
        <v>1670</v>
      </c>
      <c r="E194" s="99" t="b">
        <v>0</v>
      </c>
      <c r="F194" s="99" t="b">
        <v>0</v>
      </c>
      <c r="G194" s="99" t="b">
        <v>0</v>
      </c>
    </row>
    <row r="195" spans="1:7" ht="15">
      <c r="A195" s="101" t="s">
        <v>595</v>
      </c>
      <c r="B195" s="99">
        <v>8</v>
      </c>
      <c r="C195" s="103">
        <v>0.0011716200756309674</v>
      </c>
      <c r="D195" s="99" t="s">
        <v>1670</v>
      </c>
      <c r="E195" s="99" t="b">
        <v>0</v>
      </c>
      <c r="F195" s="99" t="b">
        <v>0</v>
      </c>
      <c r="G195" s="99" t="b">
        <v>0</v>
      </c>
    </row>
    <row r="196" spans="1:7" ht="15">
      <c r="A196" s="101" t="s">
        <v>596</v>
      </c>
      <c r="B196" s="99">
        <v>8</v>
      </c>
      <c r="C196" s="103">
        <v>0.0009640756092802559</v>
      </c>
      <c r="D196" s="99" t="s">
        <v>1670</v>
      </c>
      <c r="E196" s="99" t="b">
        <v>0</v>
      </c>
      <c r="F196" s="99" t="b">
        <v>0</v>
      </c>
      <c r="G196" s="99" t="b">
        <v>0</v>
      </c>
    </row>
    <row r="197" spans="1:7" ht="15">
      <c r="A197" s="101" t="s">
        <v>597</v>
      </c>
      <c r="B197" s="99">
        <v>8</v>
      </c>
      <c r="C197" s="103">
        <v>0.0010230404765681938</v>
      </c>
      <c r="D197" s="99" t="s">
        <v>1670</v>
      </c>
      <c r="E197" s="99" t="b">
        <v>0</v>
      </c>
      <c r="F197" s="99" t="b">
        <v>1</v>
      </c>
      <c r="G197" s="99" t="b">
        <v>0</v>
      </c>
    </row>
    <row r="198" spans="1:7" ht="15">
      <c r="A198" s="101" t="s">
        <v>598</v>
      </c>
      <c r="B198" s="99">
        <v>8</v>
      </c>
      <c r="C198" s="103">
        <v>0.0010230404765681938</v>
      </c>
      <c r="D198" s="99" t="s">
        <v>1670</v>
      </c>
      <c r="E198" s="99" t="b">
        <v>0</v>
      </c>
      <c r="F198" s="99" t="b">
        <v>0</v>
      </c>
      <c r="G198" s="99" t="b">
        <v>0</v>
      </c>
    </row>
    <row r="199" spans="1:7" ht="15">
      <c r="A199" s="101" t="s">
        <v>599</v>
      </c>
      <c r="B199" s="99">
        <v>8</v>
      </c>
      <c r="C199" s="103">
        <v>0.0018823165721597104</v>
      </c>
      <c r="D199" s="99" t="s">
        <v>1670</v>
      </c>
      <c r="E199" s="99" t="b">
        <v>0</v>
      </c>
      <c r="F199" s="99" t="b">
        <v>0</v>
      </c>
      <c r="G199" s="99" t="b">
        <v>0</v>
      </c>
    </row>
    <row r="200" spans="1:7" ht="15">
      <c r="A200" s="101" t="s">
        <v>600</v>
      </c>
      <c r="B200" s="99">
        <v>8</v>
      </c>
      <c r="C200" s="103">
        <v>0.0011716200756309674</v>
      </c>
      <c r="D200" s="99" t="s">
        <v>1670</v>
      </c>
      <c r="E200" s="99" t="b">
        <v>0</v>
      </c>
      <c r="F200" s="99" t="b">
        <v>0</v>
      </c>
      <c r="G200" s="99" t="b">
        <v>0</v>
      </c>
    </row>
    <row r="201" spans="1:7" ht="15">
      <c r="A201" s="101" t="s">
        <v>601</v>
      </c>
      <c r="B201" s="99">
        <v>8</v>
      </c>
      <c r="C201" s="103">
        <v>0.0009640756092802559</v>
      </c>
      <c r="D201" s="99" t="s">
        <v>1670</v>
      </c>
      <c r="E201" s="99" t="b">
        <v>0</v>
      </c>
      <c r="F201" s="99" t="b">
        <v>0</v>
      </c>
      <c r="G201" s="99" t="b">
        <v>0</v>
      </c>
    </row>
    <row r="202" spans="1:7" ht="15">
      <c r="A202" s="101" t="s">
        <v>602</v>
      </c>
      <c r="B202" s="99">
        <v>8</v>
      </c>
      <c r="C202" s="103">
        <v>0.0009640756092802559</v>
      </c>
      <c r="D202" s="99" t="s">
        <v>1670</v>
      </c>
      <c r="E202" s="99" t="b">
        <v>0</v>
      </c>
      <c r="F202" s="99" t="b">
        <v>0</v>
      </c>
      <c r="G202" s="99" t="b">
        <v>0</v>
      </c>
    </row>
    <row r="203" spans="1:7" ht="15">
      <c r="A203" s="101" t="s">
        <v>603</v>
      </c>
      <c r="B203" s="99">
        <v>7</v>
      </c>
      <c r="C203" s="103">
        <v>0.0009547216177361491</v>
      </c>
      <c r="D203" s="99" t="s">
        <v>1670</v>
      </c>
      <c r="E203" s="99" t="b">
        <v>0</v>
      </c>
      <c r="F203" s="99" t="b">
        <v>0</v>
      </c>
      <c r="G203" s="99" t="b">
        <v>0</v>
      </c>
    </row>
    <row r="204" spans="1:7" ht="15">
      <c r="A204" s="101" t="s">
        <v>604</v>
      </c>
      <c r="B204" s="99">
        <v>7</v>
      </c>
      <c r="C204" s="103">
        <v>0.0008951604169971694</v>
      </c>
      <c r="D204" s="99" t="s">
        <v>1670</v>
      </c>
      <c r="E204" s="99" t="b">
        <v>0</v>
      </c>
      <c r="F204" s="99" t="b">
        <v>0</v>
      </c>
      <c r="G204" s="99" t="b">
        <v>0</v>
      </c>
    </row>
    <row r="205" spans="1:7" ht="15">
      <c r="A205" s="101" t="s">
        <v>605</v>
      </c>
      <c r="B205" s="99">
        <v>7</v>
      </c>
      <c r="C205" s="103">
        <v>0.0008951604169971694</v>
      </c>
      <c r="D205" s="99" t="s">
        <v>1670</v>
      </c>
      <c r="E205" s="99" t="b">
        <v>0</v>
      </c>
      <c r="F205" s="99" t="b">
        <v>0</v>
      </c>
      <c r="G205" s="99" t="b">
        <v>0</v>
      </c>
    </row>
    <row r="206" spans="1:7" ht="15">
      <c r="A206" s="101" t="s">
        <v>606</v>
      </c>
      <c r="B206" s="99">
        <v>7</v>
      </c>
      <c r="C206" s="103">
        <v>0.0008951604169971694</v>
      </c>
      <c r="D206" s="99" t="s">
        <v>1670</v>
      </c>
      <c r="E206" s="99" t="b">
        <v>0</v>
      </c>
      <c r="F206" s="99" t="b">
        <v>0</v>
      </c>
      <c r="G206" s="99" t="b">
        <v>0</v>
      </c>
    </row>
    <row r="207" spans="1:7" ht="15">
      <c r="A207" s="101" t="s">
        <v>607</v>
      </c>
      <c r="B207" s="99">
        <v>7</v>
      </c>
      <c r="C207" s="103">
        <v>0.0010251675661770965</v>
      </c>
      <c r="D207" s="99" t="s">
        <v>1670</v>
      </c>
      <c r="E207" s="99" t="b">
        <v>0</v>
      </c>
      <c r="F207" s="99" t="b">
        <v>0</v>
      </c>
      <c r="G207" s="99" t="b">
        <v>0</v>
      </c>
    </row>
    <row r="208" spans="1:7" ht="15">
      <c r="A208" s="101" t="s">
        <v>608</v>
      </c>
      <c r="B208" s="99">
        <v>7</v>
      </c>
      <c r="C208" s="103">
        <v>0.0008951604169971694</v>
      </c>
      <c r="D208" s="99" t="s">
        <v>1670</v>
      </c>
      <c r="E208" s="99" t="b">
        <v>0</v>
      </c>
      <c r="F208" s="99" t="b">
        <v>0</v>
      </c>
      <c r="G208" s="99" t="b">
        <v>0</v>
      </c>
    </row>
    <row r="209" spans="1:7" ht="15">
      <c r="A209" s="101" t="s">
        <v>609</v>
      </c>
      <c r="B209" s="99">
        <v>7</v>
      </c>
      <c r="C209" s="103">
        <v>0.0009547216177361491</v>
      </c>
      <c r="D209" s="99" t="s">
        <v>1670</v>
      </c>
      <c r="E209" s="99" t="b">
        <v>0</v>
      </c>
      <c r="F209" s="99" t="b">
        <v>0</v>
      </c>
      <c r="G209" s="99" t="b">
        <v>0</v>
      </c>
    </row>
    <row r="210" spans="1:7" ht="15">
      <c r="A210" s="101" t="s">
        <v>610</v>
      </c>
      <c r="B210" s="99">
        <v>7</v>
      </c>
      <c r="C210" s="103">
        <v>0.0010251675661770965</v>
      </c>
      <c r="D210" s="99" t="s">
        <v>1670</v>
      </c>
      <c r="E210" s="99" t="b">
        <v>0</v>
      </c>
      <c r="F210" s="99" t="b">
        <v>0</v>
      </c>
      <c r="G210" s="99" t="b">
        <v>0</v>
      </c>
    </row>
    <row r="211" spans="1:7" ht="15">
      <c r="A211" s="101" t="s">
        <v>611</v>
      </c>
      <c r="B211" s="99">
        <v>7</v>
      </c>
      <c r="C211" s="103">
        <v>0.0013792067197999057</v>
      </c>
      <c r="D211" s="99" t="s">
        <v>1670</v>
      </c>
      <c r="E211" s="99" t="b">
        <v>0</v>
      </c>
      <c r="F211" s="99" t="b">
        <v>0</v>
      </c>
      <c r="G211" s="99" t="b">
        <v>0</v>
      </c>
    </row>
    <row r="212" spans="1:7" ht="15">
      <c r="A212" s="101" t="s">
        <v>612</v>
      </c>
      <c r="B212" s="99">
        <v>7</v>
      </c>
      <c r="C212" s="103">
        <v>0.0008951604169971694</v>
      </c>
      <c r="D212" s="99" t="s">
        <v>1670</v>
      </c>
      <c r="E212" s="99" t="b">
        <v>0</v>
      </c>
      <c r="F212" s="99" t="b">
        <v>0</v>
      </c>
      <c r="G212" s="99" t="b">
        <v>0</v>
      </c>
    </row>
    <row r="213" spans="1:7" ht="15">
      <c r="A213" s="101" t="s">
        <v>613</v>
      </c>
      <c r="B213" s="99">
        <v>7</v>
      </c>
      <c r="C213" s="103">
        <v>0.00122254189857599</v>
      </c>
      <c r="D213" s="99" t="s">
        <v>1670</v>
      </c>
      <c r="E213" s="99" t="b">
        <v>0</v>
      </c>
      <c r="F213" s="99" t="b">
        <v>0</v>
      </c>
      <c r="G213" s="99" t="b">
        <v>0</v>
      </c>
    </row>
    <row r="214" spans="1:7" ht="15">
      <c r="A214" s="101" t="s">
        <v>614</v>
      </c>
      <c r="B214" s="99">
        <v>7</v>
      </c>
      <c r="C214" s="103">
        <v>0.0009547216177361491</v>
      </c>
      <c r="D214" s="99" t="s">
        <v>1670</v>
      </c>
      <c r="E214" s="99" t="b">
        <v>0</v>
      </c>
      <c r="F214" s="99" t="b">
        <v>0</v>
      </c>
      <c r="G214" s="99" t="b">
        <v>0</v>
      </c>
    </row>
    <row r="215" spans="1:7" ht="15">
      <c r="A215" s="101" t="s">
        <v>615</v>
      </c>
      <c r="B215" s="99">
        <v>7</v>
      </c>
      <c r="C215" s="103">
        <v>0.001111386438960065</v>
      </c>
      <c r="D215" s="99" t="s">
        <v>1670</v>
      </c>
      <c r="E215" s="99" t="b">
        <v>0</v>
      </c>
      <c r="F215" s="99" t="b">
        <v>1</v>
      </c>
      <c r="G215" s="99" t="b">
        <v>0</v>
      </c>
    </row>
    <row r="216" spans="1:7" ht="15">
      <c r="A216" s="101" t="s">
        <v>616</v>
      </c>
      <c r="B216" s="99">
        <v>7</v>
      </c>
      <c r="C216" s="103">
        <v>0.0010251675661770965</v>
      </c>
      <c r="D216" s="99" t="s">
        <v>1670</v>
      </c>
      <c r="E216" s="99" t="b">
        <v>0</v>
      </c>
      <c r="F216" s="99" t="b">
        <v>0</v>
      </c>
      <c r="G216" s="99" t="b">
        <v>0</v>
      </c>
    </row>
    <row r="217" spans="1:7" ht="15">
      <c r="A217" s="101" t="s">
        <v>617</v>
      </c>
      <c r="B217" s="99">
        <v>7</v>
      </c>
      <c r="C217" s="103">
        <v>0.001111386438960065</v>
      </c>
      <c r="D217" s="99" t="s">
        <v>1670</v>
      </c>
      <c r="E217" s="99" t="b">
        <v>0</v>
      </c>
      <c r="F217" s="99" t="b">
        <v>0</v>
      </c>
      <c r="G217" s="99" t="b">
        <v>0</v>
      </c>
    </row>
    <row r="218" spans="1:7" ht="15">
      <c r="A218" s="101" t="s">
        <v>618</v>
      </c>
      <c r="B218" s="99">
        <v>7</v>
      </c>
      <c r="C218" s="103">
        <v>0.00122254189857599</v>
      </c>
      <c r="D218" s="99" t="s">
        <v>1670</v>
      </c>
      <c r="E218" s="99" t="b">
        <v>0</v>
      </c>
      <c r="F218" s="99" t="b">
        <v>0</v>
      </c>
      <c r="G218" s="99" t="b">
        <v>0</v>
      </c>
    </row>
    <row r="219" spans="1:7" ht="15">
      <c r="A219" s="101" t="s">
        <v>619</v>
      </c>
      <c r="B219" s="99">
        <v>7</v>
      </c>
      <c r="C219" s="103">
        <v>0.0008951604169971694</v>
      </c>
      <c r="D219" s="99" t="s">
        <v>1670</v>
      </c>
      <c r="E219" s="99" t="b">
        <v>0</v>
      </c>
      <c r="F219" s="99" t="b">
        <v>0</v>
      </c>
      <c r="G219" s="99" t="b">
        <v>0</v>
      </c>
    </row>
    <row r="220" spans="1:7" ht="15">
      <c r="A220" s="101" t="s">
        <v>620</v>
      </c>
      <c r="B220" s="99">
        <v>7</v>
      </c>
      <c r="C220" s="103">
        <v>0.0008951604169971694</v>
      </c>
      <c r="D220" s="99" t="s">
        <v>1670</v>
      </c>
      <c r="E220" s="99" t="b">
        <v>0</v>
      </c>
      <c r="F220" s="99" t="b">
        <v>0</v>
      </c>
      <c r="G220" s="99" t="b">
        <v>0</v>
      </c>
    </row>
    <row r="221" spans="1:7" ht="15">
      <c r="A221" s="101" t="s">
        <v>621</v>
      </c>
      <c r="B221" s="99">
        <v>7</v>
      </c>
      <c r="C221" s="103">
        <v>0.0008951604169971694</v>
      </c>
      <c r="D221" s="99" t="s">
        <v>1670</v>
      </c>
      <c r="E221" s="99" t="b">
        <v>0</v>
      </c>
      <c r="F221" s="99" t="b">
        <v>0</v>
      </c>
      <c r="G221" s="99" t="b">
        <v>0</v>
      </c>
    </row>
    <row r="222" spans="1:7" ht="15">
      <c r="A222" s="101" t="s">
        <v>622</v>
      </c>
      <c r="B222" s="99">
        <v>7</v>
      </c>
      <c r="C222" s="103">
        <v>0.001111386438960065</v>
      </c>
      <c r="D222" s="99" t="s">
        <v>1670</v>
      </c>
      <c r="E222" s="99" t="b">
        <v>0</v>
      </c>
      <c r="F222" s="99" t="b">
        <v>0</v>
      </c>
      <c r="G222" s="99" t="b">
        <v>0</v>
      </c>
    </row>
    <row r="223" spans="1:7" ht="15">
      <c r="A223" s="101" t="s">
        <v>623</v>
      </c>
      <c r="B223" s="99">
        <v>7</v>
      </c>
      <c r="C223" s="103">
        <v>0.0009547216177361491</v>
      </c>
      <c r="D223" s="99" t="s">
        <v>1670</v>
      </c>
      <c r="E223" s="99" t="b">
        <v>0</v>
      </c>
      <c r="F223" s="99" t="b">
        <v>0</v>
      </c>
      <c r="G223" s="99" t="b">
        <v>0</v>
      </c>
    </row>
    <row r="224" spans="1:7" ht="15">
      <c r="A224" s="101" t="s">
        <v>624</v>
      </c>
      <c r="B224" s="99">
        <v>7</v>
      </c>
      <c r="C224" s="103">
        <v>0.00122254189857599</v>
      </c>
      <c r="D224" s="99" t="s">
        <v>1670</v>
      </c>
      <c r="E224" s="99" t="b">
        <v>0</v>
      </c>
      <c r="F224" s="99" t="b">
        <v>0</v>
      </c>
      <c r="G224" s="99" t="b">
        <v>0</v>
      </c>
    </row>
    <row r="225" spans="1:7" ht="15">
      <c r="A225" s="101" t="s">
        <v>625</v>
      </c>
      <c r="B225" s="99">
        <v>7</v>
      </c>
      <c r="C225" s="103">
        <v>0.0010251675661770965</v>
      </c>
      <c r="D225" s="99" t="s">
        <v>1670</v>
      </c>
      <c r="E225" s="99" t="b">
        <v>0</v>
      </c>
      <c r="F225" s="99" t="b">
        <v>0</v>
      </c>
      <c r="G225" s="99" t="b">
        <v>0</v>
      </c>
    </row>
    <row r="226" spans="1:7" ht="15">
      <c r="A226" s="101" t="s">
        <v>626</v>
      </c>
      <c r="B226" s="99">
        <v>7</v>
      </c>
      <c r="C226" s="103">
        <v>0.0008951604169971694</v>
      </c>
      <c r="D226" s="99" t="s">
        <v>1670</v>
      </c>
      <c r="E226" s="99" t="b">
        <v>0</v>
      </c>
      <c r="F226" s="99" t="b">
        <v>0</v>
      </c>
      <c r="G226" s="99" t="b">
        <v>0</v>
      </c>
    </row>
    <row r="227" spans="1:7" ht="15">
      <c r="A227" s="101" t="s">
        <v>627</v>
      </c>
      <c r="B227" s="99">
        <v>7</v>
      </c>
      <c r="C227" s="103">
        <v>0.001111386438960065</v>
      </c>
      <c r="D227" s="99" t="s">
        <v>1670</v>
      </c>
      <c r="E227" s="99" t="b">
        <v>0</v>
      </c>
      <c r="F227" s="99" t="b">
        <v>0</v>
      </c>
      <c r="G227" s="99" t="b">
        <v>0</v>
      </c>
    </row>
    <row r="228" spans="1:7" ht="15">
      <c r="A228" s="101" t="s">
        <v>628</v>
      </c>
      <c r="B228" s="99">
        <v>7</v>
      </c>
      <c r="C228" s="103">
        <v>0.001111386438960065</v>
      </c>
      <c r="D228" s="99" t="s">
        <v>1670</v>
      </c>
      <c r="E228" s="99" t="b">
        <v>0</v>
      </c>
      <c r="F228" s="99" t="b">
        <v>0</v>
      </c>
      <c r="G228" s="99" t="b">
        <v>0</v>
      </c>
    </row>
    <row r="229" spans="1:7" ht="15">
      <c r="A229" s="101" t="s">
        <v>629</v>
      </c>
      <c r="B229" s="99">
        <v>7</v>
      </c>
      <c r="C229" s="103">
        <v>0.001111386438960065</v>
      </c>
      <c r="D229" s="99" t="s">
        <v>1670</v>
      </c>
      <c r="E229" s="99" t="b">
        <v>0</v>
      </c>
      <c r="F229" s="99" t="b">
        <v>0</v>
      </c>
      <c r="G229" s="99" t="b">
        <v>0</v>
      </c>
    </row>
    <row r="230" spans="1:7" ht="15">
      <c r="A230" s="101" t="s">
        <v>630</v>
      </c>
      <c r="B230" s="99">
        <v>7</v>
      </c>
      <c r="C230" s="103">
        <v>0.0008951604169971694</v>
      </c>
      <c r="D230" s="99" t="s">
        <v>1670</v>
      </c>
      <c r="E230" s="99" t="b">
        <v>0</v>
      </c>
      <c r="F230" s="99" t="b">
        <v>0</v>
      </c>
      <c r="G230" s="99" t="b">
        <v>0</v>
      </c>
    </row>
    <row r="231" spans="1:7" ht="15">
      <c r="A231" s="101" t="s">
        <v>631</v>
      </c>
      <c r="B231" s="99">
        <v>7</v>
      </c>
      <c r="C231" s="103">
        <v>0.0009547216177361491</v>
      </c>
      <c r="D231" s="99" t="s">
        <v>1670</v>
      </c>
      <c r="E231" s="99" t="b">
        <v>0</v>
      </c>
      <c r="F231" s="99" t="b">
        <v>0</v>
      </c>
      <c r="G231" s="99" t="b">
        <v>0</v>
      </c>
    </row>
    <row r="232" spans="1:7" ht="15">
      <c r="A232" s="101" t="s">
        <v>632</v>
      </c>
      <c r="B232" s="99">
        <v>7</v>
      </c>
      <c r="C232" s="103">
        <v>0.0009547216177361491</v>
      </c>
      <c r="D232" s="99" t="s">
        <v>1670</v>
      </c>
      <c r="E232" s="99" t="b">
        <v>0</v>
      </c>
      <c r="F232" s="99" t="b">
        <v>0</v>
      </c>
      <c r="G232" s="99" t="b">
        <v>0</v>
      </c>
    </row>
    <row r="233" spans="1:7" ht="15">
      <c r="A233" s="101" t="s">
        <v>633</v>
      </c>
      <c r="B233" s="99">
        <v>7</v>
      </c>
      <c r="C233" s="103">
        <v>0.0010251675661770965</v>
      </c>
      <c r="D233" s="99" t="s">
        <v>1670</v>
      </c>
      <c r="E233" s="99" t="b">
        <v>0</v>
      </c>
      <c r="F233" s="99" t="b">
        <v>0</v>
      </c>
      <c r="G233" s="99" t="b">
        <v>0</v>
      </c>
    </row>
    <row r="234" spans="1:7" ht="15">
      <c r="A234" s="101" t="s">
        <v>634</v>
      </c>
      <c r="B234" s="99">
        <v>7</v>
      </c>
      <c r="C234" s="103">
        <v>0.0008951604169971694</v>
      </c>
      <c r="D234" s="99" t="s">
        <v>1670</v>
      </c>
      <c r="E234" s="99" t="b">
        <v>0</v>
      </c>
      <c r="F234" s="99" t="b">
        <v>0</v>
      </c>
      <c r="G234" s="99" t="b">
        <v>0</v>
      </c>
    </row>
    <row r="235" spans="1:7" ht="15">
      <c r="A235" s="101" t="s">
        <v>635</v>
      </c>
      <c r="B235" s="99">
        <v>7</v>
      </c>
      <c r="C235" s="103">
        <v>0.001111386438960065</v>
      </c>
      <c r="D235" s="99" t="s">
        <v>1670</v>
      </c>
      <c r="E235" s="99" t="b">
        <v>0</v>
      </c>
      <c r="F235" s="99" t="b">
        <v>0</v>
      </c>
      <c r="G235" s="99" t="b">
        <v>0</v>
      </c>
    </row>
    <row r="236" spans="1:7" ht="15">
      <c r="A236" s="101" t="s">
        <v>636</v>
      </c>
      <c r="B236" s="99">
        <v>7</v>
      </c>
      <c r="C236" s="103">
        <v>0.001111386438960065</v>
      </c>
      <c r="D236" s="99" t="s">
        <v>1670</v>
      </c>
      <c r="E236" s="99" t="b">
        <v>0</v>
      </c>
      <c r="F236" s="99" t="b">
        <v>0</v>
      </c>
      <c r="G236" s="99" t="b">
        <v>0</v>
      </c>
    </row>
    <row r="237" spans="1:7" ht="15">
      <c r="A237" s="101" t="s">
        <v>637</v>
      </c>
      <c r="B237" s="99">
        <v>7</v>
      </c>
      <c r="C237" s="103">
        <v>0.0009547216177361491</v>
      </c>
      <c r="D237" s="99" t="s">
        <v>1670</v>
      </c>
      <c r="E237" s="99" t="b">
        <v>0</v>
      </c>
      <c r="F237" s="99" t="b">
        <v>0</v>
      </c>
      <c r="G237" s="99" t="b">
        <v>0</v>
      </c>
    </row>
    <row r="238" spans="1:7" ht="15">
      <c r="A238" s="101" t="s">
        <v>638</v>
      </c>
      <c r="B238" s="99">
        <v>7</v>
      </c>
      <c r="C238" s="103">
        <v>0.0008951604169971694</v>
      </c>
      <c r="D238" s="99" t="s">
        <v>1670</v>
      </c>
      <c r="E238" s="99" t="b">
        <v>0</v>
      </c>
      <c r="F238" s="99" t="b">
        <v>0</v>
      </c>
      <c r="G238" s="99" t="b">
        <v>0</v>
      </c>
    </row>
    <row r="239" spans="1:7" ht="15">
      <c r="A239" s="101" t="s">
        <v>639</v>
      </c>
      <c r="B239" s="99">
        <v>7</v>
      </c>
      <c r="C239" s="103">
        <v>0.0010251675661770965</v>
      </c>
      <c r="D239" s="99" t="s">
        <v>1670</v>
      </c>
      <c r="E239" s="99" t="b">
        <v>0</v>
      </c>
      <c r="F239" s="99" t="b">
        <v>0</v>
      </c>
      <c r="G239" s="99" t="b">
        <v>0</v>
      </c>
    </row>
    <row r="240" spans="1:7" ht="15">
      <c r="A240" s="101" t="s">
        <v>640</v>
      </c>
      <c r="B240" s="99">
        <v>7</v>
      </c>
      <c r="C240" s="103">
        <v>0.0010251675661770965</v>
      </c>
      <c r="D240" s="99" t="s">
        <v>1670</v>
      </c>
      <c r="E240" s="99" t="b">
        <v>0</v>
      </c>
      <c r="F240" s="99" t="b">
        <v>0</v>
      </c>
      <c r="G240" s="99" t="b">
        <v>0</v>
      </c>
    </row>
    <row r="241" spans="1:7" ht="15">
      <c r="A241" s="101" t="s">
        <v>641</v>
      </c>
      <c r="B241" s="99">
        <v>7</v>
      </c>
      <c r="C241" s="103">
        <v>0.0008951604169971694</v>
      </c>
      <c r="D241" s="99" t="s">
        <v>1670</v>
      </c>
      <c r="E241" s="99" t="b">
        <v>0</v>
      </c>
      <c r="F241" s="99" t="b">
        <v>0</v>
      </c>
      <c r="G241" s="99" t="b">
        <v>0</v>
      </c>
    </row>
    <row r="242" spans="1:7" ht="15">
      <c r="A242" s="101" t="s">
        <v>642</v>
      </c>
      <c r="B242" s="99">
        <v>7</v>
      </c>
      <c r="C242" s="103">
        <v>0.0008951604169971694</v>
      </c>
      <c r="D242" s="99" t="s">
        <v>1670</v>
      </c>
      <c r="E242" s="99" t="b">
        <v>0</v>
      </c>
      <c r="F242" s="99" t="b">
        <v>0</v>
      </c>
      <c r="G242" s="99" t="b">
        <v>0</v>
      </c>
    </row>
    <row r="243" spans="1:7" ht="15">
      <c r="A243" s="101" t="s">
        <v>643</v>
      </c>
      <c r="B243" s="99">
        <v>7</v>
      </c>
      <c r="C243" s="103">
        <v>0.0010251675661770965</v>
      </c>
      <c r="D243" s="99" t="s">
        <v>1670</v>
      </c>
      <c r="E243" s="99" t="b">
        <v>0</v>
      </c>
      <c r="F243" s="99" t="b">
        <v>0</v>
      </c>
      <c r="G243" s="99" t="b">
        <v>0</v>
      </c>
    </row>
    <row r="244" spans="1:7" ht="15">
      <c r="A244" s="101" t="s">
        <v>644</v>
      </c>
      <c r="B244" s="99">
        <v>7</v>
      </c>
      <c r="C244" s="103">
        <v>0.0009547216177361491</v>
      </c>
      <c r="D244" s="99" t="s">
        <v>1670</v>
      </c>
      <c r="E244" s="99" t="b">
        <v>0</v>
      </c>
      <c r="F244" s="99" t="b">
        <v>0</v>
      </c>
      <c r="G244" s="99" t="b">
        <v>0</v>
      </c>
    </row>
    <row r="245" spans="1:7" ht="15">
      <c r="A245" s="101" t="s">
        <v>645</v>
      </c>
      <c r="B245" s="99">
        <v>7</v>
      </c>
      <c r="C245" s="103">
        <v>0.0008951604169971694</v>
      </c>
      <c r="D245" s="99" t="s">
        <v>1670</v>
      </c>
      <c r="E245" s="99" t="b">
        <v>0</v>
      </c>
      <c r="F245" s="99" t="b">
        <v>0</v>
      </c>
      <c r="G245" s="99" t="b">
        <v>0</v>
      </c>
    </row>
    <row r="246" spans="1:7" ht="15">
      <c r="A246" s="101" t="s">
        <v>646</v>
      </c>
      <c r="B246" s="99">
        <v>7</v>
      </c>
      <c r="C246" s="103">
        <v>0.0009547216177361491</v>
      </c>
      <c r="D246" s="99" t="s">
        <v>1670</v>
      </c>
      <c r="E246" s="99" t="b">
        <v>0</v>
      </c>
      <c r="F246" s="99" t="b">
        <v>0</v>
      </c>
      <c r="G246" s="99" t="b">
        <v>0</v>
      </c>
    </row>
    <row r="247" spans="1:7" ht="15">
      <c r="A247" s="101" t="s">
        <v>647</v>
      </c>
      <c r="B247" s="99">
        <v>7</v>
      </c>
      <c r="C247" s="103">
        <v>0.0008951604169971694</v>
      </c>
      <c r="D247" s="99" t="s">
        <v>1670</v>
      </c>
      <c r="E247" s="99" t="b">
        <v>0</v>
      </c>
      <c r="F247" s="99" t="b">
        <v>0</v>
      </c>
      <c r="G247" s="99" t="b">
        <v>0</v>
      </c>
    </row>
    <row r="248" spans="1:7" ht="15">
      <c r="A248" s="101" t="s">
        <v>648</v>
      </c>
      <c r="B248" s="99">
        <v>6</v>
      </c>
      <c r="C248" s="103">
        <v>0.0010478930559222773</v>
      </c>
      <c r="D248" s="99" t="s">
        <v>1670</v>
      </c>
      <c r="E248" s="99" t="b">
        <v>0</v>
      </c>
      <c r="F248" s="99" t="b">
        <v>0</v>
      </c>
      <c r="G248" s="99" t="b">
        <v>0</v>
      </c>
    </row>
    <row r="249" spans="1:7" ht="15">
      <c r="A249" s="101" t="s">
        <v>649</v>
      </c>
      <c r="B249" s="99">
        <v>6</v>
      </c>
      <c r="C249" s="103">
        <v>0.0008787150567232256</v>
      </c>
      <c r="D249" s="99" t="s">
        <v>1670</v>
      </c>
      <c r="E249" s="99" t="b">
        <v>0</v>
      </c>
      <c r="F249" s="99" t="b">
        <v>0</v>
      </c>
      <c r="G249" s="99" t="b">
        <v>0</v>
      </c>
    </row>
    <row r="250" spans="1:7" ht="15">
      <c r="A250" s="101" t="s">
        <v>650</v>
      </c>
      <c r="B250" s="99">
        <v>6</v>
      </c>
      <c r="C250" s="103">
        <v>0.0010478930559222773</v>
      </c>
      <c r="D250" s="99" t="s">
        <v>1670</v>
      </c>
      <c r="E250" s="99" t="b">
        <v>0</v>
      </c>
      <c r="F250" s="99" t="b">
        <v>0</v>
      </c>
      <c r="G250" s="99" t="b">
        <v>0</v>
      </c>
    </row>
    <row r="251" spans="1:7" ht="15">
      <c r="A251" s="101" t="s">
        <v>651</v>
      </c>
      <c r="B251" s="99">
        <v>6</v>
      </c>
      <c r="C251" s="103">
        <v>0.0008787150567232256</v>
      </c>
      <c r="D251" s="99" t="s">
        <v>1670</v>
      </c>
      <c r="E251" s="99" t="b">
        <v>1</v>
      </c>
      <c r="F251" s="99" t="b">
        <v>0</v>
      </c>
      <c r="G251" s="99" t="b">
        <v>0</v>
      </c>
    </row>
    <row r="252" spans="1:7" ht="15">
      <c r="A252" s="101" t="s">
        <v>652</v>
      </c>
      <c r="B252" s="99">
        <v>6</v>
      </c>
      <c r="C252" s="103">
        <v>0.0008183328152024136</v>
      </c>
      <c r="D252" s="99" t="s">
        <v>1670</v>
      </c>
      <c r="E252" s="99" t="b">
        <v>0</v>
      </c>
      <c r="F252" s="99" t="b">
        <v>0</v>
      </c>
      <c r="G252" s="99" t="b">
        <v>0</v>
      </c>
    </row>
    <row r="253" spans="1:7" ht="15">
      <c r="A253" s="101" t="s">
        <v>653</v>
      </c>
      <c r="B253" s="99">
        <v>6</v>
      </c>
      <c r="C253" s="103">
        <v>0.0008787150567232256</v>
      </c>
      <c r="D253" s="99" t="s">
        <v>1670</v>
      </c>
      <c r="E253" s="99" t="b">
        <v>0</v>
      </c>
      <c r="F253" s="99" t="b">
        <v>0</v>
      </c>
      <c r="G253" s="99" t="b">
        <v>0</v>
      </c>
    </row>
    <row r="254" spans="1:7" ht="15">
      <c r="A254" s="101" t="s">
        <v>654</v>
      </c>
      <c r="B254" s="99">
        <v>6</v>
      </c>
      <c r="C254" s="103">
        <v>0.0008787150567232256</v>
      </c>
      <c r="D254" s="99" t="s">
        <v>1670</v>
      </c>
      <c r="E254" s="99" t="b">
        <v>0</v>
      </c>
      <c r="F254" s="99" t="b">
        <v>0</v>
      </c>
      <c r="G254" s="99" t="b">
        <v>0</v>
      </c>
    </row>
    <row r="255" spans="1:7" ht="15">
      <c r="A255" s="101" t="s">
        <v>655</v>
      </c>
      <c r="B255" s="99">
        <v>6</v>
      </c>
      <c r="C255" s="103">
        <v>0.0010478930559222773</v>
      </c>
      <c r="D255" s="99" t="s">
        <v>1670</v>
      </c>
      <c r="E255" s="99" t="b">
        <v>0</v>
      </c>
      <c r="F255" s="99" t="b">
        <v>0</v>
      </c>
      <c r="G255" s="99" t="b">
        <v>0</v>
      </c>
    </row>
    <row r="256" spans="1:7" ht="15">
      <c r="A256" s="101" t="s">
        <v>656</v>
      </c>
      <c r="B256" s="99">
        <v>6</v>
      </c>
      <c r="C256" s="103">
        <v>0.0008787150567232256</v>
      </c>
      <c r="D256" s="99" t="s">
        <v>1670</v>
      </c>
      <c r="E256" s="99" t="b">
        <v>0</v>
      </c>
      <c r="F256" s="99" t="b">
        <v>0</v>
      </c>
      <c r="G256" s="99" t="b">
        <v>0</v>
      </c>
    </row>
    <row r="257" spans="1:7" ht="15">
      <c r="A257" s="101" t="s">
        <v>657</v>
      </c>
      <c r="B257" s="99">
        <v>6</v>
      </c>
      <c r="C257" s="103">
        <v>0.0008183328152024136</v>
      </c>
      <c r="D257" s="99" t="s">
        <v>1670</v>
      </c>
      <c r="E257" s="99" t="b">
        <v>0</v>
      </c>
      <c r="F257" s="99" t="b">
        <v>0</v>
      </c>
      <c r="G257" s="99" t="b">
        <v>0</v>
      </c>
    </row>
    <row r="258" spans="1:7" ht="15">
      <c r="A258" s="101" t="s">
        <v>658</v>
      </c>
      <c r="B258" s="99">
        <v>6</v>
      </c>
      <c r="C258" s="103">
        <v>0.0009526169476800556</v>
      </c>
      <c r="D258" s="99" t="s">
        <v>1670</v>
      </c>
      <c r="E258" s="99" t="b">
        <v>0</v>
      </c>
      <c r="F258" s="99" t="b">
        <v>0</v>
      </c>
      <c r="G258" s="99" t="b">
        <v>0</v>
      </c>
    </row>
    <row r="259" spans="1:7" ht="15">
      <c r="A259" s="101" t="s">
        <v>659</v>
      </c>
      <c r="B259" s="99">
        <v>6</v>
      </c>
      <c r="C259" s="103">
        <v>0.0009526169476800556</v>
      </c>
      <c r="D259" s="99" t="s">
        <v>1670</v>
      </c>
      <c r="E259" s="99" t="b">
        <v>0</v>
      </c>
      <c r="F259" s="99" t="b">
        <v>0</v>
      </c>
      <c r="G259" s="99" t="b">
        <v>0</v>
      </c>
    </row>
    <row r="260" spans="1:7" ht="15">
      <c r="A260" s="101" t="s">
        <v>660</v>
      </c>
      <c r="B260" s="99">
        <v>6</v>
      </c>
      <c r="C260" s="103">
        <v>0.0010478930559222773</v>
      </c>
      <c r="D260" s="99" t="s">
        <v>1670</v>
      </c>
      <c r="E260" s="99" t="b">
        <v>0</v>
      </c>
      <c r="F260" s="99" t="b">
        <v>0</v>
      </c>
      <c r="G260" s="99" t="b">
        <v>0</v>
      </c>
    </row>
    <row r="261" spans="1:7" ht="15">
      <c r="A261" s="101" t="s">
        <v>661</v>
      </c>
      <c r="B261" s="99">
        <v>6</v>
      </c>
      <c r="C261" s="103">
        <v>0.0009526169476800556</v>
      </c>
      <c r="D261" s="99" t="s">
        <v>1670</v>
      </c>
      <c r="E261" s="99" t="b">
        <v>0</v>
      </c>
      <c r="F261" s="99" t="b">
        <v>0</v>
      </c>
      <c r="G261" s="99" t="b">
        <v>0</v>
      </c>
    </row>
    <row r="262" spans="1:7" ht="15">
      <c r="A262" s="101" t="s">
        <v>662</v>
      </c>
      <c r="B262" s="99">
        <v>6</v>
      </c>
      <c r="C262" s="103">
        <v>0.0008787150567232256</v>
      </c>
      <c r="D262" s="99" t="s">
        <v>1670</v>
      </c>
      <c r="E262" s="99" t="b">
        <v>0</v>
      </c>
      <c r="F262" s="99" t="b">
        <v>0</v>
      </c>
      <c r="G262" s="99" t="b">
        <v>0</v>
      </c>
    </row>
    <row r="263" spans="1:7" ht="15">
      <c r="A263" s="101" t="s">
        <v>663</v>
      </c>
      <c r="B263" s="99">
        <v>6</v>
      </c>
      <c r="C263" s="103">
        <v>0.0008183328152024136</v>
      </c>
      <c r="D263" s="99" t="s">
        <v>1670</v>
      </c>
      <c r="E263" s="99" t="b">
        <v>0</v>
      </c>
      <c r="F263" s="99" t="b">
        <v>0</v>
      </c>
      <c r="G263" s="99" t="b">
        <v>0</v>
      </c>
    </row>
    <row r="264" spans="1:7" ht="15">
      <c r="A264" s="101" t="s">
        <v>664</v>
      </c>
      <c r="B264" s="99">
        <v>6</v>
      </c>
      <c r="C264" s="103">
        <v>0.0008787150567232256</v>
      </c>
      <c r="D264" s="99" t="s">
        <v>1670</v>
      </c>
      <c r="E264" s="99" t="b">
        <v>1</v>
      </c>
      <c r="F264" s="99" t="b">
        <v>0</v>
      </c>
      <c r="G264" s="99" t="b">
        <v>0</v>
      </c>
    </row>
    <row r="265" spans="1:7" ht="15">
      <c r="A265" s="101" t="s">
        <v>665</v>
      </c>
      <c r="B265" s="99">
        <v>6</v>
      </c>
      <c r="C265" s="103">
        <v>0.0014117374291197828</v>
      </c>
      <c r="D265" s="99" t="s">
        <v>1670</v>
      </c>
      <c r="E265" s="99" t="b">
        <v>0</v>
      </c>
      <c r="F265" s="99" t="b">
        <v>0</v>
      </c>
      <c r="G265" s="99" t="b">
        <v>0</v>
      </c>
    </row>
    <row r="266" spans="1:7" ht="15">
      <c r="A266" s="101" t="s">
        <v>666</v>
      </c>
      <c r="B266" s="99">
        <v>6</v>
      </c>
      <c r="C266" s="103">
        <v>0.0008183328152024136</v>
      </c>
      <c r="D266" s="99" t="s">
        <v>1670</v>
      </c>
      <c r="E266" s="99" t="b">
        <v>0</v>
      </c>
      <c r="F266" s="99" t="b">
        <v>0</v>
      </c>
      <c r="G266" s="99" t="b">
        <v>0</v>
      </c>
    </row>
    <row r="267" spans="1:7" ht="15">
      <c r="A267" s="101" t="s">
        <v>667</v>
      </c>
      <c r="B267" s="99">
        <v>6</v>
      </c>
      <c r="C267" s="103">
        <v>0.0008183328152024136</v>
      </c>
      <c r="D267" s="99" t="s">
        <v>1670</v>
      </c>
      <c r="E267" s="99" t="b">
        <v>1</v>
      </c>
      <c r="F267" s="99" t="b">
        <v>0</v>
      </c>
      <c r="G267" s="99" t="b">
        <v>0</v>
      </c>
    </row>
    <row r="268" spans="1:7" ht="15">
      <c r="A268" s="101" t="s">
        <v>668</v>
      </c>
      <c r="B268" s="99">
        <v>6</v>
      </c>
      <c r="C268" s="103">
        <v>0.0008183328152024136</v>
      </c>
      <c r="D268" s="99" t="s">
        <v>1670</v>
      </c>
      <c r="E268" s="99" t="b">
        <v>0</v>
      </c>
      <c r="F268" s="99" t="b">
        <v>0</v>
      </c>
      <c r="G268" s="99" t="b">
        <v>0</v>
      </c>
    </row>
    <row r="269" spans="1:7" ht="15">
      <c r="A269" s="101" t="s">
        <v>669</v>
      </c>
      <c r="B269" s="99">
        <v>6</v>
      </c>
      <c r="C269" s="103">
        <v>0.0010478930559222773</v>
      </c>
      <c r="D269" s="99" t="s">
        <v>1670</v>
      </c>
      <c r="E269" s="99" t="b">
        <v>0</v>
      </c>
      <c r="F269" s="99" t="b">
        <v>0</v>
      </c>
      <c r="G269" s="99" t="b">
        <v>0</v>
      </c>
    </row>
    <row r="270" spans="1:7" ht="15">
      <c r="A270" s="101" t="s">
        <v>670</v>
      </c>
      <c r="B270" s="99">
        <v>6</v>
      </c>
      <c r="C270" s="103">
        <v>0.0008787150567232256</v>
      </c>
      <c r="D270" s="99" t="s">
        <v>1670</v>
      </c>
      <c r="E270" s="99" t="b">
        <v>0</v>
      </c>
      <c r="F270" s="99" t="b">
        <v>0</v>
      </c>
      <c r="G270" s="99" t="b">
        <v>0</v>
      </c>
    </row>
    <row r="271" spans="1:7" ht="15">
      <c r="A271" s="101" t="s">
        <v>671</v>
      </c>
      <c r="B271" s="99">
        <v>6</v>
      </c>
      <c r="C271" s="103">
        <v>0.0010478930559222773</v>
      </c>
      <c r="D271" s="99" t="s">
        <v>1670</v>
      </c>
      <c r="E271" s="99" t="b">
        <v>0</v>
      </c>
      <c r="F271" s="99" t="b">
        <v>0</v>
      </c>
      <c r="G271" s="99" t="b">
        <v>0</v>
      </c>
    </row>
    <row r="272" spans="1:7" ht="15">
      <c r="A272" s="101" t="s">
        <v>672</v>
      </c>
      <c r="B272" s="99">
        <v>6</v>
      </c>
      <c r="C272" s="103">
        <v>0.0008183328152024136</v>
      </c>
      <c r="D272" s="99" t="s">
        <v>1670</v>
      </c>
      <c r="E272" s="99" t="b">
        <v>0</v>
      </c>
      <c r="F272" s="99" t="b">
        <v>0</v>
      </c>
      <c r="G272" s="99" t="b">
        <v>0</v>
      </c>
    </row>
    <row r="273" spans="1:7" ht="15">
      <c r="A273" s="101" t="s">
        <v>673</v>
      </c>
      <c r="B273" s="99">
        <v>6</v>
      </c>
      <c r="C273" s="103">
        <v>0.0009526169476800556</v>
      </c>
      <c r="D273" s="99" t="s">
        <v>1670</v>
      </c>
      <c r="E273" s="99" t="b">
        <v>0</v>
      </c>
      <c r="F273" s="99" t="b">
        <v>0</v>
      </c>
      <c r="G273" s="99" t="b">
        <v>0</v>
      </c>
    </row>
    <row r="274" spans="1:7" ht="15">
      <c r="A274" s="101" t="s">
        <v>674</v>
      </c>
      <c r="B274" s="99">
        <v>6</v>
      </c>
      <c r="C274" s="103">
        <v>0.0010478930559222773</v>
      </c>
      <c r="D274" s="99" t="s">
        <v>1670</v>
      </c>
      <c r="E274" s="99" t="b">
        <v>0</v>
      </c>
      <c r="F274" s="99" t="b">
        <v>0</v>
      </c>
      <c r="G274" s="99" t="b">
        <v>0</v>
      </c>
    </row>
    <row r="275" spans="1:7" ht="15">
      <c r="A275" s="101" t="s">
        <v>675</v>
      </c>
      <c r="B275" s="99">
        <v>6</v>
      </c>
      <c r="C275" s="103">
        <v>0.0009526169476800556</v>
      </c>
      <c r="D275" s="99" t="s">
        <v>1670</v>
      </c>
      <c r="E275" s="99" t="b">
        <v>0</v>
      </c>
      <c r="F275" s="99" t="b">
        <v>0</v>
      </c>
      <c r="G275" s="99" t="b">
        <v>0</v>
      </c>
    </row>
    <row r="276" spans="1:7" ht="15">
      <c r="A276" s="101" t="s">
        <v>676</v>
      </c>
      <c r="B276" s="99">
        <v>6</v>
      </c>
      <c r="C276" s="103">
        <v>0.0011821771883999191</v>
      </c>
      <c r="D276" s="99" t="s">
        <v>1670</v>
      </c>
      <c r="E276" s="99" t="b">
        <v>0</v>
      </c>
      <c r="F276" s="99" t="b">
        <v>0</v>
      </c>
      <c r="G276" s="99" t="b">
        <v>0</v>
      </c>
    </row>
    <row r="277" spans="1:7" ht="15">
      <c r="A277" s="101" t="s">
        <v>677</v>
      </c>
      <c r="B277" s="99">
        <v>6</v>
      </c>
      <c r="C277" s="103">
        <v>0.0008183328152024136</v>
      </c>
      <c r="D277" s="99" t="s">
        <v>1670</v>
      </c>
      <c r="E277" s="99" t="b">
        <v>0</v>
      </c>
      <c r="F277" s="99" t="b">
        <v>0</v>
      </c>
      <c r="G277" s="99" t="b">
        <v>0</v>
      </c>
    </row>
    <row r="278" spans="1:7" ht="15">
      <c r="A278" s="101" t="s">
        <v>678</v>
      </c>
      <c r="B278" s="99">
        <v>6</v>
      </c>
      <c r="C278" s="103">
        <v>0.0010478930559222773</v>
      </c>
      <c r="D278" s="99" t="s">
        <v>1670</v>
      </c>
      <c r="E278" s="99" t="b">
        <v>0</v>
      </c>
      <c r="F278" s="99" t="b">
        <v>0</v>
      </c>
      <c r="G278" s="99" t="b">
        <v>0</v>
      </c>
    </row>
    <row r="279" spans="1:7" ht="15">
      <c r="A279" s="101" t="s">
        <v>679</v>
      </c>
      <c r="B279" s="99">
        <v>6</v>
      </c>
      <c r="C279" s="103">
        <v>0.0008183328152024136</v>
      </c>
      <c r="D279" s="99" t="s">
        <v>1670</v>
      </c>
      <c r="E279" s="99" t="b">
        <v>1</v>
      </c>
      <c r="F279" s="99" t="b">
        <v>0</v>
      </c>
      <c r="G279" s="99" t="b">
        <v>0</v>
      </c>
    </row>
    <row r="280" spans="1:7" ht="15">
      <c r="A280" s="101" t="s">
        <v>680</v>
      </c>
      <c r="B280" s="99">
        <v>6</v>
      </c>
      <c r="C280" s="103">
        <v>0.0014117374291197828</v>
      </c>
      <c r="D280" s="99" t="s">
        <v>1670</v>
      </c>
      <c r="E280" s="99" t="b">
        <v>0</v>
      </c>
      <c r="F280" s="99" t="b">
        <v>0</v>
      </c>
      <c r="G280" s="99" t="b">
        <v>0</v>
      </c>
    </row>
    <row r="281" spans="1:7" ht="15">
      <c r="A281" s="101" t="s">
        <v>681</v>
      </c>
      <c r="B281" s="99">
        <v>6</v>
      </c>
      <c r="C281" s="103">
        <v>0.0008183328152024136</v>
      </c>
      <c r="D281" s="99" t="s">
        <v>1670</v>
      </c>
      <c r="E281" s="99" t="b">
        <v>0</v>
      </c>
      <c r="F281" s="99" t="b">
        <v>0</v>
      </c>
      <c r="G281" s="99" t="b">
        <v>0</v>
      </c>
    </row>
    <row r="282" spans="1:7" ht="15">
      <c r="A282" s="101" t="s">
        <v>682</v>
      </c>
      <c r="B282" s="99">
        <v>6</v>
      </c>
      <c r="C282" s="103">
        <v>0.0010478930559222773</v>
      </c>
      <c r="D282" s="99" t="s">
        <v>1670</v>
      </c>
      <c r="E282" s="99" t="b">
        <v>0</v>
      </c>
      <c r="F282" s="99" t="b">
        <v>0</v>
      </c>
      <c r="G282" s="99" t="b">
        <v>0</v>
      </c>
    </row>
    <row r="283" spans="1:7" ht="15">
      <c r="A283" s="101" t="s">
        <v>683</v>
      </c>
      <c r="B283" s="99">
        <v>6</v>
      </c>
      <c r="C283" s="103">
        <v>0.0010478930559222773</v>
      </c>
      <c r="D283" s="99" t="s">
        <v>1670</v>
      </c>
      <c r="E283" s="99" t="b">
        <v>0</v>
      </c>
      <c r="F283" s="99" t="b">
        <v>0</v>
      </c>
      <c r="G283" s="99" t="b">
        <v>0</v>
      </c>
    </row>
    <row r="284" spans="1:7" ht="15">
      <c r="A284" s="101" t="s">
        <v>684</v>
      </c>
      <c r="B284" s="99">
        <v>6</v>
      </c>
      <c r="C284" s="103">
        <v>0.0009526169476800556</v>
      </c>
      <c r="D284" s="99" t="s">
        <v>1670</v>
      </c>
      <c r="E284" s="99" t="b">
        <v>0</v>
      </c>
      <c r="F284" s="99" t="b">
        <v>0</v>
      </c>
      <c r="G284" s="99" t="b">
        <v>0</v>
      </c>
    </row>
    <row r="285" spans="1:7" ht="15">
      <c r="A285" s="101" t="s">
        <v>685</v>
      </c>
      <c r="B285" s="99">
        <v>6</v>
      </c>
      <c r="C285" s="103">
        <v>0.0008787150567232256</v>
      </c>
      <c r="D285" s="99" t="s">
        <v>1670</v>
      </c>
      <c r="E285" s="99" t="b">
        <v>0</v>
      </c>
      <c r="F285" s="99" t="b">
        <v>0</v>
      </c>
      <c r="G285" s="99" t="b">
        <v>0</v>
      </c>
    </row>
    <row r="286" spans="1:7" ht="15">
      <c r="A286" s="101" t="s">
        <v>686</v>
      </c>
      <c r="B286" s="99">
        <v>6</v>
      </c>
      <c r="C286" s="103">
        <v>0.0008183328152024136</v>
      </c>
      <c r="D286" s="99" t="s">
        <v>1670</v>
      </c>
      <c r="E286" s="99" t="b">
        <v>0</v>
      </c>
      <c r="F286" s="99" t="b">
        <v>0</v>
      </c>
      <c r="G286" s="99" t="b">
        <v>0</v>
      </c>
    </row>
    <row r="287" spans="1:7" ht="15">
      <c r="A287" s="101" t="s">
        <v>687</v>
      </c>
      <c r="B287" s="99">
        <v>6</v>
      </c>
      <c r="C287" s="103">
        <v>0.0010478930559222773</v>
      </c>
      <c r="D287" s="99" t="s">
        <v>1670</v>
      </c>
      <c r="E287" s="99" t="b">
        <v>0</v>
      </c>
      <c r="F287" s="99" t="b">
        <v>0</v>
      </c>
      <c r="G287" s="99" t="b">
        <v>0</v>
      </c>
    </row>
    <row r="288" spans="1:7" ht="15">
      <c r="A288" s="101" t="s">
        <v>688</v>
      </c>
      <c r="B288" s="99">
        <v>6</v>
      </c>
      <c r="C288" s="103">
        <v>0.0008183328152024136</v>
      </c>
      <c r="D288" s="99" t="s">
        <v>1670</v>
      </c>
      <c r="E288" s="99" t="b">
        <v>0</v>
      </c>
      <c r="F288" s="99" t="b">
        <v>0</v>
      </c>
      <c r="G288" s="99" t="b">
        <v>0</v>
      </c>
    </row>
    <row r="289" spans="1:7" ht="15">
      <c r="A289" s="101" t="s">
        <v>689</v>
      </c>
      <c r="B289" s="99">
        <v>6</v>
      </c>
      <c r="C289" s="103">
        <v>0.0010478930559222773</v>
      </c>
      <c r="D289" s="99" t="s">
        <v>1670</v>
      </c>
      <c r="E289" s="99" t="b">
        <v>0</v>
      </c>
      <c r="F289" s="99" t="b">
        <v>0</v>
      </c>
      <c r="G289" s="99" t="b">
        <v>0</v>
      </c>
    </row>
    <row r="290" spans="1:7" ht="15">
      <c r="A290" s="101" t="s">
        <v>690</v>
      </c>
      <c r="B290" s="99">
        <v>6</v>
      </c>
      <c r="C290" s="103">
        <v>0.0008183328152024136</v>
      </c>
      <c r="D290" s="99" t="s">
        <v>1670</v>
      </c>
      <c r="E290" s="99" t="b">
        <v>0</v>
      </c>
      <c r="F290" s="99" t="b">
        <v>0</v>
      </c>
      <c r="G290" s="99" t="b">
        <v>0</v>
      </c>
    </row>
    <row r="291" spans="1:7" ht="15">
      <c r="A291" s="101" t="s">
        <v>691</v>
      </c>
      <c r="B291" s="99">
        <v>6</v>
      </c>
      <c r="C291" s="103">
        <v>0.0009526169476800556</v>
      </c>
      <c r="D291" s="99" t="s">
        <v>1670</v>
      </c>
      <c r="E291" s="99" t="b">
        <v>0</v>
      </c>
      <c r="F291" s="99" t="b">
        <v>0</v>
      </c>
      <c r="G291" s="99" t="b">
        <v>0</v>
      </c>
    </row>
    <row r="292" spans="1:7" ht="15">
      <c r="A292" s="101" t="s">
        <v>692</v>
      </c>
      <c r="B292" s="99">
        <v>6</v>
      </c>
      <c r="C292" s="103">
        <v>0.0009526169476800556</v>
      </c>
      <c r="D292" s="99" t="s">
        <v>1670</v>
      </c>
      <c r="E292" s="99" t="b">
        <v>0</v>
      </c>
      <c r="F292" s="99" t="b">
        <v>0</v>
      </c>
      <c r="G292" s="99" t="b">
        <v>0</v>
      </c>
    </row>
    <row r="293" spans="1:7" ht="15">
      <c r="A293" s="101" t="s">
        <v>693</v>
      </c>
      <c r="B293" s="99">
        <v>6</v>
      </c>
      <c r="C293" s="103">
        <v>0.0008183328152024136</v>
      </c>
      <c r="D293" s="99" t="s">
        <v>1670</v>
      </c>
      <c r="E293" s="99" t="b">
        <v>0</v>
      </c>
      <c r="F293" s="99" t="b">
        <v>0</v>
      </c>
      <c r="G293" s="99" t="b">
        <v>0</v>
      </c>
    </row>
    <row r="294" spans="1:7" ht="15">
      <c r="A294" s="101" t="s">
        <v>694</v>
      </c>
      <c r="B294" s="99">
        <v>6</v>
      </c>
      <c r="C294" s="103">
        <v>0.0008183328152024136</v>
      </c>
      <c r="D294" s="99" t="s">
        <v>1670</v>
      </c>
      <c r="E294" s="99" t="b">
        <v>0</v>
      </c>
      <c r="F294" s="99" t="b">
        <v>0</v>
      </c>
      <c r="G294" s="99" t="b">
        <v>0</v>
      </c>
    </row>
    <row r="295" spans="1:7" ht="15">
      <c r="A295" s="101" t="s">
        <v>695</v>
      </c>
      <c r="B295" s="99">
        <v>6</v>
      </c>
      <c r="C295" s="103">
        <v>0.0008787150567232256</v>
      </c>
      <c r="D295" s="99" t="s">
        <v>1670</v>
      </c>
      <c r="E295" s="99" t="b">
        <v>0</v>
      </c>
      <c r="F295" s="99" t="b">
        <v>0</v>
      </c>
      <c r="G295" s="99" t="b">
        <v>0</v>
      </c>
    </row>
    <row r="296" spans="1:7" ht="15">
      <c r="A296" s="101" t="s">
        <v>696</v>
      </c>
      <c r="B296" s="99">
        <v>6</v>
      </c>
      <c r="C296" s="103">
        <v>0.0011821771883999191</v>
      </c>
      <c r="D296" s="99" t="s">
        <v>1670</v>
      </c>
      <c r="E296" s="99" t="b">
        <v>1</v>
      </c>
      <c r="F296" s="99" t="b">
        <v>0</v>
      </c>
      <c r="G296" s="99" t="b">
        <v>0</v>
      </c>
    </row>
    <row r="297" spans="1:7" ht="15">
      <c r="A297" s="101" t="s">
        <v>697</v>
      </c>
      <c r="B297" s="99">
        <v>6</v>
      </c>
      <c r="C297" s="103">
        <v>0.0008183328152024136</v>
      </c>
      <c r="D297" s="99" t="s">
        <v>1670</v>
      </c>
      <c r="E297" s="99" t="b">
        <v>0</v>
      </c>
      <c r="F297" s="99" t="b">
        <v>0</v>
      </c>
      <c r="G297" s="99" t="b">
        <v>0</v>
      </c>
    </row>
    <row r="298" spans="1:7" ht="15">
      <c r="A298" s="101" t="s">
        <v>243</v>
      </c>
      <c r="B298" s="99">
        <v>6</v>
      </c>
      <c r="C298" s="103">
        <v>0.0009526169476800556</v>
      </c>
      <c r="D298" s="99" t="s">
        <v>1670</v>
      </c>
      <c r="E298" s="99" t="b">
        <v>0</v>
      </c>
      <c r="F298" s="99" t="b">
        <v>0</v>
      </c>
      <c r="G298" s="99" t="b">
        <v>0</v>
      </c>
    </row>
    <row r="299" spans="1:7" ht="15">
      <c r="A299" s="101" t="s">
        <v>698</v>
      </c>
      <c r="B299" s="99">
        <v>6</v>
      </c>
      <c r="C299" s="103">
        <v>0.0008183328152024136</v>
      </c>
      <c r="D299" s="99" t="s">
        <v>1670</v>
      </c>
      <c r="E299" s="99" t="b">
        <v>0</v>
      </c>
      <c r="F299" s="99" t="b">
        <v>0</v>
      </c>
      <c r="G299" s="99" t="b">
        <v>0</v>
      </c>
    </row>
    <row r="300" spans="1:7" ht="15">
      <c r="A300" s="101" t="s">
        <v>699</v>
      </c>
      <c r="B300" s="99">
        <v>6</v>
      </c>
      <c r="C300" s="103">
        <v>0.0011821771883999191</v>
      </c>
      <c r="D300" s="99" t="s">
        <v>1670</v>
      </c>
      <c r="E300" s="99" t="b">
        <v>0</v>
      </c>
      <c r="F300" s="99" t="b">
        <v>0</v>
      </c>
      <c r="G300" s="99" t="b">
        <v>0</v>
      </c>
    </row>
    <row r="301" spans="1:7" ht="15">
      <c r="A301" s="101" t="s">
        <v>700</v>
      </c>
      <c r="B301" s="99">
        <v>6</v>
      </c>
      <c r="C301" s="103">
        <v>0.0011821771883999191</v>
      </c>
      <c r="D301" s="99" t="s">
        <v>1670</v>
      </c>
      <c r="E301" s="99" t="b">
        <v>0</v>
      </c>
      <c r="F301" s="99" t="b">
        <v>0</v>
      </c>
      <c r="G301" s="99" t="b">
        <v>0</v>
      </c>
    </row>
    <row r="302" spans="1:7" ht="15">
      <c r="A302" s="101" t="s">
        <v>701</v>
      </c>
      <c r="B302" s="99">
        <v>6</v>
      </c>
      <c r="C302" s="103">
        <v>0.0010478930559222773</v>
      </c>
      <c r="D302" s="99" t="s">
        <v>1670</v>
      </c>
      <c r="E302" s="99" t="b">
        <v>0</v>
      </c>
      <c r="F302" s="99" t="b">
        <v>0</v>
      </c>
      <c r="G302" s="99" t="b">
        <v>0</v>
      </c>
    </row>
    <row r="303" spans="1:7" ht="15">
      <c r="A303" s="101" t="s">
        <v>702</v>
      </c>
      <c r="B303" s="99">
        <v>6</v>
      </c>
      <c r="C303" s="103">
        <v>0.0008183328152024136</v>
      </c>
      <c r="D303" s="99" t="s">
        <v>1670</v>
      </c>
      <c r="E303" s="99" t="b">
        <v>0</v>
      </c>
      <c r="F303" s="99" t="b">
        <v>0</v>
      </c>
      <c r="G303" s="99" t="b">
        <v>0</v>
      </c>
    </row>
    <row r="304" spans="1:7" ht="15">
      <c r="A304" s="101" t="s">
        <v>703</v>
      </c>
      <c r="B304" s="99">
        <v>6</v>
      </c>
      <c r="C304" s="103">
        <v>0.0009526169476800556</v>
      </c>
      <c r="D304" s="99" t="s">
        <v>1670</v>
      </c>
      <c r="E304" s="99" t="b">
        <v>0</v>
      </c>
      <c r="F304" s="99" t="b">
        <v>0</v>
      </c>
      <c r="G304" s="99" t="b">
        <v>0</v>
      </c>
    </row>
    <row r="305" spans="1:7" ht="15">
      <c r="A305" s="101" t="s">
        <v>704</v>
      </c>
      <c r="B305" s="99">
        <v>6</v>
      </c>
      <c r="C305" s="103">
        <v>0.0010478930559222773</v>
      </c>
      <c r="D305" s="99" t="s">
        <v>1670</v>
      </c>
      <c r="E305" s="99" t="b">
        <v>0</v>
      </c>
      <c r="F305" s="99" t="b">
        <v>0</v>
      </c>
      <c r="G305" s="99" t="b">
        <v>0</v>
      </c>
    </row>
    <row r="306" spans="1:7" ht="15">
      <c r="A306" s="101" t="s">
        <v>705</v>
      </c>
      <c r="B306" s="99">
        <v>6</v>
      </c>
      <c r="C306" s="103">
        <v>0.0009526169476800556</v>
      </c>
      <c r="D306" s="99" t="s">
        <v>1670</v>
      </c>
      <c r="E306" s="99" t="b">
        <v>0</v>
      </c>
      <c r="F306" s="99" t="b">
        <v>0</v>
      </c>
      <c r="G306" s="99" t="b">
        <v>0</v>
      </c>
    </row>
    <row r="307" spans="1:7" ht="15">
      <c r="A307" s="101" t="s">
        <v>706</v>
      </c>
      <c r="B307" s="99">
        <v>6</v>
      </c>
      <c r="C307" s="103">
        <v>0.0009526169476800556</v>
      </c>
      <c r="D307" s="99" t="s">
        <v>1670</v>
      </c>
      <c r="E307" s="99" t="b">
        <v>0</v>
      </c>
      <c r="F307" s="99" t="b">
        <v>0</v>
      </c>
      <c r="G307" s="99" t="b">
        <v>0</v>
      </c>
    </row>
    <row r="308" spans="1:7" ht="15">
      <c r="A308" s="101" t="s">
        <v>707</v>
      </c>
      <c r="B308" s="99">
        <v>6</v>
      </c>
      <c r="C308" s="103">
        <v>0.0008183328152024136</v>
      </c>
      <c r="D308" s="99" t="s">
        <v>1670</v>
      </c>
      <c r="E308" s="99" t="b">
        <v>0</v>
      </c>
      <c r="F308" s="99" t="b">
        <v>1</v>
      </c>
      <c r="G308" s="99" t="b">
        <v>0</v>
      </c>
    </row>
    <row r="309" spans="1:7" ht="15">
      <c r="A309" s="101" t="s">
        <v>708</v>
      </c>
      <c r="B309" s="99">
        <v>6</v>
      </c>
      <c r="C309" s="103">
        <v>0.0008183328152024136</v>
      </c>
      <c r="D309" s="99" t="s">
        <v>1670</v>
      </c>
      <c r="E309" s="99" t="b">
        <v>0</v>
      </c>
      <c r="F309" s="99" t="b">
        <v>0</v>
      </c>
      <c r="G309" s="99" t="b">
        <v>0</v>
      </c>
    </row>
    <row r="310" spans="1:7" ht="15">
      <c r="A310" s="101" t="s">
        <v>709</v>
      </c>
      <c r="B310" s="99">
        <v>6</v>
      </c>
      <c r="C310" s="103">
        <v>0.0008183328152024136</v>
      </c>
      <c r="D310" s="99" t="s">
        <v>1670</v>
      </c>
      <c r="E310" s="99" t="b">
        <v>0</v>
      </c>
      <c r="F310" s="99" t="b">
        <v>0</v>
      </c>
      <c r="G310" s="99" t="b">
        <v>0</v>
      </c>
    </row>
    <row r="311" spans="1:7" ht="15">
      <c r="A311" s="101" t="s">
        <v>710</v>
      </c>
      <c r="B311" s="99">
        <v>6</v>
      </c>
      <c r="C311" s="103">
        <v>0.0009526169476800556</v>
      </c>
      <c r="D311" s="99" t="s">
        <v>1670</v>
      </c>
      <c r="E311" s="99" t="b">
        <v>1</v>
      </c>
      <c r="F311" s="99" t="b">
        <v>0</v>
      </c>
      <c r="G311" s="99" t="b">
        <v>0</v>
      </c>
    </row>
    <row r="312" spans="1:7" ht="15">
      <c r="A312" s="101" t="s">
        <v>711</v>
      </c>
      <c r="B312" s="99">
        <v>6</v>
      </c>
      <c r="C312" s="103">
        <v>0.0009526169476800556</v>
      </c>
      <c r="D312" s="99" t="s">
        <v>1670</v>
      </c>
      <c r="E312" s="99" t="b">
        <v>0</v>
      </c>
      <c r="F312" s="99" t="b">
        <v>0</v>
      </c>
      <c r="G312" s="99" t="b">
        <v>0</v>
      </c>
    </row>
    <row r="313" spans="1:7" ht="15">
      <c r="A313" s="101" t="s">
        <v>712</v>
      </c>
      <c r="B313" s="99">
        <v>5</v>
      </c>
      <c r="C313" s="103">
        <v>0.001176447857599819</v>
      </c>
      <c r="D313" s="99" t="s">
        <v>1670</v>
      </c>
      <c r="E313" s="99" t="b">
        <v>0</v>
      </c>
      <c r="F313" s="99" t="b">
        <v>0</v>
      </c>
      <c r="G313" s="99" t="b">
        <v>0</v>
      </c>
    </row>
    <row r="314" spans="1:7" ht="15">
      <c r="A314" s="101" t="s">
        <v>713</v>
      </c>
      <c r="B314" s="99">
        <v>5</v>
      </c>
      <c r="C314" s="103">
        <v>0.0007322625472693546</v>
      </c>
      <c r="D314" s="99" t="s">
        <v>1670</v>
      </c>
      <c r="E314" s="99" t="b">
        <v>0</v>
      </c>
      <c r="F314" s="99" t="b">
        <v>0</v>
      </c>
      <c r="G314" s="99" t="b">
        <v>0</v>
      </c>
    </row>
    <row r="315" spans="1:7" ht="15">
      <c r="A315" s="101" t="s">
        <v>714</v>
      </c>
      <c r="B315" s="99">
        <v>5</v>
      </c>
      <c r="C315" s="103">
        <v>0.0007322625472693546</v>
      </c>
      <c r="D315" s="99" t="s">
        <v>1670</v>
      </c>
      <c r="E315" s="99" t="b">
        <v>0</v>
      </c>
      <c r="F315" s="99" t="b">
        <v>0</v>
      </c>
      <c r="G315" s="99" t="b">
        <v>0</v>
      </c>
    </row>
    <row r="316" spans="1:7" ht="15">
      <c r="A316" s="101" t="s">
        <v>715</v>
      </c>
      <c r="B316" s="99">
        <v>5</v>
      </c>
      <c r="C316" s="103">
        <v>0.0007322625472693546</v>
      </c>
      <c r="D316" s="99" t="s">
        <v>1670</v>
      </c>
      <c r="E316" s="99" t="b">
        <v>0</v>
      </c>
      <c r="F316" s="99" t="b">
        <v>0</v>
      </c>
      <c r="G316" s="99" t="b">
        <v>0</v>
      </c>
    </row>
    <row r="317" spans="1:7" ht="15">
      <c r="A317" s="101" t="s">
        <v>716</v>
      </c>
      <c r="B317" s="99">
        <v>5</v>
      </c>
      <c r="C317" s="103">
        <v>0.0008732442132685643</v>
      </c>
      <c r="D317" s="99" t="s">
        <v>1670</v>
      </c>
      <c r="E317" s="99" t="b">
        <v>0</v>
      </c>
      <c r="F317" s="99" t="b">
        <v>0</v>
      </c>
      <c r="G317" s="99" t="b">
        <v>0</v>
      </c>
    </row>
    <row r="318" spans="1:7" ht="15">
      <c r="A318" s="101" t="s">
        <v>717</v>
      </c>
      <c r="B318" s="99">
        <v>5</v>
      </c>
      <c r="C318" s="103">
        <v>0.0007322625472693546</v>
      </c>
      <c r="D318" s="99" t="s">
        <v>1670</v>
      </c>
      <c r="E318" s="99" t="b">
        <v>0</v>
      </c>
      <c r="F318" s="99" t="b">
        <v>0</v>
      </c>
      <c r="G318" s="99" t="b">
        <v>0</v>
      </c>
    </row>
    <row r="319" spans="1:7" ht="15">
      <c r="A319" s="101" t="s">
        <v>718</v>
      </c>
      <c r="B319" s="99">
        <v>5</v>
      </c>
      <c r="C319" s="103">
        <v>0.0007322625472693546</v>
      </c>
      <c r="D319" s="99" t="s">
        <v>1670</v>
      </c>
      <c r="E319" s="99" t="b">
        <v>0</v>
      </c>
      <c r="F319" s="99" t="b">
        <v>0</v>
      </c>
      <c r="G319" s="99" t="b">
        <v>0</v>
      </c>
    </row>
    <row r="320" spans="1:7" ht="15">
      <c r="A320" s="101" t="s">
        <v>719</v>
      </c>
      <c r="B320" s="99">
        <v>5</v>
      </c>
      <c r="C320" s="103">
        <v>0.0007322625472693546</v>
      </c>
      <c r="D320" s="99" t="s">
        <v>1670</v>
      </c>
      <c r="E320" s="99" t="b">
        <v>0</v>
      </c>
      <c r="F320" s="99" t="b">
        <v>0</v>
      </c>
      <c r="G320" s="99" t="b">
        <v>0</v>
      </c>
    </row>
    <row r="321" spans="1:7" ht="15">
      <c r="A321" s="101" t="s">
        <v>720</v>
      </c>
      <c r="B321" s="99">
        <v>5</v>
      </c>
      <c r="C321" s="103">
        <v>0.0007322625472693546</v>
      </c>
      <c r="D321" s="99" t="s">
        <v>1670</v>
      </c>
      <c r="E321" s="99" t="b">
        <v>0</v>
      </c>
      <c r="F321" s="99" t="b">
        <v>0</v>
      </c>
      <c r="G321" s="99" t="b">
        <v>0</v>
      </c>
    </row>
    <row r="322" spans="1:7" ht="15">
      <c r="A322" s="101" t="s">
        <v>721</v>
      </c>
      <c r="B322" s="99">
        <v>5</v>
      </c>
      <c r="C322" s="103">
        <v>0.001176447857599819</v>
      </c>
      <c r="D322" s="99" t="s">
        <v>1670</v>
      </c>
      <c r="E322" s="99" t="b">
        <v>0</v>
      </c>
      <c r="F322" s="99" t="b">
        <v>0</v>
      </c>
      <c r="G322" s="99" t="b">
        <v>0</v>
      </c>
    </row>
    <row r="323" spans="1:7" ht="15">
      <c r="A323" s="101" t="s">
        <v>722</v>
      </c>
      <c r="B323" s="99">
        <v>5</v>
      </c>
      <c r="C323" s="103">
        <v>0.0008732442132685643</v>
      </c>
      <c r="D323" s="99" t="s">
        <v>1670</v>
      </c>
      <c r="E323" s="99" t="b">
        <v>0</v>
      </c>
      <c r="F323" s="99" t="b">
        <v>0</v>
      </c>
      <c r="G323" s="99" t="b">
        <v>0</v>
      </c>
    </row>
    <row r="324" spans="1:7" ht="15">
      <c r="A324" s="101" t="s">
        <v>723</v>
      </c>
      <c r="B324" s="99">
        <v>5</v>
      </c>
      <c r="C324" s="103">
        <v>0.0007322625472693546</v>
      </c>
      <c r="D324" s="99" t="s">
        <v>1670</v>
      </c>
      <c r="E324" s="99" t="b">
        <v>0</v>
      </c>
      <c r="F324" s="99" t="b">
        <v>0</v>
      </c>
      <c r="G324" s="99" t="b">
        <v>0</v>
      </c>
    </row>
    <row r="325" spans="1:7" ht="15">
      <c r="A325" s="101" t="s">
        <v>724</v>
      </c>
      <c r="B325" s="99">
        <v>5</v>
      </c>
      <c r="C325" s="103">
        <v>0.0007938474564000463</v>
      </c>
      <c r="D325" s="99" t="s">
        <v>1670</v>
      </c>
      <c r="E325" s="99" t="b">
        <v>0</v>
      </c>
      <c r="F325" s="99" t="b">
        <v>0</v>
      </c>
      <c r="G325" s="99" t="b">
        <v>0</v>
      </c>
    </row>
    <row r="326" spans="1:7" ht="15">
      <c r="A326" s="101" t="s">
        <v>725</v>
      </c>
      <c r="B326" s="99">
        <v>5</v>
      </c>
      <c r="C326" s="103">
        <v>0.0007322625472693546</v>
      </c>
      <c r="D326" s="99" t="s">
        <v>1670</v>
      </c>
      <c r="E326" s="99" t="b">
        <v>0</v>
      </c>
      <c r="F326" s="99" t="b">
        <v>0</v>
      </c>
      <c r="G326" s="99" t="b">
        <v>0</v>
      </c>
    </row>
    <row r="327" spans="1:7" ht="15">
      <c r="A327" s="101" t="s">
        <v>726</v>
      </c>
      <c r="B327" s="99">
        <v>5</v>
      </c>
      <c r="C327" s="103">
        <v>0.0007322625472693546</v>
      </c>
      <c r="D327" s="99" t="s">
        <v>1670</v>
      </c>
      <c r="E327" s="99" t="b">
        <v>0</v>
      </c>
      <c r="F327" s="99" t="b">
        <v>0</v>
      </c>
      <c r="G327" s="99" t="b">
        <v>0</v>
      </c>
    </row>
    <row r="328" spans="1:7" ht="15">
      <c r="A328" s="101" t="s">
        <v>727</v>
      </c>
      <c r="B328" s="99">
        <v>5</v>
      </c>
      <c r="C328" s="103">
        <v>0.0007322625472693546</v>
      </c>
      <c r="D328" s="99" t="s">
        <v>1670</v>
      </c>
      <c r="E328" s="99" t="b">
        <v>0</v>
      </c>
      <c r="F328" s="99" t="b">
        <v>0</v>
      </c>
      <c r="G328" s="99" t="b">
        <v>0</v>
      </c>
    </row>
    <row r="329" spans="1:7" ht="15">
      <c r="A329" s="101" t="s">
        <v>728</v>
      </c>
      <c r="B329" s="99">
        <v>5</v>
      </c>
      <c r="C329" s="103">
        <v>0.0007938474564000463</v>
      </c>
      <c r="D329" s="99" t="s">
        <v>1670</v>
      </c>
      <c r="E329" s="99" t="b">
        <v>0</v>
      </c>
      <c r="F329" s="99" t="b">
        <v>0</v>
      </c>
      <c r="G329" s="99" t="b">
        <v>0</v>
      </c>
    </row>
    <row r="330" spans="1:7" ht="15">
      <c r="A330" s="101" t="s">
        <v>729</v>
      </c>
      <c r="B330" s="99">
        <v>5</v>
      </c>
      <c r="C330" s="103">
        <v>0.0007322625472693546</v>
      </c>
      <c r="D330" s="99" t="s">
        <v>1670</v>
      </c>
      <c r="E330" s="99" t="b">
        <v>0</v>
      </c>
      <c r="F330" s="99" t="b">
        <v>0</v>
      </c>
      <c r="G330" s="99" t="b">
        <v>0</v>
      </c>
    </row>
    <row r="331" spans="1:7" ht="15">
      <c r="A331" s="101" t="s">
        <v>730</v>
      </c>
      <c r="B331" s="99">
        <v>5</v>
      </c>
      <c r="C331" s="103">
        <v>0.0007322625472693546</v>
      </c>
      <c r="D331" s="99" t="s">
        <v>1670</v>
      </c>
      <c r="E331" s="99" t="b">
        <v>0</v>
      </c>
      <c r="F331" s="99" t="b">
        <v>0</v>
      </c>
      <c r="G331" s="99" t="b">
        <v>0</v>
      </c>
    </row>
    <row r="332" spans="1:7" ht="15">
      <c r="A332" s="101" t="s">
        <v>731</v>
      </c>
      <c r="B332" s="99">
        <v>5</v>
      </c>
      <c r="C332" s="103">
        <v>0.0008732442132685643</v>
      </c>
      <c r="D332" s="99" t="s">
        <v>1670</v>
      </c>
      <c r="E332" s="99" t="b">
        <v>0</v>
      </c>
      <c r="F332" s="99" t="b">
        <v>0</v>
      </c>
      <c r="G332" s="99" t="b">
        <v>0</v>
      </c>
    </row>
    <row r="333" spans="1:7" ht="15">
      <c r="A333" s="101" t="s">
        <v>732</v>
      </c>
      <c r="B333" s="99">
        <v>5</v>
      </c>
      <c r="C333" s="103">
        <v>0.0008732442132685643</v>
      </c>
      <c r="D333" s="99" t="s">
        <v>1670</v>
      </c>
      <c r="E333" s="99" t="b">
        <v>0</v>
      </c>
      <c r="F333" s="99" t="b">
        <v>0</v>
      </c>
      <c r="G333" s="99" t="b">
        <v>0</v>
      </c>
    </row>
    <row r="334" spans="1:7" ht="15">
      <c r="A334" s="101" t="s">
        <v>733</v>
      </c>
      <c r="B334" s="99">
        <v>5</v>
      </c>
      <c r="C334" s="103">
        <v>0.001176447857599819</v>
      </c>
      <c r="D334" s="99" t="s">
        <v>1670</v>
      </c>
      <c r="E334" s="99" t="b">
        <v>0</v>
      </c>
      <c r="F334" s="99" t="b">
        <v>0</v>
      </c>
      <c r="G334" s="99" t="b">
        <v>0</v>
      </c>
    </row>
    <row r="335" spans="1:7" ht="15">
      <c r="A335" s="101" t="s">
        <v>734</v>
      </c>
      <c r="B335" s="99">
        <v>5</v>
      </c>
      <c r="C335" s="103">
        <v>0.0009851476569999326</v>
      </c>
      <c r="D335" s="99" t="s">
        <v>1670</v>
      </c>
      <c r="E335" s="99" t="b">
        <v>0</v>
      </c>
      <c r="F335" s="99" t="b">
        <v>0</v>
      </c>
      <c r="G335" s="99" t="b">
        <v>0</v>
      </c>
    </row>
    <row r="336" spans="1:7" ht="15">
      <c r="A336" s="101" t="s">
        <v>735</v>
      </c>
      <c r="B336" s="99">
        <v>5</v>
      </c>
      <c r="C336" s="103">
        <v>0.0007322625472693546</v>
      </c>
      <c r="D336" s="99" t="s">
        <v>1670</v>
      </c>
      <c r="E336" s="99" t="b">
        <v>0</v>
      </c>
      <c r="F336" s="99" t="b">
        <v>0</v>
      </c>
      <c r="G336" s="99" t="b">
        <v>0</v>
      </c>
    </row>
    <row r="337" spans="1:7" ht="15">
      <c r="A337" s="101" t="s">
        <v>736</v>
      </c>
      <c r="B337" s="99">
        <v>5</v>
      </c>
      <c r="C337" s="103">
        <v>0.0007938474564000463</v>
      </c>
      <c r="D337" s="99" t="s">
        <v>1670</v>
      </c>
      <c r="E337" s="99" t="b">
        <v>0</v>
      </c>
      <c r="F337" s="99" t="b">
        <v>0</v>
      </c>
      <c r="G337" s="99" t="b">
        <v>0</v>
      </c>
    </row>
    <row r="338" spans="1:7" ht="15">
      <c r="A338" s="101" t="s">
        <v>737</v>
      </c>
      <c r="B338" s="99">
        <v>5</v>
      </c>
      <c r="C338" s="103">
        <v>0.0007322625472693546</v>
      </c>
      <c r="D338" s="99" t="s">
        <v>1670</v>
      </c>
      <c r="E338" s="99" t="b">
        <v>0</v>
      </c>
      <c r="F338" s="99" t="b">
        <v>0</v>
      </c>
      <c r="G338" s="99" t="b">
        <v>0</v>
      </c>
    </row>
    <row r="339" spans="1:7" ht="15">
      <c r="A339" s="101" t="s">
        <v>738</v>
      </c>
      <c r="B339" s="99">
        <v>5</v>
      </c>
      <c r="C339" s="103">
        <v>0.0007322625472693546</v>
      </c>
      <c r="D339" s="99" t="s">
        <v>1670</v>
      </c>
      <c r="E339" s="99" t="b">
        <v>0</v>
      </c>
      <c r="F339" s="99" t="b">
        <v>0</v>
      </c>
      <c r="G339" s="99" t="b">
        <v>0</v>
      </c>
    </row>
    <row r="340" spans="1:7" ht="15">
      <c r="A340" s="101" t="s">
        <v>739</v>
      </c>
      <c r="B340" s="99">
        <v>5</v>
      </c>
      <c r="C340" s="103">
        <v>0.0007322625472693546</v>
      </c>
      <c r="D340" s="99" t="s">
        <v>1670</v>
      </c>
      <c r="E340" s="99" t="b">
        <v>0</v>
      </c>
      <c r="F340" s="99" t="b">
        <v>0</v>
      </c>
      <c r="G340" s="99" t="b">
        <v>0</v>
      </c>
    </row>
    <row r="341" spans="1:7" ht="15">
      <c r="A341" s="101" t="s">
        <v>740</v>
      </c>
      <c r="B341" s="99">
        <v>5</v>
      </c>
      <c r="C341" s="103">
        <v>0.0009851476569999326</v>
      </c>
      <c r="D341" s="99" t="s">
        <v>1670</v>
      </c>
      <c r="E341" s="99" t="b">
        <v>0</v>
      </c>
      <c r="F341" s="99" t="b">
        <v>0</v>
      </c>
      <c r="G341" s="99" t="b">
        <v>0</v>
      </c>
    </row>
    <row r="342" spans="1:7" ht="15">
      <c r="A342" s="101" t="s">
        <v>741</v>
      </c>
      <c r="B342" s="99">
        <v>5</v>
      </c>
      <c r="C342" s="103">
        <v>0.0007322625472693546</v>
      </c>
      <c r="D342" s="99" t="s">
        <v>1670</v>
      </c>
      <c r="E342" s="99" t="b">
        <v>0</v>
      </c>
      <c r="F342" s="99" t="b">
        <v>0</v>
      </c>
      <c r="G342" s="99" t="b">
        <v>0</v>
      </c>
    </row>
    <row r="343" spans="1:7" ht="15">
      <c r="A343" s="101" t="s">
        <v>742</v>
      </c>
      <c r="B343" s="99">
        <v>5</v>
      </c>
      <c r="C343" s="103">
        <v>0.0007322625472693546</v>
      </c>
      <c r="D343" s="99" t="s">
        <v>1670</v>
      </c>
      <c r="E343" s="99" t="b">
        <v>0</v>
      </c>
      <c r="F343" s="99" t="b">
        <v>0</v>
      </c>
      <c r="G343" s="99" t="b">
        <v>0</v>
      </c>
    </row>
    <row r="344" spans="1:7" ht="15">
      <c r="A344" s="101" t="s">
        <v>743</v>
      </c>
      <c r="B344" s="99">
        <v>5</v>
      </c>
      <c r="C344" s="103">
        <v>0.0007938474564000463</v>
      </c>
      <c r="D344" s="99" t="s">
        <v>1670</v>
      </c>
      <c r="E344" s="99" t="b">
        <v>0</v>
      </c>
      <c r="F344" s="99" t="b">
        <v>0</v>
      </c>
      <c r="G344" s="99" t="b">
        <v>0</v>
      </c>
    </row>
    <row r="345" spans="1:7" ht="15">
      <c r="A345" s="101" t="s">
        <v>744</v>
      </c>
      <c r="B345" s="99">
        <v>5</v>
      </c>
      <c r="C345" s="103">
        <v>0.0007322625472693546</v>
      </c>
      <c r="D345" s="99" t="s">
        <v>1670</v>
      </c>
      <c r="E345" s="99" t="b">
        <v>0</v>
      </c>
      <c r="F345" s="99" t="b">
        <v>0</v>
      </c>
      <c r="G345" s="99" t="b">
        <v>0</v>
      </c>
    </row>
    <row r="346" spans="1:7" ht="15">
      <c r="A346" s="101" t="s">
        <v>745</v>
      </c>
      <c r="B346" s="99">
        <v>5</v>
      </c>
      <c r="C346" s="103">
        <v>0.001176447857599819</v>
      </c>
      <c r="D346" s="99" t="s">
        <v>1670</v>
      </c>
      <c r="E346" s="99" t="b">
        <v>0</v>
      </c>
      <c r="F346" s="99" t="b">
        <v>0</v>
      </c>
      <c r="G346" s="99" t="b">
        <v>0</v>
      </c>
    </row>
    <row r="347" spans="1:7" ht="15">
      <c r="A347" s="101" t="s">
        <v>746</v>
      </c>
      <c r="B347" s="99">
        <v>5</v>
      </c>
      <c r="C347" s="103">
        <v>0.0007938474564000463</v>
      </c>
      <c r="D347" s="99" t="s">
        <v>1670</v>
      </c>
      <c r="E347" s="99" t="b">
        <v>0</v>
      </c>
      <c r="F347" s="99" t="b">
        <v>0</v>
      </c>
      <c r="G347" s="99" t="b">
        <v>0</v>
      </c>
    </row>
    <row r="348" spans="1:7" ht="15">
      <c r="A348" s="101" t="s">
        <v>747</v>
      </c>
      <c r="B348" s="99">
        <v>5</v>
      </c>
      <c r="C348" s="103">
        <v>0.0008732442132685643</v>
      </c>
      <c r="D348" s="99" t="s">
        <v>1670</v>
      </c>
      <c r="E348" s="99" t="b">
        <v>0</v>
      </c>
      <c r="F348" s="99" t="b">
        <v>0</v>
      </c>
      <c r="G348" s="99" t="b">
        <v>0</v>
      </c>
    </row>
    <row r="349" spans="1:7" ht="15">
      <c r="A349" s="101" t="s">
        <v>748</v>
      </c>
      <c r="B349" s="99">
        <v>5</v>
      </c>
      <c r="C349" s="103">
        <v>0.0008732442132685643</v>
      </c>
      <c r="D349" s="99" t="s">
        <v>1670</v>
      </c>
      <c r="E349" s="99" t="b">
        <v>0</v>
      </c>
      <c r="F349" s="99" t="b">
        <v>0</v>
      </c>
      <c r="G349" s="99" t="b">
        <v>0</v>
      </c>
    </row>
    <row r="350" spans="1:7" ht="15">
      <c r="A350" s="101" t="s">
        <v>749</v>
      </c>
      <c r="B350" s="99">
        <v>5</v>
      </c>
      <c r="C350" s="103">
        <v>0.0008732442132685643</v>
      </c>
      <c r="D350" s="99" t="s">
        <v>1670</v>
      </c>
      <c r="E350" s="99" t="b">
        <v>0</v>
      </c>
      <c r="F350" s="99" t="b">
        <v>0</v>
      </c>
      <c r="G350" s="99" t="b">
        <v>0</v>
      </c>
    </row>
    <row r="351" spans="1:7" ht="15">
      <c r="A351" s="101" t="s">
        <v>750</v>
      </c>
      <c r="B351" s="99">
        <v>5</v>
      </c>
      <c r="C351" s="103">
        <v>0.0007938474564000463</v>
      </c>
      <c r="D351" s="99" t="s">
        <v>1670</v>
      </c>
      <c r="E351" s="99" t="b">
        <v>0</v>
      </c>
      <c r="F351" s="99" t="b">
        <v>0</v>
      </c>
      <c r="G351" s="99" t="b">
        <v>0</v>
      </c>
    </row>
    <row r="352" spans="1:7" ht="15">
      <c r="A352" s="101" t="s">
        <v>751</v>
      </c>
      <c r="B352" s="99">
        <v>5</v>
      </c>
      <c r="C352" s="103">
        <v>0.001176447857599819</v>
      </c>
      <c r="D352" s="99" t="s">
        <v>1670</v>
      </c>
      <c r="E352" s="99" t="b">
        <v>0</v>
      </c>
      <c r="F352" s="99" t="b">
        <v>0</v>
      </c>
      <c r="G352" s="99" t="b">
        <v>0</v>
      </c>
    </row>
    <row r="353" spans="1:7" ht="15">
      <c r="A353" s="101" t="s">
        <v>752</v>
      </c>
      <c r="B353" s="99">
        <v>5</v>
      </c>
      <c r="C353" s="103">
        <v>0.0007322625472693546</v>
      </c>
      <c r="D353" s="99" t="s">
        <v>1670</v>
      </c>
      <c r="E353" s="99" t="b">
        <v>0</v>
      </c>
      <c r="F353" s="99" t="b">
        <v>0</v>
      </c>
      <c r="G353" s="99" t="b">
        <v>0</v>
      </c>
    </row>
    <row r="354" spans="1:7" ht="15">
      <c r="A354" s="101" t="s">
        <v>753</v>
      </c>
      <c r="B354" s="99">
        <v>5</v>
      </c>
      <c r="C354" s="103">
        <v>0.0009851476569999326</v>
      </c>
      <c r="D354" s="99" t="s">
        <v>1670</v>
      </c>
      <c r="E354" s="99" t="b">
        <v>0</v>
      </c>
      <c r="F354" s="99" t="b">
        <v>0</v>
      </c>
      <c r="G354" s="99" t="b">
        <v>0</v>
      </c>
    </row>
    <row r="355" spans="1:7" ht="15">
      <c r="A355" s="101" t="s">
        <v>754</v>
      </c>
      <c r="B355" s="99">
        <v>5</v>
      </c>
      <c r="C355" s="103">
        <v>0.0008732442132685643</v>
      </c>
      <c r="D355" s="99" t="s">
        <v>1670</v>
      </c>
      <c r="E355" s="99" t="b">
        <v>0</v>
      </c>
      <c r="F355" s="99" t="b">
        <v>0</v>
      </c>
      <c r="G355" s="99" t="b">
        <v>0</v>
      </c>
    </row>
    <row r="356" spans="1:7" ht="15">
      <c r="A356" s="101" t="s">
        <v>755</v>
      </c>
      <c r="B356" s="99">
        <v>5</v>
      </c>
      <c r="C356" s="103">
        <v>0.0007938474564000463</v>
      </c>
      <c r="D356" s="99" t="s">
        <v>1670</v>
      </c>
      <c r="E356" s="99" t="b">
        <v>0</v>
      </c>
      <c r="F356" s="99" t="b">
        <v>0</v>
      </c>
      <c r="G356" s="99" t="b">
        <v>0</v>
      </c>
    </row>
    <row r="357" spans="1:7" ht="15">
      <c r="A357" s="101" t="s">
        <v>756</v>
      </c>
      <c r="B357" s="99">
        <v>5</v>
      </c>
      <c r="C357" s="103">
        <v>0.0007322625472693546</v>
      </c>
      <c r="D357" s="99" t="s">
        <v>1670</v>
      </c>
      <c r="E357" s="99" t="b">
        <v>0</v>
      </c>
      <c r="F357" s="99" t="b">
        <v>0</v>
      </c>
      <c r="G357" s="99" t="b">
        <v>0</v>
      </c>
    </row>
    <row r="358" spans="1:7" ht="15">
      <c r="A358" s="101" t="s">
        <v>757</v>
      </c>
      <c r="B358" s="99">
        <v>5</v>
      </c>
      <c r="C358" s="103">
        <v>0.0008732442132685643</v>
      </c>
      <c r="D358" s="99" t="s">
        <v>1670</v>
      </c>
      <c r="E358" s="99" t="b">
        <v>0</v>
      </c>
      <c r="F358" s="99" t="b">
        <v>0</v>
      </c>
      <c r="G358" s="99" t="b">
        <v>0</v>
      </c>
    </row>
    <row r="359" spans="1:7" ht="15">
      <c r="A359" s="101" t="s">
        <v>758</v>
      </c>
      <c r="B359" s="99">
        <v>5</v>
      </c>
      <c r="C359" s="103">
        <v>0.001176447857599819</v>
      </c>
      <c r="D359" s="99" t="s">
        <v>1670</v>
      </c>
      <c r="E359" s="99" t="b">
        <v>0</v>
      </c>
      <c r="F359" s="99" t="b">
        <v>0</v>
      </c>
      <c r="G359" s="99" t="b">
        <v>0</v>
      </c>
    </row>
    <row r="360" spans="1:7" ht="15">
      <c r="A360" s="101" t="s">
        <v>759</v>
      </c>
      <c r="B360" s="99">
        <v>5</v>
      </c>
      <c r="C360" s="103">
        <v>0.0007938474564000463</v>
      </c>
      <c r="D360" s="99" t="s">
        <v>1670</v>
      </c>
      <c r="E360" s="99" t="b">
        <v>0</v>
      </c>
      <c r="F360" s="99" t="b">
        <v>0</v>
      </c>
      <c r="G360" s="99" t="b">
        <v>0</v>
      </c>
    </row>
    <row r="361" spans="1:7" ht="15">
      <c r="A361" s="101" t="s">
        <v>760</v>
      </c>
      <c r="B361" s="99">
        <v>5</v>
      </c>
      <c r="C361" s="103">
        <v>0.0007322625472693546</v>
      </c>
      <c r="D361" s="99" t="s">
        <v>1670</v>
      </c>
      <c r="E361" s="99" t="b">
        <v>0</v>
      </c>
      <c r="F361" s="99" t="b">
        <v>1</v>
      </c>
      <c r="G361" s="99" t="b">
        <v>0</v>
      </c>
    </row>
    <row r="362" spans="1:7" ht="15">
      <c r="A362" s="101" t="s">
        <v>761</v>
      </c>
      <c r="B362" s="99">
        <v>5</v>
      </c>
      <c r="C362" s="103">
        <v>0.0007322625472693546</v>
      </c>
      <c r="D362" s="99" t="s">
        <v>1670</v>
      </c>
      <c r="E362" s="99" t="b">
        <v>0</v>
      </c>
      <c r="F362" s="99" t="b">
        <v>0</v>
      </c>
      <c r="G362" s="99" t="b">
        <v>0</v>
      </c>
    </row>
    <row r="363" spans="1:7" ht="15">
      <c r="A363" s="101" t="s">
        <v>762</v>
      </c>
      <c r="B363" s="99">
        <v>5</v>
      </c>
      <c r="C363" s="103">
        <v>0.0008732442132685643</v>
      </c>
      <c r="D363" s="99" t="s">
        <v>1670</v>
      </c>
      <c r="E363" s="99" t="b">
        <v>0</v>
      </c>
      <c r="F363" s="99" t="b">
        <v>0</v>
      </c>
      <c r="G363" s="99" t="b">
        <v>0</v>
      </c>
    </row>
    <row r="364" spans="1:7" ht="15">
      <c r="A364" s="101" t="s">
        <v>763</v>
      </c>
      <c r="B364" s="99">
        <v>5</v>
      </c>
      <c r="C364" s="103">
        <v>0.0007322625472693546</v>
      </c>
      <c r="D364" s="99" t="s">
        <v>1670</v>
      </c>
      <c r="E364" s="99" t="b">
        <v>0</v>
      </c>
      <c r="F364" s="99" t="b">
        <v>0</v>
      </c>
      <c r="G364" s="99" t="b">
        <v>0</v>
      </c>
    </row>
    <row r="365" spans="1:7" ht="15">
      <c r="A365" s="101" t="s">
        <v>764</v>
      </c>
      <c r="B365" s="99">
        <v>5</v>
      </c>
      <c r="C365" s="103">
        <v>0.0007322625472693546</v>
      </c>
      <c r="D365" s="99" t="s">
        <v>1670</v>
      </c>
      <c r="E365" s="99" t="b">
        <v>0</v>
      </c>
      <c r="F365" s="99" t="b">
        <v>0</v>
      </c>
      <c r="G365" s="99" t="b">
        <v>0</v>
      </c>
    </row>
    <row r="366" spans="1:7" ht="15">
      <c r="A366" s="101" t="s">
        <v>765</v>
      </c>
      <c r="B366" s="99">
        <v>5</v>
      </c>
      <c r="C366" s="103">
        <v>0.0007322625472693546</v>
      </c>
      <c r="D366" s="99" t="s">
        <v>1670</v>
      </c>
      <c r="E366" s="99" t="b">
        <v>0</v>
      </c>
      <c r="F366" s="99" t="b">
        <v>0</v>
      </c>
      <c r="G366" s="99" t="b">
        <v>0</v>
      </c>
    </row>
    <row r="367" spans="1:7" ht="15">
      <c r="A367" s="101" t="s">
        <v>766</v>
      </c>
      <c r="B367" s="99">
        <v>5</v>
      </c>
      <c r="C367" s="103">
        <v>0.0008732442132685643</v>
      </c>
      <c r="D367" s="99" t="s">
        <v>1670</v>
      </c>
      <c r="E367" s="99" t="b">
        <v>0</v>
      </c>
      <c r="F367" s="99" t="b">
        <v>0</v>
      </c>
      <c r="G367" s="99" t="b">
        <v>0</v>
      </c>
    </row>
    <row r="368" spans="1:7" ht="15">
      <c r="A368" s="101" t="s">
        <v>767</v>
      </c>
      <c r="B368" s="99">
        <v>5</v>
      </c>
      <c r="C368" s="103">
        <v>0.0008732442132685643</v>
      </c>
      <c r="D368" s="99" t="s">
        <v>1670</v>
      </c>
      <c r="E368" s="99" t="b">
        <v>0</v>
      </c>
      <c r="F368" s="99" t="b">
        <v>0</v>
      </c>
      <c r="G368" s="99" t="b">
        <v>0</v>
      </c>
    </row>
    <row r="369" spans="1:7" ht="15">
      <c r="A369" s="101" t="s">
        <v>768</v>
      </c>
      <c r="B369" s="99">
        <v>5</v>
      </c>
      <c r="C369" s="103">
        <v>0.0007322625472693546</v>
      </c>
      <c r="D369" s="99" t="s">
        <v>1670</v>
      </c>
      <c r="E369" s="99" t="b">
        <v>0</v>
      </c>
      <c r="F369" s="99" t="b">
        <v>0</v>
      </c>
      <c r="G369" s="99" t="b">
        <v>0</v>
      </c>
    </row>
    <row r="370" spans="1:7" ht="15">
      <c r="A370" s="101" t="s">
        <v>769</v>
      </c>
      <c r="B370" s="99">
        <v>5</v>
      </c>
      <c r="C370" s="103">
        <v>0.0007938474564000463</v>
      </c>
      <c r="D370" s="99" t="s">
        <v>1670</v>
      </c>
      <c r="E370" s="99" t="b">
        <v>0</v>
      </c>
      <c r="F370" s="99" t="b">
        <v>0</v>
      </c>
      <c r="G370" s="99" t="b">
        <v>0</v>
      </c>
    </row>
    <row r="371" spans="1:7" ht="15">
      <c r="A371" s="101" t="s">
        <v>770</v>
      </c>
      <c r="B371" s="99">
        <v>5</v>
      </c>
      <c r="C371" s="103">
        <v>0.0007322625472693546</v>
      </c>
      <c r="D371" s="99" t="s">
        <v>1670</v>
      </c>
      <c r="E371" s="99" t="b">
        <v>1</v>
      </c>
      <c r="F371" s="99" t="b">
        <v>0</v>
      </c>
      <c r="G371" s="99" t="b">
        <v>0</v>
      </c>
    </row>
    <row r="372" spans="1:7" ht="15">
      <c r="A372" s="101" t="s">
        <v>771</v>
      </c>
      <c r="B372" s="99">
        <v>5</v>
      </c>
      <c r="C372" s="103">
        <v>0.0007322625472693546</v>
      </c>
      <c r="D372" s="99" t="s">
        <v>1670</v>
      </c>
      <c r="E372" s="99" t="b">
        <v>0</v>
      </c>
      <c r="F372" s="99" t="b">
        <v>0</v>
      </c>
      <c r="G372" s="99" t="b">
        <v>0</v>
      </c>
    </row>
    <row r="373" spans="1:7" ht="15">
      <c r="A373" s="101" t="s">
        <v>772</v>
      </c>
      <c r="B373" s="99">
        <v>5</v>
      </c>
      <c r="C373" s="103">
        <v>0.0007322625472693546</v>
      </c>
      <c r="D373" s="99" t="s">
        <v>1670</v>
      </c>
      <c r="E373" s="99" t="b">
        <v>0</v>
      </c>
      <c r="F373" s="99" t="b">
        <v>0</v>
      </c>
      <c r="G373" s="99" t="b">
        <v>0</v>
      </c>
    </row>
    <row r="374" spans="1:7" ht="15">
      <c r="A374" s="101" t="s">
        <v>773</v>
      </c>
      <c r="B374" s="99">
        <v>5</v>
      </c>
      <c r="C374" s="103">
        <v>0.001176447857599819</v>
      </c>
      <c r="D374" s="99" t="s">
        <v>1670</v>
      </c>
      <c r="E374" s="99" t="b">
        <v>0</v>
      </c>
      <c r="F374" s="99" t="b">
        <v>0</v>
      </c>
      <c r="G374" s="99" t="b">
        <v>0</v>
      </c>
    </row>
    <row r="375" spans="1:7" ht="15">
      <c r="A375" s="101" t="s">
        <v>774</v>
      </c>
      <c r="B375" s="99">
        <v>5</v>
      </c>
      <c r="C375" s="103">
        <v>0.0007322625472693546</v>
      </c>
      <c r="D375" s="99" t="s">
        <v>1670</v>
      </c>
      <c r="E375" s="99" t="b">
        <v>0</v>
      </c>
      <c r="F375" s="99" t="b">
        <v>0</v>
      </c>
      <c r="G375" s="99" t="b">
        <v>0</v>
      </c>
    </row>
    <row r="376" spans="1:7" ht="15">
      <c r="A376" s="101" t="s">
        <v>775</v>
      </c>
      <c r="B376" s="99">
        <v>5</v>
      </c>
      <c r="C376" s="103">
        <v>0.0007322625472693546</v>
      </c>
      <c r="D376" s="99" t="s">
        <v>1670</v>
      </c>
      <c r="E376" s="99" t="b">
        <v>0</v>
      </c>
      <c r="F376" s="99" t="b">
        <v>0</v>
      </c>
      <c r="G376" s="99" t="b">
        <v>0</v>
      </c>
    </row>
    <row r="377" spans="1:7" ht="15">
      <c r="A377" s="101" t="s">
        <v>776</v>
      </c>
      <c r="B377" s="99">
        <v>5</v>
      </c>
      <c r="C377" s="103">
        <v>0.0007322625472693546</v>
      </c>
      <c r="D377" s="99" t="s">
        <v>1670</v>
      </c>
      <c r="E377" s="99" t="b">
        <v>1</v>
      </c>
      <c r="F377" s="99" t="b">
        <v>0</v>
      </c>
      <c r="G377" s="99" t="b">
        <v>0</v>
      </c>
    </row>
    <row r="378" spans="1:7" ht="15">
      <c r="A378" s="101" t="s">
        <v>777</v>
      </c>
      <c r="B378" s="99">
        <v>5</v>
      </c>
      <c r="C378" s="103">
        <v>0.0009851476569999326</v>
      </c>
      <c r="D378" s="99" t="s">
        <v>1670</v>
      </c>
      <c r="E378" s="99" t="b">
        <v>0</v>
      </c>
      <c r="F378" s="99" t="b">
        <v>0</v>
      </c>
      <c r="G378" s="99" t="b">
        <v>0</v>
      </c>
    </row>
    <row r="379" spans="1:7" ht="15">
      <c r="A379" s="101" t="s">
        <v>778</v>
      </c>
      <c r="B379" s="99">
        <v>5</v>
      </c>
      <c r="C379" s="103">
        <v>0.0008732442132685643</v>
      </c>
      <c r="D379" s="99" t="s">
        <v>1670</v>
      </c>
      <c r="E379" s="99" t="b">
        <v>0</v>
      </c>
      <c r="F379" s="99" t="b">
        <v>0</v>
      </c>
      <c r="G379" s="99" t="b">
        <v>0</v>
      </c>
    </row>
    <row r="380" spans="1:7" ht="15">
      <c r="A380" s="101" t="s">
        <v>779</v>
      </c>
      <c r="B380" s="99">
        <v>5</v>
      </c>
      <c r="C380" s="103">
        <v>0.0007938474564000463</v>
      </c>
      <c r="D380" s="99" t="s">
        <v>1670</v>
      </c>
      <c r="E380" s="99" t="b">
        <v>0</v>
      </c>
      <c r="F380" s="99" t="b">
        <v>0</v>
      </c>
      <c r="G380" s="99" t="b">
        <v>0</v>
      </c>
    </row>
    <row r="381" spans="1:7" ht="15">
      <c r="A381" s="101" t="s">
        <v>780</v>
      </c>
      <c r="B381" s="99">
        <v>5</v>
      </c>
      <c r="C381" s="103">
        <v>0.0007322625472693546</v>
      </c>
      <c r="D381" s="99" t="s">
        <v>1670</v>
      </c>
      <c r="E381" s="99" t="b">
        <v>0</v>
      </c>
      <c r="F381" s="99" t="b">
        <v>0</v>
      </c>
      <c r="G381" s="99" t="b">
        <v>0</v>
      </c>
    </row>
    <row r="382" spans="1:7" ht="15">
      <c r="A382" s="101" t="s">
        <v>781</v>
      </c>
      <c r="B382" s="99">
        <v>5</v>
      </c>
      <c r="C382" s="103">
        <v>0.0007322625472693546</v>
      </c>
      <c r="D382" s="99" t="s">
        <v>1670</v>
      </c>
      <c r="E382" s="99" t="b">
        <v>0</v>
      </c>
      <c r="F382" s="99" t="b">
        <v>0</v>
      </c>
      <c r="G382" s="99" t="b">
        <v>0</v>
      </c>
    </row>
    <row r="383" spans="1:7" ht="15">
      <c r="A383" s="101" t="s">
        <v>782</v>
      </c>
      <c r="B383" s="99">
        <v>5</v>
      </c>
      <c r="C383" s="103">
        <v>0.0007322625472693546</v>
      </c>
      <c r="D383" s="99" t="s">
        <v>1670</v>
      </c>
      <c r="E383" s="99" t="b">
        <v>0</v>
      </c>
      <c r="F383" s="99" t="b">
        <v>0</v>
      </c>
      <c r="G383" s="99" t="b">
        <v>0</v>
      </c>
    </row>
    <row r="384" spans="1:7" ht="15">
      <c r="A384" s="101" t="s">
        <v>783</v>
      </c>
      <c r="B384" s="99">
        <v>5</v>
      </c>
      <c r="C384" s="103">
        <v>0.0007322625472693546</v>
      </c>
      <c r="D384" s="99" t="s">
        <v>1670</v>
      </c>
      <c r="E384" s="99" t="b">
        <v>0</v>
      </c>
      <c r="F384" s="99" t="b">
        <v>0</v>
      </c>
      <c r="G384" s="99" t="b">
        <v>0</v>
      </c>
    </row>
    <row r="385" spans="1:7" ht="15">
      <c r="A385" s="101" t="s">
        <v>784</v>
      </c>
      <c r="B385" s="99">
        <v>5</v>
      </c>
      <c r="C385" s="103">
        <v>0.0008732442132685643</v>
      </c>
      <c r="D385" s="99" t="s">
        <v>1670</v>
      </c>
      <c r="E385" s="99" t="b">
        <v>0</v>
      </c>
      <c r="F385" s="99" t="b">
        <v>0</v>
      </c>
      <c r="G385" s="99" t="b">
        <v>0</v>
      </c>
    </row>
    <row r="386" spans="1:7" ht="15">
      <c r="A386" s="101" t="s">
        <v>785</v>
      </c>
      <c r="B386" s="99">
        <v>5</v>
      </c>
      <c r="C386" s="103">
        <v>0.0007938474564000463</v>
      </c>
      <c r="D386" s="99" t="s">
        <v>1670</v>
      </c>
      <c r="E386" s="99" t="b">
        <v>0</v>
      </c>
      <c r="F386" s="99" t="b">
        <v>0</v>
      </c>
      <c r="G386" s="99" t="b">
        <v>0</v>
      </c>
    </row>
    <row r="387" spans="1:7" ht="15">
      <c r="A387" s="101" t="s">
        <v>786</v>
      </c>
      <c r="B387" s="99">
        <v>5</v>
      </c>
      <c r="C387" s="103">
        <v>0.0008732442132685643</v>
      </c>
      <c r="D387" s="99" t="s">
        <v>1670</v>
      </c>
      <c r="E387" s="99" t="b">
        <v>0</v>
      </c>
      <c r="F387" s="99" t="b">
        <v>0</v>
      </c>
      <c r="G387" s="99" t="b">
        <v>0</v>
      </c>
    </row>
    <row r="388" spans="1:7" ht="15">
      <c r="A388" s="101" t="s">
        <v>787</v>
      </c>
      <c r="B388" s="99">
        <v>5</v>
      </c>
      <c r="C388" s="103">
        <v>0.0007322625472693546</v>
      </c>
      <c r="D388" s="99" t="s">
        <v>1670</v>
      </c>
      <c r="E388" s="99" t="b">
        <v>0</v>
      </c>
      <c r="F388" s="99" t="b">
        <v>0</v>
      </c>
      <c r="G388" s="99" t="b">
        <v>0</v>
      </c>
    </row>
    <row r="389" spans="1:7" ht="15">
      <c r="A389" s="101" t="s">
        <v>788</v>
      </c>
      <c r="B389" s="99">
        <v>5</v>
      </c>
      <c r="C389" s="103">
        <v>0.0007322625472693546</v>
      </c>
      <c r="D389" s="99" t="s">
        <v>1670</v>
      </c>
      <c r="E389" s="99" t="b">
        <v>0</v>
      </c>
      <c r="F389" s="99" t="b">
        <v>0</v>
      </c>
      <c r="G389" s="99" t="b">
        <v>0</v>
      </c>
    </row>
    <row r="390" spans="1:7" ht="15">
      <c r="A390" s="101" t="s">
        <v>789</v>
      </c>
      <c r="B390" s="99">
        <v>5</v>
      </c>
      <c r="C390" s="103">
        <v>0.0008732442132685643</v>
      </c>
      <c r="D390" s="99" t="s">
        <v>1670</v>
      </c>
      <c r="E390" s="99" t="b">
        <v>0</v>
      </c>
      <c r="F390" s="99" t="b">
        <v>0</v>
      </c>
      <c r="G390" s="99" t="b">
        <v>0</v>
      </c>
    </row>
    <row r="391" spans="1:7" ht="15">
      <c r="A391" s="101" t="s">
        <v>790</v>
      </c>
      <c r="B391" s="99">
        <v>5</v>
      </c>
      <c r="C391" s="103">
        <v>0.0007322625472693546</v>
      </c>
      <c r="D391" s="99" t="s">
        <v>1670</v>
      </c>
      <c r="E391" s="99" t="b">
        <v>0</v>
      </c>
      <c r="F391" s="99" t="b">
        <v>0</v>
      </c>
      <c r="G391" s="99" t="b">
        <v>0</v>
      </c>
    </row>
    <row r="392" spans="1:7" ht="15">
      <c r="A392" s="101" t="s">
        <v>791</v>
      </c>
      <c r="B392" s="99">
        <v>4</v>
      </c>
      <c r="C392" s="103">
        <v>0.0009411582860798552</v>
      </c>
      <c r="D392" s="99" t="s">
        <v>1670</v>
      </c>
      <c r="E392" s="99" t="b">
        <v>0</v>
      </c>
      <c r="F392" s="99" t="b">
        <v>0</v>
      </c>
      <c r="G392" s="99" t="b">
        <v>0</v>
      </c>
    </row>
    <row r="393" spans="1:7" ht="15">
      <c r="A393" s="101" t="s">
        <v>792</v>
      </c>
      <c r="B393" s="99">
        <v>4</v>
      </c>
      <c r="C393" s="103">
        <v>0.0006350779651200371</v>
      </c>
      <c r="D393" s="99" t="s">
        <v>1670</v>
      </c>
      <c r="E393" s="99" t="b">
        <v>1</v>
      </c>
      <c r="F393" s="99" t="b">
        <v>0</v>
      </c>
      <c r="G393" s="99" t="b">
        <v>0</v>
      </c>
    </row>
    <row r="394" spans="1:7" ht="15">
      <c r="A394" s="101" t="s">
        <v>793</v>
      </c>
      <c r="B394" s="99">
        <v>4</v>
      </c>
      <c r="C394" s="103">
        <v>0.0007881181255999461</v>
      </c>
      <c r="D394" s="99" t="s">
        <v>1670</v>
      </c>
      <c r="E394" s="99" t="b">
        <v>0</v>
      </c>
      <c r="F394" s="99" t="b">
        <v>0</v>
      </c>
      <c r="G394" s="99" t="b">
        <v>0</v>
      </c>
    </row>
    <row r="395" spans="1:7" ht="15">
      <c r="A395" s="101" t="s">
        <v>794</v>
      </c>
      <c r="B395" s="99">
        <v>4</v>
      </c>
      <c r="C395" s="103">
        <v>0.0006350779651200371</v>
      </c>
      <c r="D395" s="99" t="s">
        <v>1670</v>
      </c>
      <c r="E395" s="99" t="b">
        <v>0</v>
      </c>
      <c r="F395" s="99" t="b">
        <v>0</v>
      </c>
      <c r="G395" s="99" t="b">
        <v>0</v>
      </c>
    </row>
    <row r="396" spans="1:7" ht="15">
      <c r="A396" s="101" t="s">
        <v>795</v>
      </c>
      <c r="B396" s="99">
        <v>4</v>
      </c>
      <c r="C396" s="103">
        <v>0.0006350779651200371</v>
      </c>
      <c r="D396" s="99" t="s">
        <v>1670</v>
      </c>
      <c r="E396" s="99" t="b">
        <v>0</v>
      </c>
      <c r="F396" s="99" t="b">
        <v>0</v>
      </c>
      <c r="G396" s="99" t="b">
        <v>0</v>
      </c>
    </row>
    <row r="397" spans="1:7" ht="15">
      <c r="A397" s="101" t="s">
        <v>796</v>
      </c>
      <c r="B397" s="99">
        <v>4</v>
      </c>
      <c r="C397" s="103">
        <v>0.0006350779651200371</v>
      </c>
      <c r="D397" s="99" t="s">
        <v>1670</v>
      </c>
      <c r="E397" s="99" t="b">
        <v>0</v>
      </c>
      <c r="F397" s="99" t="b">
        <v>0</v>
      </c>
      <c r="G397" s="99" t="b">
        <v>0</v>
      </c>
    </row>
    <row r="398" spans="1:7" ht="15">
      <c r="A398" s="101" t="s">
        <v>797</v>
      </c>
      <c r="B398" s="99">
        <v>4</v>
      </c>
      <c r="C398" s="103">
        <v>0.0006350779651200371</v>
      </c>
      <c r="D398" s="99" t="s">
        <v>1670</v>
      </c>
      <c r="E398" s="99" t="b">
        <v>0</v>
      </c>
      <c r="F398" s="99" t="b">
        <v>0</v>
      </c>
      <c r="G398" s="99" t="b">
        <v>0</v>
      </c>
    </row>
    <row r="399" spans="1:7" ht="15">
      <c r="A399" s="101" t="s">
        <v>798</v>
      </c>
      <c r="B399" s="99">
        <v>4</v>
      </c>
      <c r="C399" s="103">
        <v>0.0006350779651200371</v>
      </c>
      <c r="D399" s="99" t="s">
        <v>1670</v>
      </c>
      <c r="E399" s="99" t="b">
        <v>0</v>
      </c>
      <c r="F399" s="99" t="b">
        <v>0</v>
      </c>
      <c r="G399" s="99" t="b">
        <v>0</v>
      </c>
    </row>
    <row r="400" spans="1:7" ht="15">
      <c r="A400" s="101" t="s">
        <v>799</v>
      </c>
      <c r="B400" s="99">
        <v>4</v>
      </c>
      <c r="C400" s="103">
        <v>0.0006985953706148515</v>
      </c>
      <c r="D400" s="99" t="s">
        <v>1670</v>
      </c>
      <c r="E400" s="99" t="b">
        <v>0</v>
      </c>
      <c r="F400" s="99" t="b">
        <v>0</v>
      </c>
      <c r="G400" s="99" t="b">
        <v>0</v>
      </c>
    </row>
    <row r="401" spans="1:7" ht="15">
      <c r="A401" s="101" t="s">
        <v>800</v>
      </c>
      <c r="B401" s="99">
        <v>4</v>
      </c>
      <c r="C401" s="103">
        <v>0.0006985953706148515</v>
      </c>
      <c r="D401" s="99" t="s">
        <v>1670</v>
      </c>
      <c r="E401" s="99" t="b">
        <v>0</v>
      </c>
      <c r="F401" s="99" t="b">
        <v>0</v>
      </c>
      <c r="G401" s="99" t="b">
        <v>0</v>
      </c>
    </row>
    <row r="402" spans="1:7" ht="15">
      <c r="A402" s="101" t="s">
        <v>801</v>
      </c>
      <c r="B402" s="99">
        <v>4</v>
      </c>
      <c r="C402" s="103">
        <v>0.0006350779651200371</v>
      </c>
      <c r="D402" s="99" t="s">
        <v>1670</v>
      </c>
      <c r="E402" s="99" t="b">
        <v>0</v>
      </c>
      <c r="F402" s="99" t="b">
        <v>0</v>
      </c>
      <c r="G402" s="99" t="b">
        <v>0</v>
      </c>
    </row>
    <row r="403" spans="1:7" ht="15">
      <c r="A403" s="101" t="s">
        <v>215</v>
      </c>
      <c r="B403" s="99">
        <v>4</v>
      </c>
      <c r="C403" s="103">
        <v>0.0007881181255999461</v>
      </c>
      <c r="D403" s="99" t="s">
        <v>1670</v>
      </c>
      <c r="E403" s="99" t="b">
        <v>0</v>
      </c>
      <c r="F403" s="99" t="b">
        <v>0</v>
      </c>
      <c r="G403" s="99" t="b">
        <v>0</v>
      </c>
    </row>
    <row r="404" spans="1:7" ht="15">
      <c r="A404" s="101" t="s">
        <v>802</v>
      </c>
      <c r="B404" s="99">
        <v>4</v>
      </c>
      <c r="C404" s="103">
        <v>0.0007881181255999461</v>
      </c>
      <c r="D404" s="99" t="s">
        <v>1670</v>
      </c>
      <c r="E404" s="99" t="b">
        <v>0</v>
      </c>
      <c r="F404" s="99" t="b">
        <v>0</v>
      </c>
      <c r="G404" s="99" t="b">
        <v>0</v>
      </c>
    </row>
    <row r="405" spans="1:7" ht="15">
      <c r="A405" s="101" t="s">
        <v>803</v>
      </c>
      <c r="B405" s="99">
        <v>4</v>
      </c>
      <c r="C405" s="103">
        <v>0.0007881181255999461</v>
      </c>
      <c r="D405" s="99" t="s">
        <v>1670</v>
      </c>
      <c r="E405" s="99" t="b">
        <v>0</v>
      </c>
      <c r="F405" s="99" t="b">
        <v>0</v>
      </c>
      <c r="G405" s="99" t="b">
        <v>0</v>
      </c>
    </row>
    <row r="406" spans="1:7" ht="15">
      <c r="A406" s="101" t="s">
        <v>804</v>
      </c>
      <c r="B406" s="99">
        <v>4</v>
      </c>
      <c r="C406" s="103">
        <v>0.0006350779651200371</v>
      </c>
      <c r="D406" s="99" t="s">
        <v>1670</v>
      </c>
      <c r="E406" s="99" t="b">
        <v>0</v>
      </c>
      <c r="F406" s="99" t="b">
        <v>0</v>
      </c>
      <c r="G406" s="99" t="b">
        <v>0</v>
      </c>
    </row>
    <row r="407" spans="1:7" ht="15">
      <c r="A407" s="101" t="s">
        <v>805</v>
      </c>
      <c r="B407" s="99">
        <v>4</v>
      </c>
      <c r="C407" s="103">
        <v>0.0006985953706148515</v>
      </c>
      <c r="D407" s="99" t="s">
        <v>1670</v>
      </c>
      <c r="E407" s="99" t="b">
        <v>0</v>
      </c>
      <c r="F407" s="99" t="b">
        <v>0</v>
      </c>
      <c r="G407" s="99" t="b">
        <v>0</v>
      </c>
    </row>
    <row r="408" spans="1:7" ht="15">
      <c r="A408" s="101" t="s">
        <v>806</v>
      </c>
      <c r="B408" s="99">
        <v>4</v>
      </c>
      <c r="C408" s="103">
        <v>0.0006350779651200371</v>
      </c>
      <c r="D408" s="99" t="s">
        <v>1670</v>
      </c>
      <c r="E408" s="99" t="b">
        <v>0</v>
      </c>
      <c r="F408" s="99" t="b">
        <v>0</v>
      </c>
      <c r="G408" s="99" t="b">
        <v>0</v>
      </c>
    </row>
    <row r="409" spans="1:7" ht="15">
      <c r="A409" s="101" t="s">
        <v>807</v>
      </c>
      <c r="B409" s="99">
        <v>4</v>
      </c>
      <c r="C409" s="103">
        <v>0.0006350779651200371</v>
      </c>
      <c r="D409" s="99" t="s">
        <v>1670</v>
      </c>
      <c r="E409" s="99" t="b">
        <v>0</v>
      </c>
      <c r="F409" s="99" t="b">
        <v>0</v>
      </c>
      <c r="G409" s="99" t="b">
        <v>0</v>
      </c>
    </row>
    <row r="410" spans="1:7" ht="15">
      <c r="A410" s="101" t="s">
        <v>808</v>
      </c>
      <c r="B410" s="99">
        <v>4</v>
      </c>
      <c r="C410" s="103">
        <v>0.0006985953706148515</v>
      </c>
      <c r="D410" s="99" t="s">
        <v>1670</v>
      </c>
      <c r="E410" s="99" t="b">
        <v>0</v>
      </c>
      <c r="F410" s="99" t="b">
        <v>0</v>
      </c>
      <c r="G410" s="99" t="b">
        <v>0</v>
      </c>
    </row>
    <row r="411" spans="1:7" ht="15">
      <c r="A411" s="101" t="s">
        <v>809</v>
      </c>
      <c r="B411" s="99">
        <v>4</v>
      </c>
      <c r="C411" s="103">
        <v>0.0007881181255999461</v>
      </c>
      <c r="D411" s="99" t="s">
        <v>1670</v>
      </c>
      <c r="E411" s="99" t="b">
        <v>0</v>
      </c>
      <c r="F411" s="99" t="b">
        <v>0</v>
      </c>
      <c r="G411" s="99" t="b">
        <v>0</v>
      </c>
    </row>
    <row r="412" spans="1:7" ht="15">
      <c r="A412" s="101" t="s">
        <v>810</v>
      </c>
      <c r="B412" s="99">
        <v>4</v>
      </c>
      <c r="C412" s="103">
        <v>0.0007881181255999461</v>
      </c>
      <c r="D412" s="99" t="s">
        <v>1670</v>
      </c>
      <c r="E412" s="99" t="b">
        <v>0</v>
      </c>
      <c r="F412" s="99" t="b">
        <v>0</v>
      </c>
      <c r="G412" s="99" t="b">
        <v>0</v>
      </c>
    </row>
    <row r="413" spans="1:7" ht="15">
      <c r="A413" s="101" t="s">
        <v>811</v>
      </c>
      <c r="B413" s="99">
        <v>4</v>
      </c>
      <c r="C413" s="103">
        <v>0.0006985953706148515</v>
      </c>
      <c r="D413" s="99" t="s">
        <v>1670</v>
      </c>
      <c r="E413" s="99" t="b">
        <v>0</v>
      </c>
      <c r="F413" s="99" t="b">
        <v>0</v>
      </c>
      <c r="G413" s="99" t="b">
        <v>0</v>
      </c>
    </row>
    <row r="414" spans="1:7" ht="15">
      <c r="A414" s="101" t="s">
        <v>812</v>
      </c>
      <c r="B414" s="99">
        <v>4</v>
      </c>
      <c r="C414" s="103">
        <v>0.0006350779651200371</v>
      </c>
      <c r="D414" s="99" t="s">
        <v>1670</v>
      </c>
      <c r="E414" s="99" t="b">
        <v>0</v>
      </c>
      <c r="F414" s="99" t="b">
        <v>0</v>
      </c>
      <c r="G414" s="99" t="b">
        <v>0</v>
      </c>
    </row>
    <row r="415" spans="1:7" ht="15">
      <c r="A415" s="101" t="s">
        <v>813</v>
      </c>
      <c r="B415" s="99">
        <v>4</v>
      </c>
      <c r="C415" s="103">
        <v>0.0006985953706148515</v>
      </c>
      <c r="D415" s="99" t="s">
        <v>1670</v>
      </c>
      <c r="E415" s="99" t="b">
        <v>0</v>
      </c>
      <c r="F415" s="99" t="b">
        <v>0</v>
      </c>
      <c r="G415" s="99" t="b">
        <v>0</v>
      </c>
    </row>
    <row r="416" spans="1:7" ht="15">
      <c r="A416" s="101" t="s">
        <v>814</v>
      </c>
      <c r="B416" s="99">
        <v>4</v>
      </c>
      <c r="C416" s="103">
        <v>0.0006350779651200371</v>
      </c>
      <c r="D416" s="99" t="s">
        <v>1670</v>
      </c>
      <c r="E416" s="99" t="b">
        <v>1</v>
      </c>
      <c r="F416" s="99" t="b">
        <v>0</v>
      </c>
      <c r="G416" s="99" t="b">
        <v>0</v>
      </c>
    </row>
    <row r="417" spans="1:7" ht="15">
      <c r="A417" s="101" t="s">
        <v>815</v>
      </c>
      <c r="B417" s="99">
        <v>4</v>
      </c>
      <c r="C417" s="103">
        <v>0.0009411582860798552</v>
      </c>
      <c r="D417" s="99" t="s">
        <v>1670</v>
      </c>
      <c r="E417" s="99" t="b">
        <v>0</v>
      </c>
      <c r="F417" s="99" t="b">
        <v>0</v>
      </c>
      <c r="G417" s="99" t="b">
        <v>0</v>
      </c>
    </row>
    <row r="418" spans="1:7" ht="15">
      <c r="A418" s="101" t="s">
        <v>816</v>
      </c>
      <c r="B418" s="99">
        <v>4</v>
      </c>
      <c r="C418" s="103">
        <v>0.0006985953706148515</v>
      </c>
      <c r="D418" s="99" t="s">
        <v>1670</v>
      </c>
      <c r="E418" s="99" t="b">
        <v>0</v>
      </c>
      <c r="F418" s="99" t="b">
        <v>0</v>
      </c>
      <c r="G418" s="99" t="b">
        <v>0</v>
      </c>
    </row>
    <row r="419" spans="1:7" ht="15">
      <c r="A419" s="101" t="s">
        <v>817</v>
      </c>
      <c r="B419" s="99">
        <v>4</v>
      </c>
      <c r="C419" s="103">
        <v>0.0007881181255999461</v>
      </c>
      <c r="D419" s="99" t="s">
        <v>1670</v>
      </c>
      <c r="E419" s="99" t="b">
        <v>0</v>
      </c>
      <c r="F419" s="99" t="b">
        <v>0</v>
      </c>
      <c r="G419" s="99" t="b">
        <v>0</v>
      </c>
    </row>
    <row r="420" spans="1:7" ht="15">
      <c r="A420" s="101" t="s">
        <v>818</v>
      </c>
      <c r="B420" s="99">
        <v>4</v>
      </c>
      <c r="C420" s="103">
        <v>0.0007881181255999461</v>
      </c>
      <c r="D420" s="99" t="s">
        <v>1670</v>
      </c>
      <c r="E420" s="99" t="b">
        <v>0</v>
      </c>
      <c r="F420" s="99" t="b">
        <v>0</v>
      </c>
      <c r="G420" s="99" t="b">
        <v>0</v>
      </c>
    </row>
    <row r="421" spans="1:7" ht="15">
      <c r="A421" s="101" t="s">
        <v>819</v>
      </c>
      <c r="B421" s="99">
        <v>4</v>
      </c>
      <c r="C421" s="103">
        <v>0.0006985953706148515</v>
      </c>
      <c r="D421" s="99" t="s">
        <v>1670</v>
      </c>
      <c r="E421" s="99" t="b">
        <v>0</v>
      </c>
      <c r="F421" s="99" t="b">
        <v>0</v>
      </c>
      <c r="G421" s="99" t="b">
        <v>0</v>
      </c>
    </row>
    <row r="422" spans="1:7" ht="15">
      <c r="A422" s="101" t="s">
        <v>820</v>
      </c>
      <c r="B422" s="99">
        <v>4</v>
      </c>
      <c r="C422" s="103">
        <v>0.0006985953706148515</v>
      </c>
      <c r="D422" s="99" t="s">
        <v>1670</v>
      </c>
      <c r="E422" s="99" t="b">
        <v>0</v>
      </c>
      <c r="F422" s="99" t="b">
        <v>0</v>
      </c>
      <c r="G422" s="99" t="b">
        <v>0</v>
      </c>
    </row>
    <row r="423" spans="1:7" ht="15">
      <c r="A423" s="101" t="s">
        <v>821</v>
      </c>
      <c r="B423" s="99">
        <v>4</v>
      </c>
      <c r="C423" s="103">
        <v>0.0006350779651200371</v>
      </c>
      <c r="D423" s="99" t="s">
        <v>1670</v>
      </c>
      <c r="E423" s="99" t="b">
        <v>0</v>
      </c>
      <c r="F423" s="99" t="b">
        <v>0</v>
      </c>
      <c r="G423" s="99" t="b">
        <v>0</v>
      </c>
    </row>
    <row r="424" spans="1:7" ht="15">
      <c r="A424" s="101" t="s">
        <v>822</v>
      </c>
      <c r="B424" s="99">
        <v>4</v>
      </c>
      <c r="C424" s="103">
        <v>0.0007881181255999461</v>
      </c>
      <c r="D424" s="99" t="s">
        <v>1670</v>
      </c>
      <c r="E424" s="99" t="b">
        <v>0</v>
      </c>
      <c r="F424" s="99" t="b">
        <v>0</v>
      </c>
      <c r="G424" s="99" t="b">
        <v>0</v>
      </c>
    </row>
    <row r="425" spans="1:7" ht="15">
      <c r="A425" s="101" t="s">
        <v>823</v>
      </c>
      <c r="B425" s="99">
        <v>4</v>
      </c>
      <c r="C425" s="103">
        <v>0.0006350779651200371</v>
      </c>
      <c r="D425" s="99" t="s">
        <v>1670</v>
      </c>
      <c r="E425" s="99" t="b">
        <v>0</v>
      </c>
      <c r="F425" s="99" t="b">
        <v>0</v>
      </c>
      <c r="G425" s="99" t="b">
        <v>0</v>
      </c>
    </row>
    <row r="426" spans="1:7" ht="15">
      <c r="A426" s="101" t="s">
        <v>824</v>
      </c>
      <c r="B426" s="99">
        <v>4</v>
      </c>
      <c r="C426" s="103">
        <v>0.0006350779651200371</v>
      </c>
      <c r="D426" s="99" t="s">
        <v>1670</v>
      </c>
      <c r="E426" s="99" t="b">
        <v>0</v>
      </c>
      <c r="F426" s="99" t="b">
        <v>0</v>
      </c>
      <c r="G426" s="99" t="b">
        <v>0</v>
      </c>
    </row>
    <row r="427" spans="1:7" ht="15">
      <c r="A427" s="101" t="s">
        <v>825</v>
      </c>
      <c r="B427" s="99">
        <v>4</v>
      </c>
      <c r="C427" s="103">
        <v>0.0006350779651200371</v>
      </c>
      <c r="D427" s="99" t="s">
        <v>1670</v>
      </c>
      <c r="E427" s="99" t="b">
        <v>0</v>
      </c>
      <c r="F427" s="99" t="b">
        <v>0</v>
      </c>
      <c r="G427" s="99" t="b">
        <v>0</v>
      </c>
    </row>
    <row r="428" spans="1:7" ht="15">
      <c r="A428" s="101" t="s">
        <v>826</v>
      </c>
      <c r="B428" s="99">
        <v>4</v>
      </c>
      <c r="C428" s="103">
        <v>0.0007881181255999461</v>
      </c>
      <c r="D428" s="99" t="s">
        <v>1670</v>
      </c>
      <c r="E428" s="99" t="b">
        <v>0</v>
      </c>
      <c r="F428" s="99" t="b">
        <v>0</v>
      </c>
      <c r="G428" s="99" t="b">
        <v>0</v>
      </c>
    </row>
    <row r="429" spans="1:7" ht="15">
      <c r="A429" s="101" t="s">
        <v>827</v>
      </c>
      <c r="B429" s="99">
        <v>4</v>
      </c>
      <c r="C429" s="103">
        <v>0.0006350779651200371</v>
      </c>
      <c r="D429" s="99" t="s">
        <v>1670</v>
      </c>
      <c r="E429" s="99" t="b">
        <v>0</v>
      </c>
      <c r="F429" s="99" t="b">
        <v>1</v>
      </c>
      <c r="G429" s="99" t="b">
        <v>0</v>
      </c>
    </row>
    <row r="430" spans="1:7" ht="15">
      <c r="A430" s="101" t="s">
        <v>828</v>
      </c>
      <c r="B430" s="99">
        <v>4</v>
      </c>
      <c r="C430" s="103">
        <v>0.0006350779651200371</v>
      </c>
      <c r="D430" s="99" t="s">
        <v>1670</v>
      </c>
      <c r="E430" s="99" t="b">
        <v>0</v>
      </c>
      <c r="F430" s="99" t="b">
        <v>0</v>
      </c>
      <c r="G430" s="99" t="b">
        <v>0</v>
      </c>
    </row>
    <row r="431" spans="1:7" ht="15">
      <c r="A431" s="101" t="s">
        <v>829</v>
      </c>
      <c r="B431" s="99">
        <v>4</v>
      </c>
      <c r="C431" s="103">
        <v>0.0006350779651200371</v>
      </c>
      <c r="D431" s="99" t="s">
        <v>1670</v>
      </c>
      <c r="E431" s="99" t="b">
        <v>0</v>
      </c>
      <c r="F431" s="99" t="b">
        <v>0</v>
      </c>
      <c r="G431" s="99" t="b">
        <v>0</v>
      </c>
    </row>
    <row r="432" spans="1:7" ht="15">
      <c r="A432" s="101" t="s">
        <v>830</v>
      </c>
      <c r="B432" s="99">
        <v>4</v>
      </c>
      <c r="C432" s="103">
        <v>0.0007881181255999461</v>
      </c>
      <c r="D432" s="99" t="s">
        <v>1670</v>
      </c>
      <c r="E432" s="99" t="b">
        <v>0</v>
      </c>
      <c r="F432" s="99" t="b">
        <v>0</v>
      </c>
      <c r="G432" s="99" t="b">
        <v>0</v>
      </c>
    </row>
    <row r="433" spans="1:7" ht="15">
      <c r="A433" s="101" t="s">
        <v>831</v>
      </c>
      <c r="B433" s="99">
        <v>4</v>
      </c>
      <c r="C433" s="103">
        <v>0.0006350779651200371</v>
      </c>
      <c r="D433" s="99" t="s">
        <v>1670</v>
      </c>
      <c r="E433" s="99" t="b">
        <v>0</v>
      </c>
      <c r="F433" s="99" t="b">
        <v>0</v>
      </c>
      <c r="G433" s="99" t="b">
        <v>0</v>
      </c>
    </row>
    <row r="434" spans="1:7" ht="15">
      <c r="A434" s="101" t="s">
        <v>832</v>
      </c>
      <c r="B434" s="99">
        <v>4</v>
      </c>
      <c r="C434" s="103">
        <v>0.0007881181255999461</v>
      </c>
      <c r="D434" s="99" t="s">
        <v>1670</v>
      </c>
      <c r="E434" s="99" t="b">
        <v>0</v>
      </c>
      <c r="F434" s="99" t="b">
        <v>0</v>
      </c>
      <c r="G434" s="99" t="b">
        <v>0</v>
      </c>
    </row>
    <row r="435" spans="1:7" ht="15">
      <c r="A435" s="101" t="s">
        <v>833</v>
      </c>
      <c r="B435" s="99">
        <v>4</v>
      </c>
      <c r="C435" s="103">
        <v>0.0006350779651200371</v>
      </c>
      <c r="D435" s="99" t="s">
        <v>1670</v>
      </c>
      <c r="E435" s="99" t="b">
        <v>0</v>
      </c>
      <c r="F435" s="99" t="b">
        <v>0</v>
      </c>
      <c r="G435" s="99" t="b">
        <v>0</v>
      </c>
    </row>
    <row r="436" spans="1:7" ht="15">
      <c r="A436" s="101" t="s">
        <v>834</v>
      </c>
      <c r="B436" s="99">
        <v>4</v>
      </c>
      <c r="C436" s="103">
        <v>0.0006350779651200371</v>
      </c>
      <c r="D436" s="99" t="s">
        <v>1670</v>
      </c>
      <c r="E436" s="99" t="b">
        <v>0</v>
      </c>
      <c r="F436" s="99" t="b">
        <v>0</v>
      </c>
      <c r="G436" s="99" t="b">
        <v>0</v>
      </c>
    </row>
    <row r="437" spans="1:7" ht="15">
      <c r="A437" s="101" t="s">
        <v>835</v>
      </c>
      <c r="B437" s="99">
        <v>4</v>
      </c>
      <c r="C437" s="103">
        <v>0.0006985953706148515</v>
      </c>
      <c r="D437" s="99" t="s">
        <v>1670</v>
      </c>
      <c r="E437" s="99" t="b">
        <v>0</v>
      </c>
      <c r="F437" s="99" t="b">
        <v>0</v>
      </c>
      <c r="G437" s="99" t="b">
        <v>0</v>
      </c>
    </row>
    <row r="438" spans="1:7" ht="15">
      <c r="A438" s="101" t="s">
        <v>836</v>
      </c>
      <c r="B438" s="99">
        <v>4</v>
      </c>
      <c r="C438" s="103">
        <v>0.0007881181255999461</v>
      </c>
      <c r="D438" s="99" t="s">
        <v>1670</v>
      </c>
      <c r="E438" s="99" t="b">
        <v>0</v>
      </c>
      <c r="F438" s="99" t="b">
        <v>0</v>
      </c>
      <c r="G438" s="99" t="b">
        <v>0</v>
      </c>
    </row>
    <row r="439" spans="1:7" ht="15">
      <c r="A439" s="101" t="s">
        <v>837</v>
      </c>
      <c r="B439" s="99">
        <v>4</v>
      </c>
      <c r="C439" s="103">
        <v>0.0006350779651200371</v>
      </c>
      <c r="D439" s="99" t="s">
        <v>1670</v>
      </c>
      <c r="E439" s="99" t="b">
        <v>0</v>
      </c>
      <c r="F439" s="99" t="b">
        <v>0</v>
      </c>
      <c r="G439" s="99" t="b">
        <v>0</v>
      </c>
    </row>
    <row r="440" spans="1:7" ht="15">
      <c r="A440" s="101" t="s">
        <v>838</v>
      </c>
      <c r="B440" s="99">
        <v>4</v>
      </c>
      <c r="C440" s="103">
        <v>0.0006985953706148515</v>
      </c>
      <c r="D440" s="99" t="s">
        <v>1670</v>
      </c>
      <c r="E440" s="99" t="b">
        <v>0</v>
      </c>
      <c r="F440" s="99" t="b">
        <v>0</v>
      </c>
      <c r="G440" s="99" t="b">
        <v>0</v>
      </c>
    </row>
    <row r="441" spans="1:7" ht="15">
      <c r="A441" s="101" t="s">
        <v>839</v>
      </c>
      <c r="B441" s="99">
        <v>4</v>
      </c>
      <c r="C441" s="103">
        <v>0.0006350779651200371</v>
      </c>
      <c r="D441" s="99" t="s">
        <v>1670</v>
      </c>
      <c r="E441" s="99" t="b">
        <v>0</v>
      </c>
      <c r="F441" s="99" t="b">
        <v>1</v>
      </c>
      <c r="G441" s="99" t="b">
        <v>0</v>
      </c>
    </row>
    <row r="442" spans="1:7" ht="15">
      <c r="A442" s="101" t="s">
        <v>840</v>
      </c>
      <c r="B442" s="99">
        <v>4</v>
      </c>
      <c r="C442" s="103">
        <v>0.0006985953706148515</v>
      </c>
      <c r="D442" s="99" t="s">
        <v>1670</v>
      </c>
      <c r="E442" s="99" t="b">
        <v>0</v>
      </c>
      <c r="F442" s="99" t="b">
        <v>0</v>
      </c>
      <c r="G442" s="99" t="b">
        <v>0</v>
      </c>
    </row>
    <row r="443" spans="1:7" ht="15">
      <c r="A443" s="101" t="s">
        <v>841</v>
      </c>
      <c r="B443" s="99">
        <v>4</v>
      </c>
      <c r="C443" s="103">
        <v>0.0006350779651200371</v>
      </c>
      <c r="D443" s="99" t="s">
        <v>1670</v>
      </c>
      <c r="E443" s="99" t="b">
        <v>0</v>
      </c>
      <c r="F443" s="99" t="b">
        <v>0</v>
      </c>
      <c r="G443" s="99" t="b">
        <v>0</v>
      </c>
    </row>
    <row r="444" spans="1:7" ht="15">
      <c r="A444" s="101" t="s">
        <v>842</v>
      </c>
      <c r="B444" s="99">
        <v>4</v>
      </c>
      <c r="C444" s="103">
        <v>0.0006350779651200371</v>
      </c>
      <c r="D444" s="99" t="s">
        <v>1670</v>
      </c>
      <c r="E444" s="99" t="b">
        <v>0</v>
      </c>
      <c r="F444" s="99" t="b">
        <v>0</v>
      </c>
      <c r="G444" s="99" t="b">
        <v>0</v>
      </c>
    </row>
    <row r="445" spans="1:7" ht="15">
      <c r="A445" s="101" t="s">
        <v>843</v>
      </c>
      <c r="B445" s="99">
        <v>4</v>
      </c>
      <c r="C445" s="103">
        <v>0.0006350779651200371</v>
      </c>
      <c r="D445" s="99" t="s">
        <v>1670</v>
      </c>
      <c r="E445" s="99" t="b">
        <v>0</v>
      </c>
      <c r="F445" s="99" t="b">
        <v>0</v>
      </c>
      <c r="G445" s="99" t="b">
        <v>0</v>
      </c>
    </row>
    <row r="446" spans="1:7" ht="15">
      <c r="A446" s="101" t="s">
        <v>844</v>
      </c>
      <c r="B446" s="99">
        <v>4</v>
      </c>
      <c r="C446" s="103">
        <v>0.0006985953706148515</v>
      </c>
      <c r="D446" s="99" t="s">
        <v>1670</v>
      </c>
      <c r="E446" s="99" t="b">
        <v>0</v>
      </c>
      <c r="F446" s="99" t="b">
        <v>0</v>
      </c>
      <c r="G446" s="99" t="b">
        <v>0</v>
      </c>
    </row>
    <row r="447" spans="1:7" ht="15">
      <c r="A447" s="101" t="s">
        <v>845</v>
      </c>
      <c r="B447" s="99">
        <v>4</v>
      </c>
      <c r="C447" s="103">
        <v>0.0007881181255999461</v>
      </c>
      <c r="D447" s="99" t="s">
        <v>1670</v>
      </c>
      <c r="E447" s="99" t="b">
        <v>0</v>
      </c>
      <c r="F447" s="99" t="b">
        <v>0</v>
      </c>
      <c r="G447" s="99" t="b">
        <v>0</v>
      </c>
    </row>
    <row r="448" spans="1:7" ht="15">
      <c r="A448" s="101" t="s">
        <v>846</v>
      </c>
      <c r="B448" s="99">
        <v>4</v>
      </c>
      <c r="C448" s="103">
        <v>0.0007881181255999461</v>
      </c>
      <c r="D448" s="99" t="s">
        <v>1670</v>
      </c>
      <c r="E448" s="99" t="b">
        <v>0</v>
      </c>
      <c r="F448" s="99" t="b">
        <v>0</v>
      </c>
      <c r="G448" s="99" t="b">
        <v>0</v>
      </c>
    </row>
    <row r="449" spans="1:7" ht="15">
      <c r="A449" s="101" t="s">
        <v>847</v>
      </c>
      <c r="B449" s="99">
        <v>4</v>
      </c>
      <c r="C449" s="103">
        <v>0.0006350779651200371</v>
      </c>
      <c r="D449" s="99" t="s">
        <v>1670</v>
      </c>
      <c r="E449" s="99" t="b">
        <v>0</v>
      </c>
      <c r="F449" s="99" t="b">
        <v>0</v>
      </c>
      <c r="G449" s="99" t="b">
        <v>0</v>
      </c>
    </row>
    <row r="450" spans="1:7" ht="15">
      <c r="A450" s="101" t="s">
        <v>848</v>
      </c>
      <c r="B450" s="99">
        <v>4</v>
      </c>
      <c r="C450" s="103">
        <v>0.0009411582860798552</v>
      </c>
      <c r="D450" s="99" t="s">
        <v>1670</v>
      </c>
      <c r="E450" s="99" t="b">
        <v>0</v>
      </c>
      <c r="F450" s="99" t="b">
        <v>0</v>
      </c>
      <c r="G450" s="99" t="b">
        <v>0</v>
      </c>
    </row>
    <row r="451" spans="1:7" ht="15">
      <c r="A451" s="101" t="s">
        <v>849</v>
      </c>
      <c r="B451" s="99">
        <v>4</v>
      </c>
      <c r="C451" s="103">
        <v>0.0007881181255999461</v>
      </c>
      <c r="D451" s="99" t="s">
        <v>1670</v>
      </c>
      <c r="E451" s="99" t="b">
        <v>0</v>
      </c>
      <c r="F451" s="99" t="b">
        <v>0</v>
      </c>
      <c r="G451" s="99" t="b">
        <v>0</v>
      </c>
    </row>
    <row r="452" spans="1:7" ht="15">
      <c r="A452" s="101" t="s">
        <v>850</v>
      </c>
      <c r="B452" s="99">
        <v>4</v>
      </c>
      <c r="C452" s="103">
        <v>0.0006350779651200371</v>
      </c>
      <c r="D452" s="99" t="s">
        <v>1670</v>
      </c>
      <c r="E452" s="99" t="b">
        <v>0</v>
      </c>
      <c r="F452" s="99" t="b">
        <v>0</v>
      </c>
      <c r="G452" s="99" t="b">
        <v>0</v>
      </c>
    </row>
    <row r="453" spans="1:7" ht="15">
      <c r="A453" s="101" t="s">
        <v>851</v>
      </c>
      <c r="B453" s="99">
        <v>4</v>
      </c>
      <c r="C453" s="103">
        <v>0.0009411582860798552</v>
      </c>
      <c r="D453" s="99" t="s">
        <v>1670</v>
      </c>
      <c r="E453" s="99" t="b">
        <v>0</v>
      </c>
      <c r="F453" s="99" t="b">
        <v>0</v>
      </c>
      <c r="G453" s="99" t="b">
        <v>0</v>
      </c>
    </row>
    <row r="454" spans="1:7" ht="15">
      <c r="A454" s="101" t="s">
        <v>852</v>
      </c>
      <c r="B454" s="99">
        <v>4</v>
      </c>
      <c r="C454" s="103">
        <v>0.0006985953706148515</v>
      </c>
      <c r="D454" s="99" t="s">
        <v>1670</v>
      </c>
      <c r="E454" s="99" t="b">
        <v>0</v>
      </c>
      <c r="F454" s="99" t="b">
        <v>0</v>
      </c>
      <c r="G454" s="99" t="b">
        <v>0</v>
      </c>
    </row>
    <row r="455" spans="1:7" ht="15">
      <c r="A455" s="101" t="s">
        <v>853</v>
      </c>
      <c r="B455" s="99">
        <v>4</v>
      </c>
      <c r="C455" s="103">
        <v>0.0007881181255999461</v>
      </c>
      <c r="D455" s="99" t="s">
        <v>1670</v>
      </c>
      <c r="E455" s="99" t="b">
        <v>0</v>
      </c>
      <c r="F455" s="99" t="b">
        <v>0</v>
      </c>
      <c r="G455" s="99" t="b">
        <v>0</v>
      </c>
    </row>
    <row r="456" spans="1:7" ht="15">
      <c r="A456" s="101" t="s">
        <v>854</v>
      </c>
      <c r="B456" s="99">
        <v>4</v>
      </c>
      <c r="C456" s="103">
        <v>0.0006350779651200371</v>
      </c>
      <c r="D456" s="99" t="s">
        <v>1670</v>
      </c>
      <c r="E456" s="99" t="b">
        <v>0</v>
      </c>
      <c r="F456" s="99" t="b">
        <v>0</v>
      </c>
      <c r="G456" s="99" t="b">
        <v>0</v>
      </c>
    </row>
    <row r="457" spans="1:7" ht="15">
      <c r="A457" s="101" t="s">
        <v>855</v>
      </c>
      <c r="B457" s="99">
        <v>4</v>
      </c>
      <c r="C457" s="103">
        <v>0.0006350779651200371</v>
      </c>
      <c r="D457" s="99" t="s">
        <v>1670</v>
      </c>
      <c r="E457" s="99" t="b">
        <v>0</v>
      </c>
      <c r="F457" s="99" t="b">
        <v>0</v>
      </c>
      <c r="G457" s="99" t="b">
        <v>0</v>
      </c>
    </row>
    <row r="458" spans="1:7" ht="15">
      <c r="A458" s="101" t="s">
        <v>856</v>
      </c>
      <c r="B458" s="99">
        <v>4</v>
      </c>
      <c r="C458" s="103">
        <v>0.0006350779651200371</v>
      </c>
      <c r="D458" s="99" t="s">
        <v>1670</v>
      </c>
      <c r="E458" s="99" t="b">
        <v>0</v>
      </c>
      <c r="F458" s="99" t="b">
        <v>0</v>
      </c>
      <c r="G458" s="99" t="b">
        <v>0</v>
      </c>
    </row>
    <row r="459" spans="1:7" ht="15">
      <c r="A459" s="101" t="s">
        <v>857</v>
      </c>
      <c r="B459" s="99">
        <v>4</v>
      </c>
      <c r="C459" s="103">
        <v>0.0006350779651200371</v>
      </c>
      <c r="D459" s="99" t="s">
        <v>1670</v>
      </c>
      <c r="E459" s="99" t="b">
        <v>0</v>
      </c>
      <c r="F459" s="99" t="b">
        <v>0</v>
      </c>
      <c r="G459" s="99" t="b">
        <v>0</v>
      </c>
    </row>
    <row r="460" spans="1:7" ht="15">
      <c r="A460" s="101" t="s">
        <v>858</v>
      </c>
      <c r="B460" s="99">
        <v>4</v>
      </c>
      <c r="C460" s="103">
        <v>0.0006350779651200371</v>
      </c>
      <c r="D460" s="99" t="s">
        <v>1670</v>
      </c>
      <c r="E460" s="99" t="b">
        <v>0</v>
      </c>
      <c r="F460" s="99" t="b">
        <v>0</v>
      </c>
      <c r="G460" s="99" t="b">
        <v>0</v>
      </c>
    </row>
    <row r="461" spans="1:7" ht="15">
      <c r="A461" s="101" t="s">
        <v>859</v>
      </c>
      <c r="B461" s="99">
        <v>4</v>
      </c>
      <c r="C461" s="103">
        <v>0.0006985953706148515</v>
      </c>
      <c r="D461" s="99" t="s">
        <v>1670</v>
      </c>
      <c r="E461" s="99" t="b">
        <v>0</v>
      </c>
      <c r="F461" s="99" t="b">
        <v>0</v>
      </c>
      <c r="G461" s="99" t="b">
        <v>0</v>
      </c>
    </row>
    <row r="462" spans="1:7" ht="15">
      <c r="A462" s="101" t="s">
        <v>860</v>
      </c>
      <c r="B462" s="99">
        <v>4</v>
      </c>
      <c r="C462" s="103">
        <v>0.0007881181255999461</v>
      </c>
      <c r="D462" s="99" t="s">
        <v>1670</v>
      </c>
      <c r="E462" s="99" t="b">
        <v>0</v>
      </c>
      <c r="F462" s="99" t="b">
        <v>0</v>
      </c>
      <c r="G462" s="99" t="b">
        <v>0</v>
      </c>
    </row>
    <row r="463" spans="1:7" ht="15">
      <c r="A463" s="101" t="s">
        <v>861</v>
      </c>
      <c r="B463" s="99">
        <v>4</v>
      </c>
      <c r="C463" s="103">
        <v>0.0006350779651200371</v>
      </c>
      <c r="D463" s="99" t="s">
        <v>1670</v>
      </c>
      <c r="E463" s="99" t="b">
        <v>0</v>
      </c>
      <c r="F463" s="99" t="b">
        <v>0</v>
      </c>
      <c r="G463" s="99" t="b">
        <v>0</v>
      </c>
    </row>
    <row r="464" spans="1:7" ht="15">
      <c r="A464" s="101" t="s">
        <v>862</v>
      </c>
      <c r="B464" s="99">
        <v>4</v>
      </c>
      <c r="C464" s="103">
        <v>0.0009411582860798552</v>
      </c>
      <c r="D464" s="99" t="s">
        <v>1670</v>
      </c>
      <c r="E464" s="99" t="b">
        <v>0</v>
      </c>
      <c r="F464" s="99" t="b">
        <v>0</v>
      </c>
      <c r="G464" s="99" t="b">
        <v>0</v>
      </c>
    </row>
    <row r="465" spans="1:7" ht="15">
      <c r="A465" s="101" t="s">
        <v>863</v>
      </c>
      <c r="B465" s="99">
        <v>4</v>
      </c>
      <c r="C465" s="103">
        <v>0.0006985953706148515</v>
      </c>
      <c r="D465" s="99" t="s">
        <v>1670</v>
      </c>
      <c r="E465" s="99" t="b">
        <v>0</v>
      </c>
      <c r="F465" s="99" t="b">
        <v>0</v>
      </c>
      <c r="G465" s="99" t="b">
        <v>0</v>
      </c>
    </row>
    <row r="466" spans="1:7" ht="15">
      <c r="A466" s="101" t="s">
        <v>864</v>
      </c>
      <c r="B466" s="99">
        <v>4</v>
      </c>
      <c r="C466" s="103">
        <v>0.0006350779651200371</v>
      </c>
      <c r="D466" s="99" t="s">
        <v>1670</v>
      </c>
      <c r="E466" s="99" t="b">
        <v>0</v>
      </c>
      <c r="F466" s="99" t="b">
        <v>0</v>
      </c>
      <c r="G466" s="99" t="b">
        <v>0</v>
      </c>
    </row>
    <row r="467" spans="1:7" ht="15">
      <c r="A467" s="101" t="s">
        <v>865</v>
      </c>
      <c r="B467" s="99">
        <v>4</v>
      </c>
      <c r="C467" s="103">
        <v>0.0009411582860798552</v>
      </c>
      <c r="D467" s="99" t="s">
        <v>1670</v>
      </c>
      <c r="E467" s="99" t="b">
        <v>0</v>
      </c>
      <c r="F467" s="99" t="b">
        <v>0</v>
      </c>
      <c r="G467" s="99" t="b">
        <v>0</v>
      </c>
    </row>
    <row r="468" spans="1:7" ht="15">
      <c r="A468" s="101" t="s">
        <v>866</v>
      </c>
      <c r="B468" s="99">
        <v>4</v>
      </c>
      <c r="C468" s="103">
        <v>0.0007881181255999461</v>
      </c>
      <c r="D468" s="99" t="s">
        <v>1670</v>
      </c>
      <c r="E468" s="99" t="b">
        <v>0</v>
      </c>
      <c r="F468" s="99" t="b">
        <v>0</v>
      </c>
      <c r="G468" s="99" t="b">
        <v>0</v>
      </c>
    </row>
    <row r="469" spans="1:7" ht="15">
      <c r="A469" s="101" t="s">
        <v>867</v>
      </c>
      <c r="B469" s="99">
        <v>4</v>
      </c>
      <c r="C469" s="103">
        <v>0.0006350779651200371</v>
      </c>
      <c r="D469" s="99" t="s">
        <v>1670</v>
      </c>
      <c r="E469" s="99" t="b">
        <v>0</v>
      </c>
      <c r="F469" s="99" t="b">
        <v>0</v>
      </c>
      <c r="G469" s="99" t="b">
        <v>0</v>
      </c>
    </row>
    <row r="470" spans="1:7" ht="15">
      <c r="A470" s="101" t="s">
        <v>868</v>
      </c>
      <c r="B470" s="99">
        <v>4</v>
      </c>
      <c r="C470" s="103">
        <v>0.0009411582860798552</v>
      </c>
      <c r="D470" s="99" t="s">
        <v>1670</v>
      </c>
      <c r="E470" s="99" t="b">
        <v>0</v>
      </c>
      <c r="F470" s="99" t="b">
        <v>0</v>
      </c>
      <c r="G470" s="99" t="b">
        <v>0</v>
      </c>
    </row>
    <row r="471" spans="1:7" ht="15">
      <c r="A471" s="101" t="s">
        <v>869</v>
      </c>
      <c r="B471" s="99">
        <v>4</v>
      </c>
      <c r="C471" s="103">
        <v>0.0006350779651200371</v>
      </c>
      <c r="D471" s="99" t="s">
        <v>1670</v>
      </c>
      <c r="E471" s="99" t="b">
        <v>0</v>
      </c>
      <c r="F471" s="99" t="b">
        <v>0</v>
      </c>
      <c r="G471" s="99" t="b">
        <v>0</v>
      </c>
    </row>
    <row r="472" spans="1:7" ht="15">
      <c r="A472" s="101" t="s">
        <v>870</v>
      </c>
      <c r="B472" s="99">
        <v>4</v>
      </c>
      <c r="C472" s="103">
        <v>0.0006350779651200371</v>
      </c>
      <c r="D472" s="99" t="s">
        <v>1670</v>
      </c>
      <c r="E472" s="99" t="b">
        <v>0</v>
      </c>
      <c r="F472" s="99" t="b">
        <v>0</v>
      </c>
      <c r="G472" s="99" t="b">
        <v>0</v>
      </c>
    </row>
    <row r="473" spans="1:7" ht="15">
      <c r="A473" s="101" t="s">
        <v>871</v>
      </c>
      <c r="B473" s="99">
        <v>4</v>
      </c>
      <c r="C473" s="103">
        <v>0.0006985953706148515</v>
      </c>
      <c r="D473" s="99" t="s">
        <v>1670</v>
      </c>
      <c r="E473" s="99" t="b">
        <v>0</v>
      </c>
      <c r="F473" s="99" t="b">
        <v>0</v>
      </c>
      <c r="G473" s="99" t="b">
        <v>0</v>
      </c>
    </row>
    <row r="474" spans="1:7" ht="15">
      <c r="A474" s="101" t="s">
        <v>872</v>
      </c>
      <c r="B474" s="99">
        <v>4</v>
      </c>
      <c r="C474" s="103">
        <v>0.0006350779651200371</v>
      </c>
      <c r="D474" s="99" t="s">
        <v>1670</v>
      </c>
      <c r="E474" s="99" t="b">
        <v>0</v>
      </c>
      <c r="F474" s="99" t="b">
        <v>0</v>
      </c>
      <c r="G474" s="99" t="b">
        <v>0</v>
      </c>
    </row>
    <row r="475" spans="1:7" ht="15">
      <c r="A475" s="101" t="s">
        <v>873</v>
      </c>
      <c r="B475" s="99">
        <v>4</v>
      </c>
      <c r="C475" s="103">
        <v>0.0006985953706148515</v>
      </c>
      <c r="D475" s="99" t="s">
        <v>1670</v>
      </c>
      <c r="E475" s="99" t="b">
        <v>0</v>
      </c>
      <c r="F475" s="99" t="b">
        <v>0</v>
      </c>
      <c r="G475" s="99" t="b">
        <v>0</v>
      </c>
    </row>
    <row r="476" spans="1:7" ht="15">
      <c r="A476" s="101" t="s">
        <v>874</v>
      </c>
      <c r="B476" s="99">
        <v>4</v>
      </c>
      <c r="C476" s="103">
        <v>0.0006350779651200371</v>
      </c>
      <c r="D476" s="99" t="s">
        <v>1670</v>
      </c>
      <c r="E476" s="99" t="b">
        <v>0</v>
      </c>
      <c r="F476" s="99" t="b">
        <v>0</v>
      </c>
      <c r="G476" s="99" t="b">
        <v>0</v>
      </c>
    </row>
    <row r="477" spans="1:7" ht="15">
      <c r="A477" s="101" t="s">
        <v>875</v>
      </c>
      <c r="B477" s="99">
        <v>4</v>
      </c>
      <c r="C477" s="103">
        <v>0.0006350779651200371</v>
      </c>
      <c r="D477" s="99" t="s">
        <v>1670</v>
      </c>
      <c r="E477" s="99" t="b">
        <v>0</v>
      </c>
      <c r="F477" s="99" t="b">
        <v>0</v>
      </c>
      <c r="G477" s="99" t="b">
        <v>0</v>
      </c>
    </row>
    <row r="478" spans="1:7" ht="15">
      <c r="A478" s="101" t="s">
        <v>876</v>
      </c>
      <c r="B478" s="99">
        <v>4</v>
      </c>
      <c r="C478" s="103">
        <v>0.0006350779651200371</v>
      </c>
      <c r="D478" s="99" t="s">
        <v>1670</v>
      </c>
      <c r="E478" s="99" t="b">
        <v>0</v>
      </c>
      <c r="F478" s="99" t="b">
        <v>1</v>
      </c>
      <c r="G478" s="99" t="b">
        <v>0</v>
      </c>
    </row>
    <row r="479" spans="1:7" ht="15">
      <c r="A479" s="101" t="s">
        <v>877</v>
      </c>
      <c r="B479" s="99">
        <v>4</v>
      </c>
      <c r="C479" s="103">
        <v>0.0007881181255999461</v>
      </c>
      <c r="D479" s="99" t="s">
        <v>1670</v>
      </c>
      <c r="E479" s="99" t="b">
        <v>0</v>
      </c>
      <c r="F479" s="99" t="b">
        <v>0</v>
      </c>
      <c r="G479" s="99" t="b">
        <v>0</v>
      </c>
    </row>
    <row r="480" spans="1:7" ht="15">
      <c r="A480" s="101" t="s">
        <v>878</v>
      </c>
      <c r="B480" s="99">
        <v>4</v>
      </c>
      <c r="C480" s="103">
        <v>0.0009411582860798552</v>
      </c>
      <c r="D480" s="99" t="s">
        <v>1670</v>
      </c>
      <c r="E480" s="99" t="b">
        <v>0</v>
      </c>
      <c r="F480" s="99" t="b">
        <v>1</v>
      </c>
      <c r="G480" s="99" t="b">
        <v>0</v>
      </c>
    </row>
    <row r="481" spans="1:7" ht="15">
      <c r="A481" s="101" t="s">
        <v>879</v>
      </c>
      <c r="B481" s="99">
        <v>4</v>
      </c>
      <c r="C481" s="103">
        <v>0.0007881181255999461</v>
      </c>
      <c r="D481" s="99" t="s">
        <v>1670</v>
      </c>
      <c r="E481" s="99" t="b">
        <v>0</v>
      </c>
      <c r="F481" s="99" t="b">
        <v>0</v>
      </c>
      <c r="G481" s="99" t="b">
        <v>0</v>
      </c>
    </row>
    <row r="482" spans="1:7" ht="15">
      <c r="A482" s="101" t="s">
        <v>880</v>
      </c>
      <c r="B482" s="99">
        <v>4</v>
      </c>
      <c r="C482" s="103">
        <v>0.0009411582860798552</v>
      </c>
      <c r="D482" s="99" t="s">
        <v>1670</v>
      </c>
      <c r="E482" s="99" t="b">
        <v>0</v>
      </c>
      <c r="F482" s="99" t="b">
        <v>0</v>
      </c>
      <c r="G482" s="99" t="b">
        <v>0</v>
      </c>
    </row>
    <row r="483" spans="1:7" ht="15">
      <c r="A483" s="101" t="s">
        <v>881</v>
      </c>
      <c r="B483" s="99">
        <v>4</v>
      </c>
      <c r="C483" s="103">
        <v>0.0006985953706148515</v>
      </c>
      <c r="D483" s="99" t="s">
        <v>1670</v>
      </c>
      <c r="E483" s="99" t="b">
        <v>0</v>
      </c>
      <c r="F483" s="99" t="b">
        <v>0</v>
      </c>
      <c r="G483" s="99" t="b">
        <v>0</v>
      </c>
    </row>
    <row r="484" spans="1:7" ht="15">
      <c r="A484" s="101" t="s">
        <v>882</v>
      </c>
      <c r="B484" s="99">
        <v>4</v>
      </c>
      <c r="C484" s="103">
        <v>0.0007881181255999461</v>
      </c>
      <c r="D484" s="99" t="s">
        <v>1670</v>
      </c>
      <c r="E484" s="99" t="b">
        <v>0</v>
      </c>
      <c r="F484" s="99" t="b">
        <v>0</v>
      </c>
      <c r="G484" s="99" t="b">
        <v>0</v>
      </c>
    </row>
    <row r="485" spans="1:7" ht="15">
      <c r="A485" s="101" t="s">
        <v>883</v>
      </c>
      <c r="B485" s="99">
        <v>4</v>
      </c>
      <c r="C485" s="103">
        <v>0.0006350779651200371</v>
      </c>
      <c r="D485" s="99" t="s">
        <v>1670</v>
      </c>
      <c r="E485" s="99" t="b">
        <v>0</v>
      </c>
      <c r="F485" s="99" t="b">
        <v>0</v>
      </c>
      <c r="G485" s="99" t="b">
        <v>0</v>
      </c>
    </row>
    <row r="486" spans="1:7" ht="15">
      <c r="A486" s="101" t="s">
        <v>884</v>
      </c>
      <c r="B486" s="99">
        <v>4</v>
      </c>
      <c r="C486" s="103">
        <v>0.0009411582860798552</v>
      </c>
      <c r="D486" s="99" t="s">
        <v>1670</v>
      </c>
      <c r="E486" s="99" t="b">
        <v>0</v>
      </c>
      <c r="F486" s="99" t="b">
        <v>0</v>
      </c>
      <c r="G486" s="99" t="b">
        <v>0</v>
      </c>
    </row>
    <row r="487" spans="1:7" ht="15">
      <c r="A487" s="101" t="s">
        <v>885</v>
      </c>
      <c r="B487" s="99">
        <v>4</v>
      </c>
      <c r="C487" s="103">
        <v>0.0006985953706148515</v>
      </c>
      <c r="D487" s="99" t="s">
        <v>1670</v>
      </c>
      <c r="E487" s="99" t="b">
        <v>0</v>
      </c>
      <c r="F487" s="99" t="b">
        <v>0</v>
      </c>
      <c r="G487" s="99" t="b">
        <v>0</v>
      </c>
    </row>
    <row r="488" spans="1:7" ht="15">
      <c r="A488" s="101" t="s">
        <v>886</v>
      </c>
      <c r="B488" s="99">
        <v>4</v>
      </c>
      <c r="C488" s="103">
        <v>0.0006350779651200371</v>
      </c>
      <c r="D488" s="99" t="s">
        <v>1670</v>
      </c>
      <c r="E488" s="99" t="b">
        <v>0</v>
      </c>
      <c r="F488" s="99" t="b">
        <v>0</v>
      </c>
      <c r="G488" s="99" t="b">
        <v>0</v>
      </c>
    </row>
    <row r="489" spans="1:7" ht="15">
      <c r="A489" s="101" t="s">
        <v>887</v>
      </c>
      <c r="B489" s="99">
        <v>4</v>
      </c>
      <c r="C489" s="103">
        <v>0.0006985953706148515</v>
      </c>
      <c r="D489" s="99" t="s">
        <v>1670</v>
      </c>
      <c r="E489" s="99" t="b">
        <v>0</v>
      </c>
      <c r="F489" s="99" t="b">
        <v>0</v>
      </c>
      <c r="G489" s="99" t="b">
        <v>0</v>
      </c>
    </row>
    <row r="490" spans="1:7" ht="15">
      <c r="A490" s="101" t="s">
        <v>888</v>
      </c>
      <c r="B490" s="99">
        <v>4</v>
      </c>
      <c r="C490" s="103">
        <v>0.0006985953706148515</v>
      </c>
      <c r="D490" s="99" t="s">
        <v>1670</v>
      </c>
      <c r="E490" s="99" t="b">
        <v>1</v>
      </c>
      <c r="F490" s="99" t="b">
        <v>0</v>
      </c>
      <c r="G490" s="99" t="b">
        <v>0</v>
      </c>
    </row>
    <row r="491" spans="1:7" ht="15">
      <c r="A491" s="101" t="s">
        <v>889</v>
      </c>
      <c r="B491" s="99">
        <v>4</v>
      </c>
      <c r="C491" s="103">
        <v>0.0006350779651200371</v>
      </c>
      <c r="D491" s="99" t="s">
        <v>1670</v>
      </c>
      <c r="E491" s="99" t="b">
        <v>0</v>
      </c>
      <c r="F491" s="99" t="b">
        <v>0</v>
      </c>
      <c r="G491" s="99" t="b">
        <v>0</v>
      </c>
    </row>
    <row r="492" spans="1:7" ht="15">
      <c r="A492" s="101" t="s">
        <v>890</v>
      </c>
      <c r="B492" s="99">
        <v>4</v>
      </c>
      <c r="C492" s="103">
        <v>0.0006350779651200371</v>
      </c>
      <c r="D492" s="99" t="s">
        <v>1670</v>
      </c>
      <c r="E492" s="99" t="b">
        <v>0</v>
      </c>
      <c r="F492" s="99" t="b">
        <v>0</v>
      </c>
      <c r="G492" s="99" t="b">
        <v>0</v>
      </c>
    </row>
    <row r="493" spans="1:7" ht="15">
      <c r="A493" s="101" t="s">
        <v>891</v>
      </c>
      <c r="B493" s="99">
        <v>4</v>
      </c>
      <c r="C493" s="103">
        <v>0.0006350779651200371</v>
      </c>
      <c r="D493" s="99" t="s">
        <v>1670</v>
      </c>
      <c r="E493" s="99" t="b">
        <v>0</v>
      </c>
      <c r="F493" s="99" t="b">
        <v>0</v>
      </c>
      <c r="G493" s="99" t="b">
        <v>0</v>
      </c>
    </row>
    <row r="494" spans="1:7" ht="15">
      <c r="A494" s="101" t="s">
        <v>892</v>
      </c>
      <c r="B494" s="99">
        <v>4</v>
      </c>
      <c r="C494" s="103">
        <v>0.0006350779651200371</v>
      </c>
      <c r="D494" s="99" t="s">
        <v>1670</v>
      </c>
      <c r="E494" s="99" t="b">
        <v>0</v>
      </c>
      <c r="F494" s="99" t="b">
        <v>0</v>
      </c>
      <c r="G494" s="99" t="b">
        <v>0</v>
      </c>
    </row>
    <row r="495" spans="1:7" ht="15">
      <c r="A495" s="101" t="s">
        <v>893</v>
      </c>
      <c r="B495" s="99">
        <v>4</v>
      </c>
      <c r="C495" s="103">
        <v>0.0009411582860798552</v>
      </c>
      <c r="D495" s="99" t="s">
        <v>1670</v>
      </c>
      <c r="E495" s="99" t="b">
        <v>0</v>
      </c>
      <c r="F495" s="99" t="b">
        <v>0</v>
      </c>
      <c r="G495" s="99" t="b">
        <v>0</v>
      </c>
    </row>
    <row r="496" spans="1:7" ht="15">
      <c r="A496" s="101" t="s">
        <v>894</v>
      </c>
      <c r="B496" s="99">
        <v>4</v>
      </c>
      <c r="C496" s="103">
        <v>0.0006350779651200371</v>
      </c>
      <c r="D496" s="99" t="s">
        <v>1670</v>
      </c>
      <c r="E496" s="99" t="b">
        <v>0</v>
      </c>
      <c r="F496" s="99" t="b">
        <v>1</v>
      </c>
      <c r="G496" s="99" t="b">
        <v>0</v>
      </c>
    </row>
    <row r="497" spans="1:7" ht="15">
      <c r="A497" s="101" t="s">
        <v>895</v>
      </c>
      <c r="B497" s="99">
        <v>4</v>
      </c>
      <c r="C497" s="103">
        <v>0.0006350779651200371</v>
      </c>
      <c r="D497" s="99" t="s">
        <v>1670</v>
      </c>
      <c r="E497" s="99" t="b">
        <v>0</v>
      </c>
      <c r="F497" s="99" t="b">
        <v>0</v>
      </c>
      <c r="G497" s="99" t="b">
        <v>0</v>
      </c>
    </row>
    <row r="498" spans="1:7" ht="15">
      <c r="A498" s="101" t="s">
        <v>896</v>
      </c>
      <c r="B498" s="99">
        <v>4</v>
      </c>
      <c r="C498" s="103">
        <v>0.0006350779651200371</v>
      </c>
      <c r="D498" s="99" t="s">
        <v>1670</v>
      </c>
      <c r="E498" s="99" t="b">
        <v>0</v>
      </c>
      <c r="F498" s="99" t="b">
        <v>0</v>
      </c>
      <c r="G498" s="99" t="b">
        <v>0</v>
      </c>
    </row>
    <row r="499" spans="1:7" ht="15">
      <c r="A499" s="101" t="s">
        <v>897</v>
      </c>
      <c r="B499" s="99">
        <v>4</v>
      </c>
      <c r="C499" s="103">
        <v>0.0006350779651200371</v>
      </c>
      <c r="D499" s="99" t="s">
        <v>1670</v>
      </c>
      <c r="E499" s="99" t="b">
        <v>0</v>
      </c>
      <c r="F499" s="99" t="b">
        <v>0</v>
      </c>
      <c r="G499" s="99" t="b">
        <v>0</v>
      </c>
    </row>
    <row r="500" spans="1:7" ht="15">
      <c r="A500" s="101" t="s">
        <v>898</v>
      </c>
      <c r="B500" s="99">
        <v>4</v>
      </c>
      <c r="C500" s="103">
        <v>0.0006350779651200371</v>
      </c>
      <c r="D500" s="99" t="s">
        <v>1670</v>
      </c>
      <c r="E500" s="99" t="b">
        <v>0</v>
      </c>
      <c r="F500" s="99" t="b">
        <v>1</v>
      </c>
      <c r="G500" s="99" t="b">
        <v>0</v>
      </c>
    </row>
    <row r="501" spans="1:7" ht="15">
      <c r="A501" s="101" t="s">
        <v>899</v>
      </c>
      <c r="B501" s="99">
        <v>4</v>
      </c>
      <c r="C501" s="103">
        <v>0.0006350779651200371</v>
      </c>
      <c r="D501" s="99" t="s">
        <v>1670</v>
      </c>
      <c r="E501" s="99" t="b">
        <v>1</v>
      </c>
      <c r="F501" s="99" t="b">
        <v>0</v>
      </c>
      <c r="G501" s="99" t="b">
        <v>0</v>
      </c>
    </row>
    <row r="502" spans="1:7" ht="15">
      <c r="A502" s="101" t="s">
        <v>900</v>
      </c>
      <c r="B502" s="99">
        <v>4</v>
      </c>
      <c r="C502" s="103">
        <v>0.0007881181255999461</v>
      </c>
      <c r="D502" s="99" t="s">
        <v>1670</v>
      </c>
      <c r="E502" s="99" t="b">
        <v>0</v>
      </c>
      <c r="F502" s="99" t="b">
        <v>0</v>
      </c>
      <c r="G502" s="99" t="b">
        <v>0</v>
      </c>
    </row>
    <row r="503" spans="1:7" ht="15">
      <c r="A503" s="101" t="s">
        <v>901</v>
      </c>
      <c r="B503" s="99">
        <v>4</v>
      </c>
      <c r="C503" s="103">
        <v>0.0006985953706148515</v>
      </c>
      <c r="D503" s="99" t="s">
        <v>1670</v>
      </c>
      <c r="E503" s="99" t="b">
        <v>1</v>
      </c>
      <c r="F503" s="99" t="b">
        <v>0</v>
      </c>
      <c r="G503" s="99" t="b">
        <v>0</v>
      </c>
    </row>
    <row r="504" spans="1:7" ht="15">
      <c r="A504" s="101" t="s">
        <v>902</v>
      </c>
      <c r="B504" s="99">
        <v>4</v>
      </c>
      <c r="C504" s="103">
        <v>0.0006985953706148515</v>
      </c>
      <c r="D504" s="99" t="s">
        <v>1670</v>
      </c>
      <c r="E504" s="99" t="b">
        <v>0</v>
      </c>
      <c r="F504" s="99" t="b">
        <v>0</v>
      </c>
      <c r="G504" s="99" t="b">
        <v>0</v>
      </c>
    </row>
    <row r="505" spans="1:7" ht="15">
      <c r="A505" s="101" t="s">
        <v>903</v>
      </c>
      <c r="B505" s="99">
        <v>4</v>
      </c>
      <c r="C505" s="103">
        <v>0.0006985953706148515</v>
      </c>
      <c r="D505" s="99" t="s">
        <v>1670</v>
      </c>
      <c r="E505" s="99" t="b">
        <v>0</v>
      </c>
      <c r="F505" s="99" t="b">
        <v>0</v>
      </c>
      <c r="G505" s="99" t="b">
        <v>0</v>
      </c>
    </row>
    <row r="506" spans="1:7" ht="15">
      <c r="A506" s="101" t="s">
        <v>904</v>
      </c>
      <c r="B506" s="99">
        <v>4</v>
      </c>
      <c r="C506" s="103">
        <v>0.0006350779651200371</v>
      </c>
      <c r="D506" s="99" t="s">
        <v>1670</v>
      </c>
      <c r="E506" s="99" t="b">
        <v>0</v>
      </c>
      <c r="F506" s="99" t="b">
        <v>0</v>
      </c>
      <c r="G506" s="99" t="b">
        <v>0</v>
      </c>
    </row>
    <row r="507" spans="1:7" ht="15">
      <c r="A507" s="101" t="s">
        <v>905</v>
      </c>
      <c r="B507" s="99">
        <v>4</v>
      </c>
      <c r="C507" s="103">
        <v>0.0006350779651200371</v>
      </c>
      <c r="D507" s="99" t="s">
        <v>1670</v>
      </c>
      <c r="E507" s="99" t="b">
        <v>0</v>
      </c>
      <c r="F507" s="99" t="b">
        <v>0</v>
      </c>
      <c r="G507" s="99" t="b">
        <v>0</v>
      </c>
    </row>
    <row r="508" spans="1:7" ht="15">
      <c r="A508" s="101" t="s">
        <v>906</v>
      </c>
      <c r="B508" s="99">
        <v>4</v>
      </c>
      <c r="C508" s="103">
        <v>0.0006350779651200371</v>
      </c>
      <c r="D508" s="99" t="s">
        <v>1670</v>
      </c>
      <c r="E508" s="99" t="b">
        <v>0</v>
      </c>
      <c r="F508" s="99" t="b">
        <v>0</v>
      </c>
      <c r="G508" s="99" t="b">
        <v>0</v>
      </c>
    </row>
    <row r="509" spans="1:7" ht="15">
      <c r="A509" s="101" t="s">
        <v>907</v>
      </c>
      <c r="B509" s="99">
        <v>4</v>
      </c>
      <c r="C509" s="103">
        <v>0.0006350779651200371</v>
      </c>
      <c r="D509" s="99" t="s">
        <v>1670</v>
      </c>
      <c r="E509" s="99" t="b">
        <v>0</v>
      </c>
      <c r="F509" s="99" t="b">
        <v>0</v>
      </c>
      <c r="G509" s="99" t="b">
        <v>0</v>
      </c>
    </row>
    <row r="510" spans="1:7" ht="15">
      <c r="A510" s="101" t="s">
        <v>908</v>
      </c>
      <c r="B510" s="99">
        <v>4</v>
      </c>
      <c r="C510" s="103">
        <v>0.0007881181255999461</v>
      </c>
      <c r="D510" s="99" t="s">
        <v>1670</v>
      </c>
      <c r="E510" s="99" t="b">
        <v>0</v>
      </c>
      <c r="F510" s="99" t="b">
        <v>0</v>
      </c>
      <c r="G510" s="99" t="b">
        <v>0</v>
      </c>
    </row>
    <row r="511" spans="1:7" ht="15">
      <c r="A511" s="101" t="s">
        <v>909</v>
      </c>
      <c r="B511" s="99">
        <v>4</v>
      </c>
      <c r="C511" s="103">
        <v>0.0006350779651200371</v>
      </c>
      <c r="D511" s="99" t="s">
        <v>1670</v>
      </c>
      <c r="E511" s="99" t="b">
        <v>0</v>
      </c>
      <c r="F511" s="99" t="b">
        <v>0</v>
      </c>
      <c r="G511" s="99" t="b">
        <v>0</v>
      </c>
    </row>
    <row r="512" spans="1:7" ht="15">
      <c r="A512" s="101" t="s">
        <v>910</v>
      </c>
      <c r="B512" s="99">
        <v>4</v>
      </c>
      <c r="C512" s="103">
        <v>0.0006350779651200371</v>
      </c>
      <c r="D512" s="99" t="s">
        <v>1670</v>
      </c>
      <c r="E512" s="99" t="b">
        <v>0</v>
      </c>
      <c r="F512" s="99" t="b">
        <v>0</v>
      </c>
      <c r="G512" s="99" t="b">
        <v>0</v>
      </c>
    </row>
    <row r="513" spans="1:7" ht="15">
      <c r="A513" s="101" t="s">
        <v>911</v>
      </c>
      <c r="B513" s="99">
        <v>4</v>
      </c>
      <c r="C513" s="103">
        <v>0.0006985953706148515</v>
      </c>
      <c r="D513" s="99" t="s">
        <v>1670</v>
      </c>
      <c r="E513" s="99" t="b">
        <v>0</v>
      </c>
      <c r="F513" s="99" t="b">
        <v>0</v>
      </c>
      <c r="G513" s="99" t="b">
        <v>0</v>
      </c>
    </row>
    <row r="514" spans="1:7" ht="15">
      <c r="A514" s="101" t="s">
        <v>912</v>
      </c>
      <c r="B514" s="99">
        <v>4</v>
      </c>
      <c r="C514" s="103">
        <v>0.0006350779651200371</v>
      </c>
      <c r="D514" s="99" t="s">
        <v>1670</v>
      </c>
      <c r="E514" s="99" t="b">
        <v>0</v>
      </c>
      <c r="F514" s="99" t="b">
        <v>0</v>
      </c>
      <c r="G514" s="99" t="b">
        <v>0</v>
      </c>
    </row>
    <row r="515" spans="1:7" ht="15">
      <c r="A515" s="101" t="s">
        <v>913</v>
      </c>
      <c r="B515" s="99">
        <v>4</v>
      </c>
      <c r="C515" s="103">
        <v>0.0009411582860798552</v>
      </c>
      <c r="D515" s="99" t="s">
        <v>1670</v>
      </c>
      <c r="E515" s="99" t="b">
        <v>0</v>
      </c>
      <c r="F515" s="99" t="b">
        <v>0</v>
      </c>
      <c r="G515" s="99" t="b">
        <v>0</v>
      </c>
    </row>
    <row r="516" spans="1:7" ht="15">
      <c r="A516" s="101" t="s">
        <v>914</v>
      </c>
      <c r="B516" s="99">
        <v>4</v>
      </c>
      <c r="C516" s="103">
        <v>0.0006985953706148515</v>
      </c>
      <c r="D516" s="99" t="s">
        <v>1670</v>
      </c>
      <c r="E516" s="99" t="b">
        <v>0</v>
      </c>
      <c r="F516" s="99" t="b">
        <v>0</v>
      </c>
      <c r="G516" s="99" t="b">
        <v>0</v>
      </c>
    </row>
    <row r="517" spans="1:7" ht="15">
      <c r="A517" s="101" t="s">
        <v>915</v>
      </c>
      <c r="B517" s="99">
        <v>4</v>
      </c>
      <c r="C517" s="103">
        <v>0.0006985953706148515</v>
      </c>
      <c r="D517" s="99" t="s">
        <v>1670</v>
      </c>
      <c r="E517" s="99" t="b">
        <v>0</v>
      </c>
      <c r="F517" s="99" t="b">
        <v>0</v>
      </c>
      <c r="G517" s="99" t="b">
        <v>0</v>
      </c>
    </row>
    <row r="518" spans="1:7" ht="15">
      <c r="A518" s="101" t="s">
        <v>916</v>
      </c>
      <c r="B518" s="99">
        <v>4</v>
      </c>
      <c r="C518" s="103">
        <v>0.0006350779651200371</v>
      </c>
      <c r="D518" s="99" t="s">
        <v>1670</v>
      </c>
      <c r="E518" s="99" t="b">
        <v>0</v>
      </c>
      <c r="F518" s="99" t="b">
        <v>0</v>
      </c>
      <c r="G518" s="99" t="b">
        <v>0</v>
      </c>
    </row>
    <row r="519" spans="1:7" ht="15">
      <c r="A519" s="101" t="s">
        <v>917</v>
      </c>
      <c r="B519" s="99">
        <v>4</v>
      </c>
      <c r="C519" s="103">
        <v>0.0006350779651200371</v>
      </c>
      <c r="D519" s="99" t="s">
        <v>1670</v>
      </c>
      <c r="E519" s="99" t="b">
        <v>0</v>
      </c>
      <c r="F519" s="99" t="b">
        <v>0</v>
      </c>
      <c r="G519" s="99" t="b">
        <v>0</v>
      </c>
    </row>
    <row r="520" spans="1:7" ht="15">
      <c r="A520" s="101" t="s">
        <v>918</v>
      </c>
      <c r="B520" s="99">
        <v>4</v>
      </c>
      <c r="C520" s="103">
        <v>0.0006350779651200371</v>
      </c>
      <c r="D520" s="99" t="s">
        <v>1670</v>
      </c>
      <c r="E520" s="99" t="b">
        <v>0</v>
      </c>
      <c r="F520" s="99" t="b">
        <v>0</v>
      </c>
      <c r="G520" s="99" t="b">
        <v>0</v>
      </c>
    </row>
    <row r="521" spans="1:7" ht="15">
      <c r="A521" s="101" t="s">
        <v>919</v>
      </c>
      <c r="B521" s="99">
        <v>4</v>
      </c>
      <c r="C521" s="103">
        <v>0.0007881181255999461</v>
      </c>
      <c r="D521" s="99" t="s">
        <v>1670</v>
      </c>
      <c r="E521" s="99" t="b">
        <v>0</v>
      </c>
      <c r="F521" s="99" t="b">
        <v>0</v>
      </c>
      <c r="G521" s="99" t="b">
        <v>0</v>
      </c>
    </row>
    <row r="522" spans="1:7" ht="15">
      <c r="A522" s="101" t="s">
        <v>920</v>
      </c>
      <c r="B522" s="99">
        <v>4</v>
      </c>
      <c r="C522" s="103">
        <v>0.0007881181255999461</v>
      </c>
      <c r="D522" s="99" t="s">
        <v>1670</v>
      </c>
      <c r="E522" s="99" t="b">
        <v>0</v>
      </c>
      <c r="F522" s="99" t="b">
        <v>0</v>
      </c>
      <c r="G522" s="99" t="b">
        <v>0</v>
      </c>
    </row>
    <row r="523" spans="1:7" ht="15">
      <c r="A523" s="101" t="s">
        <v>921</v>
      </c>
      <c r="B523" s="99">
        <v>4</v>
      </c>
      <c r="C523" s="103">
        <v>0.0006350779651200371</v>
      </c>
      <c r="D523" s="99" t="s">
        <v>1670</v>
      </c>
      <c r="E523" s="99" t="b">
        <v>0</v>
      </c>
      <c r="F523" s="99" t="b">
        <v>0</v>
      </c>
      <c r="G523" s="99" t="b">
        <v>0</v>
      </c>
    </row>
    <row r="524" spans="1:7" ht="15">
      <c r="A524" s="101" t="s">
        <v>922</v>
      </c>
      <c r="B524" s="99">
        <v>4</v>
      </c>
      <c r="C524" s="103">
        <v>0.0006350779651200371</v>
      </c>
      <c r="D524" s="99" t="s">
        <v>1670</v>
      </c>
      <c r="E524" s="99" t="b">
        <v>0</v>
      </c>
      <c r="F524" s="99" t="b">
        <v>0</v>
      </c>
      <c r="G524" s="99" t="b">
        <v>0</v>
      </c>
    </row>
    <row r="525" spans="1:7" ht="15">
      <c r="A525" s="101" t="s">
        <v>923</v>
      </c>
      <c r="B525" s="99">
        <v>4</v>
      </c>
      <c r="C525" s="103">
        <v>0.0006350779651200371</v>
      </c>
      <c r="D525" s="99" t="s">
        <v>1670</v>
      </c>
      <c r="E525" s="99" t="b">
        <v>0</v>
      </c>
      <c r="F525" s="99" t="b">
        <v>0</v>
      </c>
      <c r="G525" s="99" t="b">
        <v>0</v>
      </c>
    </row>
    <row r="526" spans="1:7" ht="15">
      <c r="A526" s="101" t="s">
        <v>924</v>
      </c>
      <c r="B526" s="99">
        <v>4</v>
      </c>
      <c r="C526" s="103">
        <v>0.0006350779651200371</v>
      </c>
      <c r="D526" s="99" t="s">
        <v>1670</v>
      </c>
      <c r="E526" s="99" t="b">
        <v>0</v>
      </c>
      <c r="F526" s="99" t="b">
        <v>0</v>
      </c>
      <c r="G526" s="99" t="b">
        <v>0</v>
      </c>
    </row>
    <row r="527" spans="1:7" ht="15">
      <c r="A527" s="101" t="s">
        <v>925</v>
      </c>
      <c r="B527" s="99">
        <v>4</v>
      </c>
      <c r="C527" s="103">
        <v>0.0006350779651200371</v>
      </c>
      <c r="D527" s="99" t="s">
        <v>1670</v>
      </c>
      <c r="E527" s="99" t="b">
        <v>0</v>
      </c>
      <c r="F527" s="99" t="b">
        <v>0</v>
      </c>
      <c r="G527" s="99" t="b">
        <v>0</v>
      </c>
    </row>
    <row r="528" spans="1:7" ht="15">
      <c r="A528" s="101" t="s">
        <v>926</v>
      </c>
      <c r="B528" s="99">
        <v>4</v>
      </c>
      <c r="C528" s="103">
        <v>0.0007881181255999461</v>
      </c>
      <c r="D528" s="99" t="s">
        <v>1670</v>
      </c>
      <c r="E528" s="99" t="b">
        <v>0</v>
      </c>
      <c r="F528" s="99" t="b">
        <v>0</v>
      </c>
      <c r="G528" s="99" t="b">
        <v>0</v>
      </c>
    </row>
    <row r="529" spans="1:7" ht="15">
      <c r="A529" s="101" t="s">
        <v>927</v>
      </c>
      <c r="B529" s="99">
        <v>4</v>
      </c>
      <c r="C529" s="103">
        <v>0.0006985953706148515</v>
      </c>
      <c r="D529" s="99" t="s">
        <v>1670</v>
      </c>
      <c r="E529" s="99" t="b">
        <v>0</v>
      </c>
      <c r="F529" s="99" t="b">
        <v>0</v>
      </c>
      <c r="G529" s="99" t="b">
        <v>0</v>
      </c>
    </row>
    <row r="530" spans="1:7" ht="15">
      <c r="A530" s="101" t="s">
        <v>928</v>
      </c>
      <c r="B530" s="99">
        <v>4</v>
      </c>
      <c r="C530" s="103">
        <v>0.0006350779651200371</v>
      </c>
      <c r="D530" s="99" t="s">
        <v>1670</v>
      </c>
      <c r="E530" s="99" t="b">
        <v>0</v>
      </c>
      <c r="F530" s="99" t="b">
        <v>0</v>
      </c>
      <c r="G530" s="99" t="b">
        <v>0</v>
      </c>
    </row>
    <row r="531" spans="1:7" ht="15">
      <c r="A531" s="101" t="s">
        <v>929</v>
      </c>
      <c r="B531" s="99">
        <v>4</v>
      </c>
      <c r="C531" s="103">
        <v>0.0006985953706148515</v>
      </c>
      <c r="D531" s="99" t="s">
        <v>1670</v>
      </c>
      <c r="E531" s="99" t="b">
        <v>0</v>
      </c>
      <c r="F531" s="99" t="b">
        <v>0</v>
      </c>
      <c r="G531" s="99" t="b">
        <v>0</v>
      </c>
    </row>
    <row r="532" spans="1:7" ht="15">
      <c r="A532" s="101" t="s">
        <v>930</v>
      </c>
      <c r="B532" s="99">
        <v>4</v>
      </c>
      <c r="C532" s="103">
        <v>0.0006350779651200371</v>
      </c>
      <c r="D532" s="99" t="s">
        <v>1670</v>
      </c>
      <c r="E532" s="99" t="b">
        <v>0</v>
      </c>
      <c r="F532" s="99" t="b">
        <v>0</v>
      </c>
      <c r="G532" s="99" t="b">
        <v>0</v>
      </c>
    </row>
    <row r="533" spans="1:7" ht="15">
      <c r="A533" s="101" t="s">
        <v>931</v>
      </c>
      <c r="B533" s="99">
        <v>3</v>
      </c>
      <c r="C533" s="103">
        <v>0.0005239465279611386</v>
      </c>
      <c r="D533" s="99" t="s">
        <v>1670</v>
      </c>
      <c r="E533" s="99" t="b">
        <v>0</v>
      </c>
      <c r="F533" s="99" t="b">
        <v>0</v>
      </c>
      <c r="G533" s="99" t="b">
        <v>0</v>
      </c>
    </row>
    <row r="534" spans="1:7" ht="15">
      <c r="A534" s="101" t="s">
        <v>932</v>
      </c>
      <c r="B534" s="99">
        <v>3</v>
      </c>
      <c r="C534" s="103">
        <v>0.0005239465279611386</v>
      </c>
      <c r="D534" s="99" t="s">
        <v>1670</v>
      </c>
      <c r="E534" s="99" t="b">
        <v>0</v>
      </c>
      <c r="F534" s="99" t="b">
        <v>0</v>
      </c>
      <c r="G534" s="99" t="b">
        <v>0</v>
      </c>
    </row>
    <row r="535" spans="1:7" ht="15">
      <c r="A535" s="101" t="s">
        <v>933</v>
      </c>
      <c r="B535" s="99">
        <v>3</v>
      </c>
      <c r="C535" s="103">
        <v>0.0007058687145598914</v>
      </c>
      <c r="D535" s="99" t="s">
        <v>1670</v>
      </c>
      <c r="E535" s="99" t="b">
        <v>0</v>
      </c>
      <c r="F535" s="99" t="b">
        <v>0</v>
      </c>
      <c r="G535" s="99" t="b">
        <v>0</v>
      </c>
    </row>
    <row r="536" spans="1:7" ht="15">
      <c r="A536" s="101" t="s">
        <v>934</v>
      </c>
      <c r="B536" s="99">
        <v>3</v>
      </c>
      <c r="C536" s="103">
        <v>0.0005239465279611386</v>
      </c>
      <c r="D536" s="99" t="s">
        <v>1670</v>
      </c>
      <c r="E536" s="99" t="b">
        <v>0</v>
      </c>
      <c r="F536" s="99" t="b">
        <v>0</v>
      </c>
      <c r="G536" s="99" t="b">
        <v>0</v>
      </c>
    </row>
    <row r="537" spans="1:7" ht="15">
      <c r="A537" s="101" t="s">
        <v>935</v>
      </c>
      <c r="B537" s="99">
        <v>3</v>
      </c>
      <c r="C537" s="103">
        <v>0.0005239465279611386</v>
      </c>
      <c r="D537" s="99" t="s">
        <v>1670</v>
      </c>
      <c r="E537" s="99" t="b">
        <v>0</v>
      </c>
      <c r="F537" s="99" t="b">
        <v>0</v>
      </c>
      <c r="G537" s="99" t="b">
        <v>0</v>
      </c>
    </row>
    <row r="538" spans="1:7" ht="15">
      <c r="A538" s="101" t="s">
        <v>936</v>
      </c>
      <c r="B538" s="99">
        <v>3</v>
      </c>
      <c r="C538" s="103">
        <v>0.0005239465279611386</v>
      </c>
      <c r="D538" s="99" t="s">
        <v>1670</v>
      </c>
      <c r="E538" s="99" t="b">
        <v>0</v>
      </c>
      <c r="F538" s="99" t="b">
        <v>0</v>
      </c>
      <c r="G538" s="99" t="b">
        <v>0</v>
      </c>
    </row>
    <row r="539" spans="1:7" ht="15">
      <c r="A539" s="101" t="s">
        <v>937</v>
      </c>
      <c r="B539" s="99">
        <v>3</v>
      </c>
      <c r="C539" s="103">
        <v>0.0005239465279611386</v>
      </c>
      <c r="D539" s="99" t="s">
        <v>1670</v>
      </c>
      <c r="E539" s="99" t="b">
        <v>0</v>
      </c>
      <c r="F539" s="99" t="b">
        <v>0</v>
      </c>
      <c r="G539" s="99" t="b">
        <v>0</v>
      </c>
    </row>
    <row r="540" spans="1:7" ht="15">
      <c r="A540" s="101" t="s">
        <v>938</v>
      </c>
      <c r="B540" s="99">
        <v>3</v>
      </c>
      <c r="C540" s="103">
        <v>0.0005910885941999596</v>
      </c>
      <c r="D540" s="99" t="s">
        <v>1670</v>
      </c>
      <c r="E540" s="99" t="b">
        <v>0</v>
      </c>
      <c r="F540" s="99" t="b">
        <v>0</v>
      </c>
      <c r="G540" s="99" t="b">
        <v>0</v>
      </c>
    </row>
    <row r="541" spans="1:7" ht="15">
      <c r="A541" s="101" t="s">
        <v>939</v>
      </c>
      <c r="B541" s="99">
        <v>3</v>
      </c>
      <c r="C541" s="103">
        <v>0.0005239465279611386</v>
      </c>
      <c r="D541" s="99" t="s">
        <v>1670</v>
      </c>
      <c r="E541" s="99" t="b">
        <v>0</v>
      </c>
      <c r="F541" s="99" t="b">
        <v>0</v>
      </c>
      <c r="G541" s="99" t="b">
        <v>0</v>
      </c>
    </row>
    <row r="542" spans="1:7" ht="15">
      <c r="A542" s="101" t="s">
        <v>940</v>
      </c>
      <c r="B542" s="99">
        <v>3</v>
      </c>
      <c r="C542" s="103">
        <v>0.0005239465279611386</v>
      </c>
      <c r="D542" s="99" t="s">
        <v>1670</v>
      </c>
      <c r="E542" s="99" t="b">
        <v>0</v>
      </c>
      <c r="F542" s="99" t="b">
        <v>0</v>
      </c>
      <c r="G542" s="99" t="b">
        <v>0</v>
      </c>
    </row>
    <row r="543" spans="1:7" ht="15">
      <c r="A543" s="101" t="s">
        <v>941</v>
      </c>
      <c r="B543" s="99">
        <v>3</v>
      </c>
      <c r="C543" s="103">
        <v>0.0005239465279611386</v>
      </c>
      <c r="D543" s="99" t="s">
        <v>1670</v>
      </c>
      <c r="E543" s="99" t="b">
        <v>0</v>
      </c>
      <c r="F543" s="99" t="b">
        <v>0</v>
      </c>
      <c r="G543" s="99" t="b">
        <v>0</v>
      </c>
    </row>
    <row r="544" spans="1:7" ht="15">
      <c r="A544" s="101" t="s">
        <v>942</v>
      </c>
      <c r="B544" s="99">
        <v>3</v>
      </c>
      <c r="C544" s="103">
        <v>0.0005910885941999596</v>
      </c>
      <c r="D544" s="99" t="s">
        <v>1670</v>
      </c>
      <c r="E544" s="99" t="b">
        <v>0</v>
      </c>
      <c r="F544" s="99" t="b">
        <v>0</v>
      </c>
      <c r="G544" s="99" t="b">
        <v>0</v>
      </c>
    </row>
    <row r="545" spans="1:7" ht="15">
      <c r="A545" s="101" t="s">
        <v>943</v>
      </c>
      <c r="B545" s="99">
        <v>3</v>
      </c>
      <c r="C545" s="103">
        <v>0.0005910885941999596</v>
      </c>
      <c r="D545" s="99" t="s">
        <v>1670</v>
      </c>
      <c r="E545" s="99" t="b">
        <v>0</v>
      </c>
      <c r="F545" s="99" t="b">
        <v>0</v>
      </c>
      <c r="G545" s="99" t="b">
        <v>0</v>
      </c>
    </row>
    <row r="546" spans="1:7" ht="15">
      <c r="A546" s="101" t="s">
        <v>944</v>
      </c>
      <c r="B546" s="99">
        <v>3</v>
      </c>
      <c r="C546" s="103">
        <v>0.0005239465279611386</v>
      </c>
      <c r="D546" s="99" t="s">
        <v>1670</v>
      </c>
      <c r="E546" s="99" t="b">
        <v>0</v>
      </c>
      <c r="F546" s="99" t="b">
        <v>0</v>
      </c>
      <c r="G546" s="99" t="b">
        <v>0</v>
      </c>
    </row>
    <row r="547" spans="1:7" ht="15">
      <c r="A547" s="101" t="s">
        <v>945</v>
      </c>
      <c r="B547" s="99">
        <v>3</v>
      </c>
      <c r="C547" s="103">
        <v>0.0005239465279611386</v>
      </c>
      <c r="D547" s="99" t="s">
        <v>1670</v>
      </c>
      <c r="E547" s="99" t="b">
        <v>0</v>
      </c>
      <c r="F547" s="99" t="b">
        <v>0</v>
      </c>
      <c r="G547" s="99" t="b">
        <v>0</v>
      </c>
    </row>
    <row r="548" spans="1:7" ht="15">
      <c r="A548" s="101" t="s">
        <v>946</v>
      </c>
      <c r="B548" s="99">
        <v>3</v>
      </c>
      <c r="C548" s="103">
        <v>0.0005910885941999596</v>
      </c>
      <c r="D548" s="99" t="s">
        <v>1670</v>
      </c>
      <c r="E548" s="99" t="b">
        <v>0</v>
      </c>
      <c r="F548" s="99" t="b">
        <v>0</v>
      </c>
      <c r="G548" s="99" t="b">
        <v>0</v>
      </c>
    </row>
    <row r="549" spans="1:7" ht="15">
      <c r="A549" s="101" t="s">
        <v>947</v>
      </c>
      <c r="B549" s="99">
        <v>3</v>
      </c>
      <c r="C549" s="103">
        <v>0.0005910885941999596</v>
      </c>
      <c r="D549" s="99" t="s">
        <v>1670</v>
      </c>
      <c r="E549" s="99" t="b">
        <v>0</v>
      </c>
      <c r="F549" s="99" t="b">
        <v>0</v>
      </c>
      <c r="G549" s="99" t="b">
        <v>0</v>
      </c>
    </row>
    <row r="550" spans="1:7" ht="15">
      <c r="A550" s="101" t="s">
        <v>948</v>
      </c>
      <c r="B550" s="99">
        <v>3</v>
      </c>
      <c r="C550" s="103">
        <v>0.0007058687145598914</v>
      </c>
      <c r="D550" s="99" t="s">
        <v>1670</v>
      </c>
      <c r="E550" s="99" t="b">
        <v>0</v>
      </c>
      <c r="F550" s="99" t="b">
        <v>0</v>
      </c>
      <c r="G550" s="99" t="b">
        <v>0</v>
      </c>
    </row>
    <row r="551" spans="1:7" ht="15">
      <c r="A551" s="101" t="s">
        <v>949</v>
      </c>
      <c r="B551" s="99">
        <v>3</v>
      </c>
      <c r="C551" s="103">
        <v>0.0005239465279611386</v>
      </c>
      <c r="D551" s="99" t="s">
        <v>1670</v>
      </c>
      <c r="E551" s="99" t="b">
        <v>0</v>
      </c>
      <c r="F551" s="99" t="b">
        <v>0</v>
      </c>
      <c r="G551" s="99" t="b">
        <v>0</v>
      </c>
    </row>
    <row r="552" spans="1:7" ht="15">
      <c r="A552" s="101" t="s">
        <v>950</v>
      </c>
      <c r="B552" s="99">
        <v>3</v>
      </c>
      <c r="C552" s="103">
        <v>0.0005239465279611386</v>
      </c>
      <c r="D552" s="99" t="s">
        <v>1670</v>
      </c>
      <c r="E552" s="99" t="b">
        <v>0</v>
      </c>
      <c r="F552" s="99" t="b">
        <v>0</v>
      </c>
      <c r="G552" s="99" t="b">
        <v>0</v>
      </c>
    </row>
    <row r="553" spans="1:7" ht="15">
      <c r="A553" s="101" t="s">
        <v>951</v>
      </c>
      <c r="B553" s="99">
        <v>3</v>
      </c>
      <c r="C553" s="103">
        <v>0.0005239465279611386</v>
      </c>
      <c r="D553" s="99" t="s">
        <v>1670</v>
      </c>
      <c r="E553" s="99" t="b">
        <v>0</v>
      </c>
      <c r="F553" s="99" t="b">
        <v>1</v>
      </c>
      <c r="G553" s="99" t="b">
        <v>0</v>
      </c>
    </row>
    <row r="554" spans="1:7" ht="15">
      <c r="A554" s="101" t="s">
        <v>952</v>
      </c>
      <c r="B554" s="99">
        <v>3</v>
      </c>
      <c r="C554" s="103">
        <v>0.0005239465279611386</v>
      </c>
      <c r="D554" s="99" t="s">
        <v>1670</v>
      </c>
      <c r="E554" s="99" t="b">
        <v>0</v>
      </c>
      <c r="F554" s="99" t="b">
        <v>0</v>
      </c>
      <c r="G554" s="99" t="b">
        <v>0</v>
      </c>
    </row>
    <row r="555" spans="1:7" ht="15">
      <c r="A555" s="101" t="s">
        <v>953</v>
      </c>
      <c r="B555" s="99">
        <v>3</v>
      </c>
      <c r="C555" s="103">
        <v>0.0005239465279611386</v>
      </c>
      <c r="D555" s="99" t="s">
        <v>1670</v>
      </c>
      <c r="E555" s="99" t="b">
        <v>0</v>
      </c>
      <c r="F555" s="99" t="b">
        <v>0</v>
      </c>
      <c r="G555" s="99" t="b">
        <v>0</v>
      </c>
    </row>
    <row r="556" spans="1:7" ht="15">
      <c r="A556" s="101" t="s">
        <v>954</v>
      </c>
      <c r="B556" s="99">
        <v>3</v>
      </c>
      <c r="C556" s="103">
        <v>0.0005910885941999596</v>
      </c>
      <c r="D556" s="99" t="s">
        <v>1670</v>
      </c>
      <c r="E556" s="99" t="b">
        <v>0</v>
      </c>
      <c r="F556" s="99" t="b">
        <v>0</v>
      </c>
      <c r="G556" s="99" t="b">
        <v>0</v>
      </c>
    </row>
    <row r="557" spans="1:7" ht="15">
      <c r="A557" s="101" t="s">
        <v>955</v>
      </c>
      <c r="B557" s="99">
        <v>3</v>
      </c>
      <c r="C557" s="103">
        <v>0.0005910885941999596</v>
      </c>
      <c r="D557" s="99" t="s">
        <v>1670</v>
      </c>
      <c r="E557" s="99" t="b">
        <v>0</v>
      </c>
      <c r="F557" s="99" t="b">
        <v>0</v>
      </c>
      <c r="G557" s="99" t="b">
        <v>0</v>
      </c>
    </row>
    <row r="558" spans="1:7" ht="15">
      <c r="A558" s="101" t="s">
        <v>956</v>
      </c>
      <c r="B558" s="99">
        <v>3</v>
      </c>
      <c r="C558" s="103">
        <v>0.0005239465279611386</v>
      </c>
      <c r="D558" s="99" t="s">
        <v>1670</v>
      </c>
      <c r="E558" s="99" t="b">
        <v>0</v>
      </c>
      <c r="F558" s="99" t="b">
        <v>0</v>
      </c>
      <c r="G558" s="99" t="b">
        <v>0</v>
      </c>
    </row>
    <row r="559" spans="1:7" ht="15">
      <c r="A559" s="101" t="s">
        <v>957</v>
      </c>
      <c r="B559" s="99">
        <v>3</v>
      </c>
      <c r="C559" s="103">
        <v>0.0005239465279611386</v>
      </c>
      <c r="D559" s="99" t="s">
        <v>1670</v>
      </c>
      <c r="E559" s="99" t="b">
        <v>0</v>
      </c>
      <c r="F559" s="99" t="b">
        <v>0</v>
      </c>
      <c r="G559" s="99" t="b">
        <v>0</v>
      </c>
    </row>
    <row r="560" spans="1:7" ht="15">
      <c r="A560" s="101" t="s">
        <v>958</v>
      </c>
      <c r="B560" s="99">
        <v>3</v>
      </c>
      <c r="C560" s="103">
        <v>0.0005239465279611386</v>
      </c>
      <c r="D560" s="99" t="s">
        <v>1670</v>
      </c>
      <c r="E560" s="99" t="b">
        <v>0</v>
      </c>
      <c r="F560" s="99" t="b">
        <v>0</v>
      </c>
      <c r="G560" s="99" t="b">
        <v>0</v>
      </c>
    </row>
    <row r="561" spans="1:7" ht="15">
      <c r="A561" s="101" t="s">
        <v>959</v>
      </c>
      <c r="B561" s="99">
        <v>3</v>
      </c>
      <c r="C561" s="103">
        <v>0.0005239465279611386</v>
      </c>
      <c r="D561" s="99" t="s">
        <v>1670</v>
      </c>
      <c r="E561" s="99" t="b">
        <v>0</v>
      </c>
      <c r="F561" s="99" t="b">
        <v>0</v>
      </c>
      <c r="G561" s="99" t="b">
        <v>0</v>
      </c>
    </row>
    <row r="562" spans="1:7" ht="15">
      <c r="A562" s="101" t="s">
        <v>960</v>
      </c>
      <c r="B562" s="99">
        <v>3</v>
      </c>
      <c r="C562" s="103">
        <v>0.0005910885941999596</v>
      </c>
      <c r="D562" s="99" t="s">
        <v>1670</v>
      </c>
      <c r="E562" s="99" t="b">
        <v>0</v>
      </c>
      <c r="F562" s="99" t="b">
        <v>0</v>
      </c>
      <c r="G562" s="99" t="b">
        <v>0</v>
      </c>
    </row>
    <row r="563" spans="1:7" ht="15">
      <c r="A563" s="101" t="s">
        <v>961</v>
      </c>
      <c r="B563" s="99">
        <v>3</v>
      </c>
      <c r="C563" s="103">
        <v>0.0005239465279611386</v>
      </c>
      <c r="D563" s="99" t="s">
        <v>1670</v>
      </c>
      <c r="E563" s="99" t="b">
        <v>0</v>
      </c>
      <c r="F563" s="99" t="b">
        <v>0</v>
      </c>
      <c r="G563" s="99" t="b">
        <v>0</v>
      </c>
    </row>
    <row r="564" spans="1:7" ht="15">
      <c r="A564" s="101" t="s">
        <v>962</v>
      </c>
      <c r="B564" s="99">
        <v>3</v>
      </c>
      <c r="C564" s="103">
        <v>0.0005910885941999596</v>
      </c>
      <c r="D564" s="99" t="s">
        <v>1670</v>
      </c>
      <c r="E564" s="99" t="b">
        <v>0</v>
      </c>
      <c r="F564" s="99" t="b">
        <v>0</v>
      </c>
      <c r="G564" s="99" t="b">
        <v>0</v>
      </c>
    </row>
    <row r="565" spans="1:7" ht="15">
      <c r="A565" s="101" t="s">
        <v>963</v>
      </c>
      <c r="B565" s="99">
        <v>3</v>
      </c>
      <c r="C565" s="103">
        <v>0.0005239465279611386</v>
      </c>
      <c r="D565" s="99" t="s">
        <v>1670</v>
      </c>
      <c r="E565" s="99" t="b">
        <v>0</v>
      </c>
      <c r="F565" s="99" t="b">
        <v>0</v>
      </c>
      <c r="G565" s="99" t="b">
        <v>0</v>
      </c>
    </row>
    <row r="566" spans="1:7" ht="15">
      <c r="A566" s="101" t="s">
        <v>964</v>
      </c>
      <c r="B566" s="99">
        <v>3</v>
      </c>
      <c r="C566" s="103">
        <v>0.0005239465279611386</v>
      </c>
      <c r="D566" s="99" t="s">
        <v>1670</v>
      </c>
      <c r="E566" s="99" t="b">
        <v>0</v>
      </c>
      <c r="F566" s="99" t="b">
        <v>0</v>
      </c>
      <c r="G566" s="99" t="b">
        <v>0</v>
      </c>
    </row>
    <row r="567" spans="1:7" ht="15">
      <c r="A567" s="101" t="s">
        <v>965</v>
      </c>
      <c r="B567" s="99">
        <v>3</v>
      </c>
      <c r="C567" s="103">
        <v>0.0005239465279611386</v>
      </c>
      <c r="D567" s="99" t="s">
        <v>1670</v>
      </c>
      <c r="E567" s="99" t="b">
        <v>0</v>
      </c>
      <c r="F567" s="99" t="b">
        <v>0</v>
      </c>
      <c r="G567" s="99" t="b">
        <v>0</v>
      </c>
    </row>
    <row r="568" spans="1:7" ht="15">
      <c r="A568" s="101" t="s">
        <v>966</v>
      </c>
      <c r="B568" s="99">
        <v>3</v>
      </c>
      <c r="C568" s="103">
        <v>0.0005239465279611386</v>
      </c>
      <c r="D568" s="99" t="s">
        <v>1670</v>
      </c>
      <c r="E568" s="99" t="b">
        <v>0</v>
      </c>
      <c r="F568" s="99" t="b">
        <v>0</v>
      </c>
      <c r="G568" s="99" t="b">
        <v>0</v>
      </c>
    </row>
    <row r="569" spans="1:7" ht="15">
      <c r="A569" s="101" t="s">
        <v>967</v>
      </c>
      <c r="B569" s="99">
        <v>3</v>
      </c>
      <c r="C569" s="103">
        <v>0.0005239465279611386</v>
      </c>
      <c r="D569" s="99" t="s">
        <v>1670</v>
      </c>
      <c r="E569" s="99" t="b">
        <v>0</v>
      </c>
      <c r="F569" s="99" t="b">
        <v>0</v>
      </c>
      <c r="G569" s="99" t="b">
        <v>0</v>
      </c>
    </row>
    <row r="570" spans="1:7" ht="15">
      <c r="A570" s="101" t="s">
        <v>968</v>
      </c>
      <c r="B570" s="99">
        <v>3</v>
      </c>
      <c r="C570" s="103">
        <v>0.0005239465279611386</v>
      </c>
      <c r="D570" s="99" t="s">
        <v>1670</v>
      </c>
      <c r="E570" s="99" t="b">
        <v>1</v>
      </c>
      <c r="F570" s="99" t="b">
        <v>0</v>
      </c>
      <c r="G570" s="99" t="b">
        <v>0</v>
      </c>
    </row>
    <row r="571" spans="1:7" ht="15">
      <c r="A571" s="101" t="s">
        <v>969</v>
      </c>
      <c r="B571" s="99">
        <v>3</v>
      </c>
      <c r="C571" s="103">
        <v>0.0005239465279611386</v>
      </c>
      <c r="D571" s="99" t="s">
        <v>1670</v>
      </c>
      <c r="E571" s="99" t="b">
        <v>0</v>
      </c>
      <c r="F571" s="99" t="b">
        <v>0</v>
      </c>
      <c r="G571" s="99" t="b">
        <v>0</v>
      </c>
    </row>
    <row r="572" spans="1:7" ht="15">
      <c r="A572" s="101" t="s">
        <v>970</v>
      </c>
      <c r="B572" s="99">
        <v>3</v>
      </c>
      <c r="C572" s="103">
        <v>0.0005239465279611386</v>
      </c>
      <c r="D572" s="99" t="s">
        <v>1670</v>
      </c>
      <c r="E572" s="99" t="b">
        <v>0</v>
      </c>
      <c r="F572" s="99" t="b">
        <v>0</v>
      </c>
      <c r="G572" s="99" t="b">
        <v>0</v>
      </c>
    </row>
    <row r="573" spans="1:7" ht="15">
      <c r="A573" s="101" t="s">
        <v>971</v>
      </c>
      <c r="B573" s="99">
        <v>3</v>
      </c>
      <c r="C573" s="103">
        <v>0.0005239465279611386</v>
      </c>
      <c r="D573" s="99" t="s">
        <v>1670</v>
      </c>
      <c r="E573" s="99" t="b">
        <v>0</v>
      </c>
      <c r="F573" s="99" t="b">
        <v>0</v>
      </c>
      <c r="G573" s="99" t="b">
        <v>0</v>
      </c>
    </row>
    <row r="574" spans="1:7" ht="15">
      <c r="A574" s="101" t="s">
        <v>972</v>
      </c>
      <c r="B574" s="99">
        <v>3</v>
      </c>
      <c r="C574" s="103">
        <v>0.0005239465279611386</v>
      </c>
      <c r="D574" s="99" t="s">
        <v>1670</v>
      </c>
      <c r="E574" s="99" t="b">
        <v>0</v>
      </c>
      <c r="F574" s="99" t="b">
        <v>0</v>
      </c>
      <c r="G574" s="99" t="b">
        <v>0</v>
      </c>
    </row>
    <row r="575" spans="1:7" ht="15">
      <c r="A575" s="101" t="s">
        <v>973</v>
      </c>
      <c r="B575" s="99">
        <v>3</v>
      </c>
      <c r="C575" s="103">
        <v>0.0005239465279611386</v>
      </c>
      <c r="D575" s="99" t="s">
        <v>1670</v>
      </c>
      <c r="E575" s="99" t="b">
        <v>0</v>
      </c>
      <c r="F575" s="99" t="b">
        <v>0</v>
      </c>
      <c r="G575" s="99" t="b">
        <v>0</v>
      </c>
    </row>
    <row r="576" spans="1:7" ht="15">
      <c r="A576" s="101" t="s">
        <v>974</v>
      </c>
      <c r="B576" s="99">
        <v>3</v>
      </c>
      <c r="C576" s="103">
        <v>0.0005239465279611386</v>
      </c>
      <c r="D576" s="99" t="s">
        <v>1670</v>
      </c>
      <c r="E576" s="99" t="b">
        <v>0</v>
      </c>
      <c r="F576" s="99" t="b">
        <v>0</v>
      </c>
      <c r="G576" s="99" t="b">
        <v>0</v>
      </c>
    </row>
    <row r="577" spans="1:7" ht="15">
      <c r="A577" s="101" t="s">
        <v>975</v>
      </c>
      <c r="B577" s="99">
        <v>3</v>
      </c>
      <c r="C577" s="103">
        <v>0.0007058687145598914</v>
      </c>
      <c r="D577" s="99" t="s">
        <v>1670</v>
      </c>
      <c r="E577" s="99" t="b">
        <v>0</v>
      </c>
      <c r="F577" s="99" t="b">
        <v>0</v>
      </c>
      <c r="G577" s="99" t="b">
        <v>0</v>
      </c>
    </row>
    <row r="578" spans="1:7" ht="15">
      <c r="A578" s="101" t="s">
        <v>976</v>
      </c>
      <c r="B578" s="99">
        <v>3</v>
      </c>
      <c r="C578" s="103">
        <v>0.0005239465279611386</v>
      </c>
      <c r="D578" s="99" t="s">
        <v>1670</v>
      </c>
      <c r="E578" s="99" t="b">
        <v>0</v>
      </c>
      <c r="F578" s="99" t="b">
        <v>1</v>
      </c>
      <c r="G578" s="99" t="b">
        <v>0</v>
      </c>
    </row>
    <row r="579" spans="1:7" ht="15">
      <c r="A579" s="101" t="s">
        <v>977</v>
      </c>
      <c r="B579" s="99">
        <v>3</v>
      </c>
      <c r="C579" s="103">
        <v>0.0005239465279611386</v>
      </c>
      <c r="D579" s="99" t="s">
        <v>1670</v>
      </c>
      <c r="E579" s="99" t="b">
        <v>0</v>
      </c>
      <c r="F579" s="99" t="b">
        <v>0</v>
      </c>
      <c r="G579" s="99" t="b">
        <v>0</v>
      </c>
    </row>
    <row r="580" spans="1:7" ht="15">
      <c r="A580" s="101" t="s">
        <v>978</v>
      </c>
      <c r="B580" s="99">
        <v>3</v>
      </c>
      <c r="C580" s="103">
        <v>0.0005239465279611386</v>
      </c>
      <c r="D580" s="99" t="s">
        <v>1670</v>
      </c>
      <c r="E580" s="99" t="b">
        <v>0</v>
      </c>
      <c r="F580" s="99" t="b">
        <v>0</v>
      </c>
      <c r="G580" s="99" t="b">
        <v>0</v>
      </c>
    </row>
    <row r="581" spans="1:7" ht="15">
      <c r="A581" s="101" t="s">
        <v>979</v>
      </c>
      <c r="B581" s="99">
        <v>3</v>
      </c>
      <c r="C581" s="103">
        <v>0.0005239465279611386</v>
      </c>
      <c r="D581" s="99" t="s">
        <v>1670</v>
      </c>
      <c r="E581" s="99" t="b">
        <v>0</v>
      </c>
      <c r="F581" s="99" t="b">
        <v>0</v>
      </c>
      <c r="G581" s="99" t="b">
        <v>0</v>
      </c>
    </row>
    <row r="582" spans="1:7" ht="15">
      <c r="A582" s="101" t="s">
        <v>980</v>
      </c>
      <c r="B582" s="99">
        <v>3</v>
      </c>
      <c r="C582" s="103">
        <v>0.0005910885941999596</v>
      </c>
      <c r="D582" s="99" t="s">
        <v>1670</v>
      </c>
      <c r="E582" s="99" t="b">
        <v>0</v>
      </c>
      <c r="F582" s="99" t="b">
        <v>0</v>
      </c>
      <c r="G582" s="99" t="b">
        <v>0</v>
      </c>
    </row>
    <row r="583" spans="1:7" ht="15">
      <c r="A583" s="101" t="s">
        <v>981</v>
      </c>
      <c r="B583" s="99">
        <v>3</v>
      </c>
      <c r="C583" s="103">
        <v>0.0005910885941999596</v>
      </c>
      <c r="D583" s="99" t="s">
        <v>1670</v>
      </c>
      <c r="E583" s="99" t="b">
        <v>0</v>
      </c>
      <c r="F583" s="99" t="b">
        <v>0</v>
      </c>
      <c r="G583" s="99" t="b">
        <v>0</v>
      </c>
    </row>
    <row r="584" spans="1:7" ht="15">
      <c r="A584" s="101" t="s">
        <v>982</v>
      </c>
      <c r="B584" s="99">
        <v>3</v>
      </c>
      <c r="C584" s="103">
        <v>0.0005239465279611386</v>
      </c>
      <c r="D584" s="99" t="s">
        <v>1670</v>
      </c>
      <c r="E584" s="99" t="b">
        <v>0</v>
      </c>
      <c r="F584" s="99" t="b">
        <v>0</v>
      </c>
      <c r="G584" s="99" t="b">
        <v>0</v>
      </c>
    </row>
    <row r="585" spans="1:7" ht="15">
      <c r="A585" s="101" t="s">
        <v>983</v>
      </c>
      <c r="B585" s="99">
        <v>3</v>
      </c>
      <c r="C585" s="103">
        <v>0.0005910885941999596</v>
      </c>
      <c r="D585" s="99" t="s">
        <v>1670</v>
      </c>
      <c r="E585" s="99" t="b">
        <v>0</v>
      </c>
      <c r="F585" s="99" t="b">
        <v>0</v>
      </c>
      <c r="G585" s="99" t="b">
        <v>0</v>
      </c>
    </row>
    <row r="586" spans="1:7" ht="15">
      <c r="A586" s="101" t="s">
        <v>984</v>
      </c>
      <c r="B586" s="99">
        <v>3</v>
      </c>
      <c r="C586" s="103">
        <v>0.0005239465279611386</v>
      </c>
      <c r="D586" s="99" t="s">
        <v>1670</v>
      </c>
      <c r="E586" s="99" t="b">
        <v>0</v>
      </c>
      <c r="F586" s="99" t="b">
        <v>0</v>
      </c>
      <c r="G586" s="99" t="b">
        <v>0</v>
      </c>
    </row>
    <row r="587" spans="1:7" ht="15">
      <c r="A587" s="101" t="s">
        <v>985</v>
      </c>
      <c r="B587" s="99">
        <v>3</v>
      </c>
      <c r="C587" s="103">
        <v>0.0005239465279611386</v>
      </c>
      <c r="D587" s="99" t="s">
        <v>1670</v>
      </c>
      <c r="E587" s="99" t="b">
        <v>0</v>
      </c>
      <c r="F587" s="99" t="b">
        <v>0</v>
      </c>
      <c r="G587" s="99" t="b">
        <v>0</v>
      </c>
    </row>
    <row r="588" spans="1:7" ht="15">
      <c r="A588" s="101" t="s">
        <v>986</v>
      </c>
      <c r="B588" s="99">
        <v>3</v>
      </c>
      <c r="C588" s="103">
        <v>0.0005239465279611386</v>
      </c>
      <c r="D588" s="99" t="s">
        <v>1670</v>
      </c>
      <c r="E588" s="99" t="b">
        <v>0</v>
      </c>
      <c r="F588" s="99" t="b">
        <v>0</v>
      </c>
      <c r="G588" s="99" t="b">
        <v>0</v>
      </c>
    </row>
    <row r="589" spans="1:7" ht="15">
      <c r="A589" s="101" t="s">
        <v>987</v>
      </c>
      <c r="B589" s="99">
        <v>3</v>
      </c>
      <c r="C589" s="103">
        <v>0.0005239465279611386</v>
      </c>
      <c r="D589" s="99" t="s">
        <v>1670</v>
      </c>
      <c r="E589" s="99" t="b">
        <v>0</v>
      </c>
      <c r="F589" s="99" t="b">
        <v>0</v>
      </c>
      <c r="G589" s="99" t="b">
        <v>0</v>
      </c>
    </row>
    <row r="590" spans="1:7" ht="15">
      <c r="A590" s="101" t="s">
        <v>988</v>
      </c>
      <c r="B590" s="99">
        <v>3</v>
      </c>
      <c r="C590" s="103">
        <v>0.0005239465279611386</v>
      </c>
      <c r="D590" s="99" t="s">
        <v>1670</v>
      </c>
      <c r="E590" s="99" t="b">
        <v>0</v>
      </c>
      <c r="F590" s="99" t="b">
        <v>0</v>
      </c>
      <c r="G590" s="99" t="b">
        <v>0</v>
      </c>
    </row>
    <row r="591" spans="1:7" ht="15">
      <c r="A591" s="101" t="s">
        <v>989</v>
      </c>
      <c r="B591" s="99">
        <v>3</v>
      </c>
      <c r="C591" s="103">
        <v>0.0005239465279611386</v>
      </c>
      <c r="D591" s="99" t="s">
        <v>1670</v>
      </c>
      <c r="E591" s="99" t="b">
        <v>0</v>
      </c>
      <c r="F591" s="99" t="b">
        <v>0</v>
      </c>
      <c r="G591" s="99" t="b">
        <v>0</v>
      </c>
    </row>
    <row r="592" spans="1:7" ht="15">
      <c r="A592" s="101" t="s">
        <v>990</v>
      </c>
      <c r="B592" s="99">
        <v>3</v>
      </c>
      <c r="C592" s="103">
        <v>0.0005239465279611386</v>
      </c>
      <c r="D592" s="99" t="s">
        <v>1670</v>
      </c>
      <c r="E592" s="99" t="b">
        <v>0</v>
      </c>
      <c r="F592" s="99" t="b">
        <v>0</v>
      </c>
      <c r="G592" s="99" t="b">
        <v>0</v>
      </c>
    </row>
    <row r="593" spans="1:7" ht="15">
      <c r="A593" s="101" t="s">
        <v>991</v>
      </c>
      <c r="B593" s="99">
        <v>3</v>
      </c>
      <c r="C593" s="103">
        <v>0.0005239465279611386</v>
      </c>
      <c r="D593" s="99" t="s">
        <v>1670</v>
      </c>
      <c r="E593" s="99" t="b">
        <v>0</v>
      </c>
      <c r="F593" s="99" t="b">
        <v>0</v>
      </c>
      <c r="G593" s="99" t="b">
        <v>0</v>
      </c>
    </row>
    <row r="594" spans="1:7" ht="15">
      <c r="A594" s="101" t="s">
        <v>992</v>
      </c>
      <c r="B594" s="99">
        <v>3</v>
      </c>
      <c r="C594" s="103">
        <v>0.0005239465279611386</v>
      </c>
      <c r="D594" s="99" t="s">
        <v>1670</v>
      </c>
      <c r="E594" s="99" t="b">
        <v>1</v>
      </c>
      <c r="F594" s="99" t="b">
        <v>0</v>
      </c>
      <c r="G594" s="99" t="b">
        <v>0</v>
      </c>
    </row>
    <row r="595" spans="1:7" ht="15">
      <c r="A595" s="101" t="s">
        <v>993</v>
      </c>
      <c r="B595" s="99">
        <v>3</v>
      </c>
      <c r="C595" s="103">
        <v>0.0005239465279611386</v>
      </c>
      <c r="D595" s="99" t="s">
        <v>1670</v>
      </c>
      <c r="E595" s="99" t="b">
        <v>0</v>
      </c>
      <c r="F595" s="99" t="b">
        <v>0</v>
      </c>
      <c r="G595" s="99" t="b">
        <v>0</v>
      </c>
    </row>
    <row r="596" spans="1:7" ht="15">
      <c r="A596" s="101" t="s">
        <v>994</v>
      </c>
      <c r="B596" s="99">
        <v>3</v>
      </c>
      <c r="C596" s="103">
        <v>0.0005239465279611386</v>
      </c>
      <c r="D596" s="99" t="s">
        <v>1670</v>
      </c>
      <c r="E596" s="99" t="b">
        <v>0</v>
      </c>
      <c r="F596" s="99" t="b">
        <v>0</v>
      </c>
      <c r="G596" s="99" t="b">
        <v>0</v>
      </c>
    </row>
    <row r="597" spans="1:7" ht="15">
      <c r="A597" s="101" t="s">
        <v>995</v>
      </c>
      <c r="B597" s="99">
        <v>3</v>
      </c>
      <c r="C597" s="103">
        <v>0.0005910885941999596</v>
      </c>
      <c r="D597" s="99" t="s">
        <v>1670</v>
      </c>
      <c r="E597" s="99" t="b">
        <v>0</v>
      </c>
      <c r="F597" s="99" t="b">
        <v>0</v>
      </c>
      <c r="G597" s="99" t="b">
        <v>0</v>
      </c>
    </row>
    <row r="598" spans="1:7" ht="15">
      <c r="A598" s="101" t="s">
        <v>996</v>
      </c>
      <c r="B598" s="99">
        <v>3</v>
      </c>
      <c r="C598" s="103">
        <v>0.0005239465279611386</v>
      </c>
      <c r="D598" s="99" t="s">
        <v>1670</v>
      </c>
      <c r="E598" s="99" t="b">
        <v>0</v>
      </c>
      <c r="F598" s="99" t="b">
        <v>0</v>
      </c>
      <c r="G598" s="99" t="b">
        <v>0</v>
      </c>
    </row>
    <row r="599" spans="1:7" ht="15">
      <c r="A599" s="101" t="s">
        <v>997</v>
      </c>
      <c r="B599" s="99">
        <v>3</v>
      </c>
      <c r="C599" s="103">
        <v>0.0005239465279611386</v>
      </c>
      <c r="D599" s="99" t="s">
        <v>1670</v>
      </c>
      <c r="E599" s="99" t="b">
        <v>0</v>
      </c>
      <c r="F599" s="99" t="b">
        <v>0</v>
      </c>
      <c r="G599" s="99" t="b">
        <v>0</v>
      </c>
    </row>
    <row r="600" spans="1:7" ht="15">
      <c r="A600" s="101" t="s">
        <v>998</v>
      </c>
      <c r="B600" s="99">
        <v>3</v>
      </c>
      <c r="C600" s="103">
        <v>0.0005239465279611386</v>
      </c>
      <c r="D600" s="99" t="s">
        <v>1670</v>
      </c>
      <c r="E600" s="99" t="b">
        <v>0</v>
      </c>
      <c r="F600" s="99" t="b">
        <v>0</v>
      </c>
      <c r="G600" s="99" t="b">
        <v>0</v>
      </c>
    </row>
    <row r="601" spans="1:7" ht="15">
      <c r="A601" s="101" t="s">
        <v>999</v>
      </c>
      <c r="B601" s="99">
        <v>3</v>
      </c>
      <c r="C601" s="103">
        <v>0.0005910885941999596</v>
      </c>
      <c r="D601" s="99" t="s">
        <v>1670</v>
      </c>
      <c r="E601" s="99" t="b">
        <v>0</v>
      </c>
      <c r="F601" s="99" t="b">
        <v>0</v>
      </c>
      <c r="G601" s="99" t="b">
        <v>0</v>
      </c>
    </row>
    <row r="602" spans="1:7" ht="15">
      <c r="A602" s="101" t="s">
        <v>1000</v>
      </c>
      <c r="B602" s="99">
        <v>3</v>
      </c>
      <c r="C602" s="103">
        <v>0.0005239465279611386</v>
      </c>
      <c r="D602" s="99" t="s">
        <v>1670</v>
      </c>
      <c r="E602" s="99" t="b">
        <v>0</v>
      </c>
      <c r="F602" s="99" t="b">
        <v>0</v>
      </c>
      <c r="G602" s="99" t="b">
        <v>0</v>
      </c>
    </row>
    <row r="603" spans="1:7" ht="15">
      <c r="A603" s="101" t="s">
        <v>1001</v>
      </c>
      <c r="B603" s="99">
        <v>3</v>
      </c>
      <c r="C603" s="103">
        <v>0.0005910885941999596</v>
      </c>
      <c r="D603" s="99" t="s">
        <v>1670</v>
      </c>
      <c r="E603" s="99" t="b">
        <v>0</v>
      </c>
      <c r="F603" s="99" t="b">
        <v>0</v>
      </c>
      <c r="G603" s="99" t="b">
        <v>0</v>
      </c>
    </row>
    <row r="604" spans="1:7" ht="15">
      <c r="A604" s="101" t="s">
        <v>1002</v>
      </c>
      <c r="B604" s="99">
        <v>3</v>
      </c>
      <c r="C604" s="103">
        <v>0.0005239465279611386</v>
      </c>
      <c r="D604" s="99" t="s">
        <v>1670</v>
      </c>
      <c r="E604" s="99" t="b">
        <v>0</v>
      </c>
      <c r="F604" s="99" t="b">
        <v>0</v>
      </c>
      <c r="G604" s="99" t="b">
        <v>0</v>
      </c>
    </row>
    <row r="605" spans="1:7" ht="15">
      <c r="A605" s="101" t="s">
        <v>1003</v>
      </c>
      <c r="B605" s="99">
        <v>3</v>
      </c>
      <c r="C605" s="103">
        <v>0.0005239465279611386</v>
      </c>
      <c r="D605" s="99" t="s">
        <v>1670</v>
      </c>
      <c r="E605" s="99" t="b">
        <v>0</v>
      </c>
      <c r="F605" s="99" t="b">
        <v>0</v>
      </c>
      <c r="G605" s="99" t="b">
        <v>0</v>
      </c>
    </row>
    <row r="606" spans="1:7" ht="15">
      <c r="A606" s="101" t="s">
        <v>1004</v>
      </c>
      <c r="B606" s="99">
        <v>3</v>
      </c>
      <c r="C606" s="103">
        <v>0.0005239465279611386</v>
      </c>
      <c r="D606" s="99" t="s">
        <v>1670</v>
      </c>
      <c r="E606" s="99" t="b">
        <v>0</v>
      </c>
      <c r="F606" s="99" t="b">
        <v>0</v>
      </c>
      <c r="G606" s="99" t="b">
        <v>0</v>
      </c>
    </row>
    <row r="607" spans="1:7" ht="15">
      <c r="A607" s="101" t="s">
        <v>1005</v>
      </c>
      <c r="B607" s="99">
        <v>3</v>
      </c>
      <c r="C607" s="103">
        <v>0.0005239465279611386</v>
      </c>
      <c r="D607" s="99" t="s">
        <v>1670</v>
      </c>
      <c r="E607" s="99" t="b">
        <v>0</v>
      </c>
      <c r="F607" s="99" t="b">
        <v>1</v>
      </c>
      <c r="G607" s="99" t="b">
        <v>0</v>
      </c>
    </row>
    <row r="608" spans="1:7" ht="15">
      <c r="A608" s="101" t="s">
        <v>1006</v>
      </c>
      <c r="B608" s="99">
        <v>3</v>
      </c>
      <c r="C608" s="103">
        <v>0.0005239465279611386</v>
      </c>
      <c r="D608" s="99" t="s">
        <v>1670</v>
      </c>
      <c r="E608" s="99" t="b">
        <v>0</v>
      </c>
      <c r="F608" s="99" t="b">
        <v>0</v>
      </c>
      <c r="G608" s="99" t="b">
        <v>0</v>
      </c>
    </row>
    <row r="609" spans="1:7" ht="15">
      <c r="A609" s="101" t="s">
        <v>1007</v>
      </c>
      <c r="B609" s="99">
        <v>3</v>
      </c>
      <c r="C609" s="103">
        <v>0.0005239465279611386</v>
      </c>
      <c r="D609" s="99" t="s">
        <v>1670</v>
      </c>
      <c r="E609" s="99" t="b">
        <v>0</v>
      </c>
      <c r="F609" s="99" t="b">
        <v>0</v>
      </c>
      <c r="G609" s="99" t="b">
        <v>0</v>
      </c>
    </row>
    <row r="610" spans="1:7" ht="15">
      <c r="A610" s="101" t="s">
        <v>1008</v>
      </c>
      <c r="B610" s="99">
        <v>3</v>
      </c>
      <c r="C610" s="103">
        <v>0.0005239465279611386</v>
      </c>
      <c r="D610" s="99" t="s">
        <v>1670</v>
      </c>
      <c r="E610" s="99" t="b">
        <v>0</v>
      </c>
      <c r="F610" s="99" t="b">
        <v>0</v>
      </c>
      <c r="G610" s="99" t="b">
        <v>0</v>
      </c>
    </row>
    <row r="611" spans="1:7" ht="15">
      <c r="A611" s="101" t="s">
        <v>1009</v>
      </c>
      <c r="B611" s="99">
        <v>3</v>
      </c>
      <c r="C611" s="103">
        <v>0.0005239465279611386</v>
      </c>
      <c r="D611" s="99" t="s">
        <v>1670</v>
      </c>
      <c r="E611" s="99" t="b">
        <v>0</v>
      </c>
      <c r="F611" s="99" t="b">
        <v>0</v>
      </c>
      <c r="G611" s="99" t="b">
        <v>0</v>
      </c>
    </row>
    <row r="612" spans="1:7" ht="15">
      <c r="A612" s="101" t="s">
        <v>1010</v>
      </c>
      <c r="B612" s="99">
        <v>3</v>
      </c>
      <c r="C612" s="103">
        <v>0.0005910885941999596</v>
      </c>
      <c r="D612" s="99" t="s">
        <v>1670</v>
      </c>
      <c r="E612" s="99" t="b">
        <v>0</v>
      </c>
      <c r="F612" s="99" t="b">
        <v>0</v>
      </c>
      <c r="G612" s="99" t="b">
        <v>0</v>
      </c>
    </row>
    <row r="613" spans="1:7" ht="15">
      <c r="A613" s="101" t="s">
        <v>1011</v>
      </c>
      <c r="B613" s="99">
        <v>3</v>
      </c>
      <c r="C613" s="103">
        <v>0.0005239465279611386</v>
      </c>
      <c r="D613" s="99" t="s">
        <v>1670</v>
      </c>
      <c r="E613" s="99" t="b">
        <v>0</v>
      </c>
      <c r="F613" s="99" t="b">
        <v>0</v>
      </c>
      <c r="G613" s="99" t="b">
        <v>0</v>
      </c>
    </row>
    <row r="614" spans="1:7" ht="15">
      <c r="A614" s="101" t="s">
        <v>1012</v>
      </c>
      <c r="B614" s="99">
        <v>3</v>
      </c>
      <c r="C614" s="103">
        <v>0.0005239465279611386</v>
      </c>
      <c r="D614" s="99" t="s">
        <v>1670</v>
      </c>
      <c r="E614" s="99" t="b">
        <v>0</v>
      </c>
      <c r="F614" s="99" t="b">
        <v>0</v>
      </c>
      <c r="G614" s="99" t="b">
        <v>0</v>
      </c>
    </row>
    <row r="615" spans="1:7" ht="15">
      <c r="A615" s="101" t="s">
        <v>1013</v>
      </c>
      <c r="B615" s="99">
        <v>3</v>
      </c>
      <c r="C615" s="103">
        <v>0.0005239465279611386</v>
      </c>
      <c r="D615" s="99" t="s">
        <v>1670</v>
      </c>
      <c r="E615" s="99" t="b">
        <v>0</v>
      </c>
      <c r="F615" s="99" t="b">
        <v>0</v>
      </c>
      <c r="G615" s="99" t="b">
        <v>0</v>
      </c>
    </row>
    <row r="616" spans="1:7" ht="15">
      <c r="A616" s="101" t="s">
        <v>1014</v>
      </c>
      <c r="B616" s="99">
        <v>3</v>
      </c>
      <c r="C616" s="103">
        <v>0.0005239465279611386</v>
      </c>
      <c r="D616" s="99" t="s">
        <v>1670</v>
      </c>
      <c r="E616" s="99" t="b">
        <v>0</v>
      </c>
      <c r="F616" s="99" t="b">
        <v>0</v>
      </c>
      <c r="G616" s="99" t="b">
        <v>0</v>
      </c>
    </row>
    <row r="617" spans="1:7" ht="15">
      <c r="A617" s="101" t="s">
        <v>1015</v>
      </c>
      <c r="B617" s="99">
        <v>3</v>
      </c>
      <c r="C617" s="103">
        <v>0.0005239465279611386</v>
      </c>
      <c r="D617" s="99" t="s">
        <v>1670</v>
      </c>
      <c r="E617" s="99" t="b">
        <v>0</v>
      </c>
      <c r="F617" s="99" t="b">
        <v>0</v>
      </c>
      <c r="G617" s="99" t="b">
        <v>0</v>
      </c>
    </row>
    <row r="618" spans="1:7" ht="15">
      <c r="A618" s="101" t="s">
        <v>1016</v>
      </c>
      <c r="B618" s="99">
        <v>3</v>
      </c>
      <c r="C618" s="103">
        <v>0.0007058687145598914</v>
      </c>
      <c r="D618" s="99" t="s">
        <v>1670</v>
      </c>
      <c r="E618" s="99" t="b">
        <v>0</v>
      </c>
      <c r="F618" s="99" t="b">
        <v>0</v>
      </c>
      <c r="G618" s="99" t="b">
        <v>0</v>
      </c>
    </row>
    <row r="619" spans="1:7" ht="15">
      <c r="A619" s="101" t="s">
        <v>1017</v>
      </c>
      <c r="B619" s="99">
        <v>3</v>
      </c>
      <c r="C619" s="103">
        <v>0.0005239465279611386</v>
      </c>
      <c r="D619" s="99" t="s">
        <v>1670</v>
      </c>
      <c r="E619" s="99" t="b">
        <v>0</v>
      </c>
      <c r="F619" s="99" t="b">
        <v>0</v>
      </c>
      <c r="G619" s="99" t="b">
        <v>0</v>
      </c>
    </row>
    <row r="620" spans="1:7" ht="15">
      <c r="A620" s="101" t="s">
        <v>1018</v>
      </c>
      <c r="B620" s="99">
        <v>3</v>
      </c>
      <c r="C620" s="103">
        <v>0.0005239465279611386</v>
      </c>
      <c r="D620" s="99" t="s">
        <v>1670</v>
      </c>
      <c r="E620" s="99" t="b">
        <v>0</v>
      </c>
      <c r="F620" s="99" t="b">
        <v>0</v>
      </c>
      <c r="G620" s="99" t="b">
        <v>0</v>
      </c>
    </row>
    <row r="621" spans="1:7" ht="15">
      <c r="A621" s="101" t="s">
        <v>1019</v>
      </c>
      <c r="B621" s="99">
        <v>3</v>
      </c>
      <c r="C621" s="103">
        <v>0.0005239465279611386</v>
      </c>
      <c r="D621" s="99" t="s">
        <v>1670</v>
      </c>
      <c r="E621" s="99" t="b">
        <v>0</v>
      </c>
      <c r="F621" s="99" t="b">
        <v>0</v>
      </c>
      <c r="G621" s="99" t="b">
        <v>0</v>
      </c>
    </row>
    <row r="622" spans="1:7" ht="15">
      <c r="A622" s="101" t="s">
        <v>1020</v>
      </c>
      <c r="B622" s="99">
        <v>3</v>
      </c>
      <c r="C622" s="103">
        <v>0.0005239465279611386</v>
      </c>
      <c r="D622" s="99" t="s">
        <v>1670</v>
      </c>
      <c r="E622" s="99" t="b">
        <v>1</v>
      </c>
      <c r="F622" s="99" t="b">
        <v>0</v>
      </c>
      <c r="G622" s="99" t="b">
        <v>0</v>
      </c>
    </row>
    <row r="623" spans="1:7" ht="15">
      <c r="A623" s="101" t="s">
        <v>1021</v>
      </c>
      <c r="B623" s="99">
        <v>3</v>
      </c>
      <c r="C623" s="103">
        <v>0.0005239465279611386</v>
      </c>
      <c r="D623" s="99" t="s">
        <v>1670</v>
      </c>
      <c r="E623" s="99" t="b">
        <v>0</v>
      </c>
      <c r="F623" s="99" t="b">
        <v>0</v>
      </c>
      <c r="G623" s="99" t="b">
        <v>0</v>
      </c>
    </row>
    <row r="624" spans="1:7" ht="15">
      <c r="A624" s="101" t="s">
        <v>1022</v>
      </c>
      <c r="B624" s="99">
        <v>3</v>
      </c>
      <c r="C624" s="103">
        <v>0.0005239465279611386</v>
      </c>
      <c r="D624" s="99" t="s">
        <v>1670</v>
      </c>
      <c r="E624" s="99" t="b">
        <v>1</v>
      </c>
      <c r="F624" s="99" t="b">
        <v>0</v>
      </c>
      <c r="G624" s="99" t="b">
        <v>0</v>
      </c>
    </row>
    <row r="625" spans="1:7" ht="15">
      <c r="A625" s="101" t="s">
        <v>1023</v>
      </c>
      <c r="B625" s="99">
        <v>3</v>
      </c>
      <c r="C625" s="103">
        <v>0.0005239465279611386</v>
      </c>
      <c r="D625" s="99" t="s">
        <v>1670</v>
      </c>
      <c r="E625" s="99" t="b">
        <v>0</v>
      </c>
      <c r="F625" s="99" t="b">
        <v>0</v>
      </c>
      <c r="G625" s="99" t="b">
        <v>0</v>
      </c>
    </row>
    <row r="626" spans="1:7" ht="15">
      <c r="A626" s="101" t="s">
        <v>1024</v>
      </c>
      <c r="B626" s="99">
        <v>3</v>
      </c>
      <c r="C626" s="103">
        <v>0.0005239465279611386</v>
      </c>
      <c r="D626" s="99" t="s">
        <v>1670</v>
      </c>
      <c r="E626" s="99" t="b">
        <v>0</v>
      </c>
      <c r="F626" s="99" t="b">
        <v>0</v>
      </c>
      <c r="G626" s="99" t="b">
        <v>0</v>
      </c>
    </row>
    <row r="627" spans="1:7" ht="15">
      <c r="A627" s="101" t="s">
        <v>1025</v>
      </c>
      <c r="B627" s="99">
        <v>3</v>
      </c>
      <c r="C627" s="103">
        <v>0.0005239465279611386</v>
      </c>
      <c r="D627" s="99" t="s">
        <v>1670</v>
      </c>
      <c r="E627" s="99" t="b">
        <v>0</v>
      </c>
      <c r="F627" s="99" t="b">
        <v>0</v>
      </c>
      <c r="G627" s="99" t="b">
        <v>0</v>
      </c>
    </row>
    <row r="628" spans="1:7" ht="15">
      <c r="A628" s="101" t="s">
        <v>1026</v>
      </c>
      <c r="B628" s="99">
        <v>3</v>
      </c>
      <c r="C628" s="103">
        <v>0.0005239465279611386</v>
      </c>
      <c r="D628" s="99" t="s">
        <v>1670</v>
      </c>
      <c r="E628" s="99" t="b">
        <v>0</v>
      </c>
      <c r="F628" s="99" t="b">
        <v>0</v>
      </c>
      <c r="G628" s="99" t="b">
        <v>0</v>
      </c>
    </row>
    <row r="629" spans="1:7" ht="15">
      <c r="A629" s="101" t="s">
        <v>1027</v>
      </c>
      <c r="B629" s="99">
        <v>3</v>
      </c>
      <c r="C629" s="103">
        <v>0.0005910885941999596</v>
      </c>
      <c r="D629" s="99" t="s">
        <v>1670</v>
      </c>
      <c r="E629" s="99" t="b">
        <v>1</v>
      </c>
      <c r="F629" s="99" t="b">
        <v>0</v>
      </c>
      <c r="G629" s="99" t="b">
        <v>0</v>
      </c>
    </row>
    <row r="630" spans="1:7" ht="15">
      <c r="A630" s="101" t="s">
        <v>1028</v>
      </c>
      <c r="B630" s="99">
        <v>3</v>
      </c>
      <c r="C630" s="103">
        <v>0.0005239465279611386</v>
      </c>
      <c r="D630" s="99" t="s">
        <v>1670</v>
      </c>
      <c r="E630" s="99" t="b">
        <v>0</v>
      </c>
      <c r="F630" s="99" t="b">
        <v>0</v>
      </c>
      <c r="G630" s="99" t="b">
        <v>0</v>
      </c>
    </row>
    <row r="631" spans="1:7" ht="15">
      <c r="A631" s="101" t="s">
        <v>1029</v>
      </c>
      <c r="B631" s="99">
        <v>3</v>
      </c>
      <c r="C631" s="103">
        <v>0.0007058687145598914</v>
      </c>
      <c r="D631" s="99" t="s">
        <v>1670</v>
      </c>
      <c r="E631" s="99" t="b">
        <v>0</v>
      </c>
      <c r="F631" s="99" t="b">
        <v>0</v>
      </c>
      <c r="G631" s="99" t="b">
        <v>0</v>
      </c>
    </row>
    <row r="632" spans="1:7" ht="15">
      <c r="A632" s="101" t="s">
        <v>1030</v>
      </c>
      <c r="B632" s="99">
        <v>3</v>
      </c>
      <c r="C632" s="103">
        <v>0.0005910885941999596</v>
      </c>
      <c r="D632" s="99" t="s">
        <v>1670</v>
      </c>
      <c r="E632" s="99" t="b">
        <v>0</v>
      </c>
      <c r="F632" s="99" t="b">
        <v>0</v>
      </c>
      <c r="G632" s="99" t="b">
        <v>0</v>
      </c>
    </row>
    <row r="633" spans="1:7" ht="15">
      <c r="A633" s="101" t="s">
        <v>1031</v>
      </c>
      <c r="B633" s="99">
        <v>3</v>
      </c>
      <c r="C633" s="103">
        <v>0.0005910885941999596</v>
      </c>
      <c r="D633" s="99" t="s">
        <v>1670</v>
      </c>
      <c r="E633" s="99" t="b">
        <v>0</v>
      </c>
      <c r="F633" s="99" t="b">
        <v>0</v>
      </c>
      <c r="G633" s="99" t="b">
        <v>0</v>
      </c>
    </row>
    <row r="634" spans="1:7" ht="15">
      <c r="A634" s="101" t="s">
        <v>1032</v>
      </c>
      <c r="B634" s="99">
        <v>3</v>
      </c>
      <c r="C634" s="103">
        <v>0.0005910885941999596</v>
      </c>
      <c r="D634" s="99" t="s">
        <v>1670</v>
      </c>
      <c r="E634" s="99" t="b">
        <v>0</v>
      </c>
      <c r="F634" s="99" t="b">
        <v>0</v>
      </c>
      <c r="G634" s="99" t="b">
        <v>0</v>
      </c>
    </row>
    <row r="635" spans="1:7" ht="15">
      <c r="A635" s="101" t="s">
        <v>1033</v>
      </c>
      <c r="B635" s="99">
        <v>3</v>
      </c>
      <c r="C635" s="103">
        <v>0.0007058687145598914</v>
      </c>
      <c r="D635" s="99" t="s">
        <v>1670</v>
      </c>
      <c r="E635" s="99" t="b">
        <v>0</v>
      </c>
      <c r="F635" s="99" t="b">
        <v>0</v>
      </c>
      <c r="G635" s="99" t="b">
        <v>0</v>
      </c>
    </row>
    <row r="636" spans="1:7" ht="15">
      <c r="A636" s="101" t="s">
        <v>1034</v>
      </c>
      <c r="B636" s="99">
        <v>3</v>
      </c>
      <c r="C636" s="103">
        <v>0.0005239465279611386</v>
      </c>
      <c r="D636" s="99" t="s">
        <v>1670</v>
      </c>
      <c r="E636" s="99" t="b">
        <v>1</v>
      </c>
      <c r="F636" s="99" t="b">
        <v>0</v>
      </c>
      <c r="G636" s="99" t="b">
        <v>0</v>
      </c>
    </row>
    <row r="637" spans="1:7" ht="15">
      <c r="A637" s="101" t="s">
        <v>1035</v>
      </c>
      <c r="B637" s="99">
        <v>3</v>
      </c>
      <c r="C637" s="103">
        <v>0.0005239465279611386</v>
      </c>
      <c r="D637" s="99" t="s">
        <v>1670</v>
      </c>
      <c r="E637" s="99" t="b">
        <v>1</v>
      </c>
      <c r="F637" s="99" t="b">
        <v>0</v>
      </c>
      <c r="G637" s="99" t="b">
        <v>0</v>
      </c>
    </row>
    <row r="638" spans="1:7" ht="15">
      <c r="A638" s="101" t="s">
        <v>1036</v>
      </c>
      <c r="B638" s="99">
        <v>3</v>
      </c>
      <c r="C638" s="103">
        <v>0.0005239465279611386</v>
      </c>
      <c r="D638" s="99" t="s">
        <v>1670</v>
      </c>
      <c r="E638" s="99" t="b">
        <v>0</v>
      </c>
      <c r="F638" s="99" t="b">
        <v>0</v>
      </c>
      <c r="G638" s="99" t="b">
        <v>0</v>
      </c>
    </row>
    <row r="639" spans="1:7" ht="15">
      <c r="A639" s="101" t="s">
        <v>1037</v>
      </c>
      <c r="B639" s="99">
        <v>3</v>
      </c>
      <c r="C639" s="103">
        <v>0.0005239465279611386</v>
      </c>
      <c r="D639" s="99" t="s">
        <v>1670</v>
      </c>
      <c r="E639" s="99" t="b">
        <v>0</v>
      </c>
      <c r="F639" s="99" t="b">
        <v>0</v>
      </c>
      <c r="G639" s="99" t="b">
        <v>0</v>
      </c>
    </row>
    <row r="640" spans="1:7" ht="15">
      <c r="A640" s="101" t="s">
        <v>1038</v>
      </c>
      <c r="B640" s="99">
        <v>3</v>
      </c>
      <c r="C640" s="103">
        <v>0.0005239465279611386</v>
      </c>
      <c r="D640" s="99" t="s">
        <v>1670</v>
      </c>
      <c r="E640" s="99" t="b">
        <v>0</v>
      </c>
      <c r="F640" s="99" t="b">
        <v>0</v>
      </c>
      <c r="G640" s="99" t="b">
        <v>0</v>
      </c>
    </row>
    <row r="641" spans="1:7" ht="15">
      <c r="A641" s="101" t="s">
        <v>1039</v>
      </c>
      <c r="B641" s="99">
        <v>3</v>
      </c>
      <c r="C641" s="103">
        <v>0.0005910885941999596</v>
      </c>
      <c r="D641" s="99" t="s">
        <v>1670</v>
      </c>
      <c r="E641" s="99" t="b">
        <v>0</v>
      </c>
      <c r="F641" s="99" t="b">
        <v>0</v>
      </c>
      <c r="G641" s="99" t="b">
        <v>0</v>
      </c>
    </row>
    <row r="642" spans="1:7" ht="15">
      <c r="A642" s="101" t="s">
        <v>1040</v>
      </c>
      <c r="B642" s="99">
        <v>3</v>
      </c>
      <c r="C642" s="103">
        <v>0.0005239465279611386</v>
      </c>
      <c r="D642" s="99" t="s">
        <v>1670</v>
      </c>
      <c r="E642" s="99" t="b">
        <v>0</v>
      </c>
      <c r="F642" s="99" t="b">
        <v>0</v>
      </c>
      <c r="G642" s="99" t="b">
        <v>0</v>
      </c>
    </row>
    <row r="643" spans="1:7" ht="15">
      <c r="A643" s="101" t="s">
        <v>1041</v>
      </c>
      <c r="B643" s="99">
        <v>3</v>
      </c>
      <c r="C643" s="103">
        <v>0.0005239465279611386</v>
      </c>
      <c r="D643" s="99" t="s">
        <v>1670</v>
      </c>
      <c r="E643" s="99" t="b">
        <v>0</v>
      </c>
      <c r="F643" s="99" t="b">
        <v>0</v>
      </c>
      <c r="G643" s="99" t="b">
        <v>0</v>
      </c>
    </row>
    <row r="644" spans="1:7" ht="15">
      <c r="A644" s="101" t="s">
        <v>1042</v>
      </c>
      <c r="B644" s="99">
        <v>3</v>
      </c>
      <c r="C644" s="103">
        <v>0.0005239465279611386</v>
      </c>
      <c r="D644" s="99" t="s">
        <v>1670</v>
      </c>
      <c r="E644" s="99" t="b">
        <v>0</v>
      </c>
      <c r="F644" s="99" t="b">
        <v>0</v>
      </c>
      <c r="G644" s="99" t="b">
        <v>0</v>
      </c>
    </row>
    <row r="645" spans="1:7" ht="15">
      <c r="A645" s="101" t="s">
        <v>1043</v>
      </c>
      <c r="B645" s="99">
        <v>3</v>
      </c>
      <c r="C645" s="103">
        <v>0.0005910885941999596</v>
      </c>
      <c r="D645" s="99" t="s">
        <v>1670</v>
      </c>
      <c r="E645" s="99" t="b">
        <v>0</v>
      </c>
      <c r="F645" s="99" t="b">
        <v>0</v>
      </c>
      <c r="G645" s="99" t="b">
        <v>0</v>
      </c>
    </row>
    <row r="646" spans="1:7" ht="15">
      <c r="A646" s="101" t="s">
        <v>1044</v>
      </c>
      <c r="B646" s="99">
        <v>3</v>
      </c>
      <c r="C646" s="103">
        <v>0.0005239465279611386</v>
      </c>
      <c r="D646" s="99" t="s">
        <v>1670</v>
      </c>
      <c r="E646" s="99" t="b">
        <v>0</v>
      </c>
      <c r="F646" s="99" t="b">
        <v>0</v>
      </c>
      <c r="G646" s="99" t="b">
        <v>0</v>
      </c>
    </row>
    <row r="647" spans="1:7" ht="15">
      <c r="A647" s="101" t="s">
        <v>1045</v>
      </c>
      <c r="B647" s="99">
        <v>3</v>
      </c>
      <c r="C647" s="103">
        <v>0.0005239465279611386</v>
      </c>
      <c r="D647" s="99" t="s">
        <v>1670</v>
      </c>
      <c r="E647" s="99" t="b">
        <v>0</v>
      </c>
      <c r="F647" s="99" t="b">
        <v>0</v>
      </c>
      <c r="G647" s="99" t="b">
        <v>0</v>
      </c>
    </row>
    <row r="648" spans="1:7" ht="15">
      <c r="A648" s="101" t="s">
        <v>1046</v>
      </c>
      <c r="B648" s="99">
        <v>3</v>
      </c>
      <c r="C648" s="103">
        <v>0.0005239465279611386</v>
      </c>
      <c r="D648" s="99" t="s">
        <v>1670</v>
      </c>
      <c r="E648" s="99" t="b">
        <v>0</v>
      </c>
      <c r="F648" s="99" t="b">
        <v>0</v>
      </c>
      <c r="G648" s="99" t="b">
        <v>0</v>
      </c>
    </row>
    <row r="649" spans="1:7" ht="15">
      <c r="A649" s="101" t="s">
        <v>1047</v>
      </c>
      <c r="B649" s="99">
        <v>3</v>
      </c>
      <c r="C649" s="103">
        <v>0.0007058687145598914</v>
      </c>
      <c r="D649" s="99" t="s">
        <v>1670</v>
      </c>
      <c r="E649" s="99" t="b">
        <v>0</v>
      </c>
      <c r="F649" s="99" t="b">
        <v>0</v>
      </c>
      <c r="G649" s="99" t="b">
        <v>0</v>
      </c>
    </row>
    <row r="650" spans="1:7" ht="15">
      <c r="A650" s="101" t="s">
        <v>1048</v>
      </c>
      <c r="B650" s="99">
        <v>3</v>
      </c>
      <c r="C650" s="103">
        <v>0.0005239465279611386</v>
      </c>
      <c r="D650" s="99" t="s">
        <v>1670</v>
      </c>
      <c r="E650" s="99" t="b">
        <v>0</v>
      </c>
      <c r="F650" s="99" t="b">
        <v>0</v>
      </c>
      <c r="G650" s="99" t="b">
        <v>0</v>
      </c>
    </row>
    <row r="651" spans="1:7" ht="15">
      <c r="A651" s="101" t="s">
        <v>1049</v>
      </c>
      <c r="B651" s="99">
        <v>3</v>
      </c>
      <c r="C651" s="103">
        <v>0.0005239465279611386</v>
      </c>
      <c r="D651" s="99" t="s">
        <v>1670</v>
      </c>
      <c r="E651" s="99" t="b">
        <v>0</v>
      </c>
      <c r="F651" s="99" t="b">
        <v>0</v>
      </c>
      <c r="G651" s="99" t="b">
        <v>0</v>
      </c>
    </row>
    <row r="652" spans="1:7" ht="15">
      <c r="A652" s="101" t="s">
        <v>1050</v>
      </c>
      <c r="B652" s="99">
        <v>3</v>
      </c>
      <c r="C652" s="103">
        <v>0.0005239465279611386</v>
      </c>
      <c r="D652" s="99" t="s">
        <v>1670</v>
      </c>
      <c r="E652" s="99" t="b">
        <v>0</v>
      </c>
      <c r="F652" s="99" t="b">
        <v>0</v>
      </c>
      <c r="G652" s="99" t="b">
        <v>0</v>
      </c>
    </row>
    <row r="653" spans="1:7" ht="15">
      <c r="A653" s="101" t="s">
        <v>1051</v>
      </c>
      <c r="B653" s="99">
        <v>3</v>
      </c>
      <c r="C653" s="103">
        <v>0.0007058687145598914</v>
      </c>
      <c r="D653" s="99" t="s">
        <v>1670</v>
      </c>
      <c r="E653" s="99" t="b">
        <v>0</v>
      </c>
      <c r="F653" s="99" t="b">
        <v>0</v>
      </c>
      <c r="G653" s="99" t="b">
        <v>0</v>
      </c>
    </row>
    <row r="654" spans="1:7" ht="15">
      <c r="A654" s="101" t="s">
        <v>1052</v>
      </c>
      <c r="B654" s="99">
        <v>3</v>
      </c>
      <c r="C654" s="103">
        <v>0.0005239465279611386</v>
      </c>
      <c r="D654" s="99" t="s">
        <v>1670</v>
      </c>
      <c r="E654" s="99" t="b">
        <v>0</v>
      </c>
      <c r="F654" s="99" t="b">
        <v>0</v>
      </c>
      <c r="G654" s="99" t="b">
        <v>0</v>
      </c>
    </row>
    <row r="655" spans="1:7" ht="15">
      <c r="A655" s="101" t="s">
        <v>1053</v>
      </c>
      <c r="B655" s="99">
        <v>3</v>
      </c>
      <c r="C655" s="103">
        <v>0.0005239465279611386</v>
      </c>
      <c r="D655" s="99" t="s">
        <v>1670</v>
      </c>
      <c r="E655" s="99" t="b">
        <v>0</v>
      </c>
      <c r="F655" s="99" t="b">
        <v>0</v>
      </c>
      <c r="G655" s="99" t="b">
        <v>0</v>
      </c>
    </row>
    <row r="656" spans="1:7" ht="15">
      <c r="A656" s="101" t="s">
        <v>1054</v>
      </c>
      <c r="B656" s="99">
        <v>3</v>
      </c>
      <c r="C656" s="103">
        <v>0.0005239465279611386</v>
      </c>
      <c r="D656" s="99" t="s">
        <v>1670</v>
      </c>
      <c r="E656" s="99" t="b">
        <v>1</v>
      </c>
      <c r="F656" s="99" t="b">
        <v>0</v>
      </c>
      <c r="G656" s="99" t="b">
        <v>0</v>
      </c>
    </row>
    <row r="657" spans="1:7" ht="15">
      <c r="A657" s="101" t="s">
        <v>1055</v>
      </c>
      <c r="B657" s="99">
        <v>3</v>
      </c>
      <c r="C657" s="103">
        <v>0.0005239465279611386</v>
      </c>
      <c r="D657" s="99" t="s">
        <v>1670</v>
      </c>
      <c r="E657" s="99" t="b">
        <v>0</v>
      </c>
      <c r="F657" s="99" t="b">
        <v>0</v>
      </c>
      <c r="G657" s="99" t="b">
        <v>0</v>
      </c>
    </row>
    <row r="658" spans="1:7" ht="15">
      <c r="A658" s="101" t="s">
        <v>1056</v>
      </c>
      <c r="B658" s="99">
        <v>3</v>
      </c>
      <c r="C658" s="103">
        <v>0.0005910885941999596</v>
      </c>
      <c r="D658" s="99" t="s">
        <v>1670</v>
      </c>
      <c r="E658" s="99" t="b">
        <v>0</v>
      </c>
      <c r="F658" s="99" t="b">
        <v>0</v>
      </c>
      <c r="G658" s="99" t="b">
        <v>0</v>
      </c>
    </row>
    <row r="659" spans="1:7" ht="15">
      <c r="A659" s="101" t="s">
        <v>1057</v>
      </c>
      <c r="B659" s="99">
        <v>3</v>
      </c>
      <c r="C659" s="103">
        <v>0.0005239465279611386</v>
      </c>
      <c r="D659" s="99" t="s">
        <v>1670</v>
      </c>
      <c r="E659" s="99" t="b">
        <v>0</v>
      </c>
      <c r="F659" s="99" t="b">
        <v>0</v>
      </c>
      <c r="G659" s="99" t="b">
        <v>0</v>
      </c>
    </row>
    <row r="660" spans="1:7" ht="15">
      <c r="A660" s="101" t="s">
        <v>1058</v>
      </c>
      <c r="B660" s="99">
        <v>3</v>
      </c>
      <c r="C660" s="103">
        <v>0.0005239465279611386</v>
      </c>
      <c r="D660" s="99" t="s">
        <v>1670</v>
      </c>
      <c r="E660" s="99" t="b">
        <v>0</v>
      </c>
      <c r="F660" s="99" t="b">
        <v>0</v>
      </c>
      <c r="G660" s="99" t="b">
        <v>0</v>
      </c>
    </row>
    <row r="661" spans="1:7" ht="15">
      <c r="A661" s="101" t="s">
        <v>1059</v>
      </c>
      <c r="B661" s="99">
        <v>3</v>
      </c>
      <c r="C661" s="103">
        <v>0.0005239465279611386</v>
      </c>
      <c r="D661" s="99" t="s">
        <v>1670</v>
      </c>
      <c r="E661" s="99" t="b">
        <v>0</v>
      </c>
      <c r="F661" s="99" t="b">
        <v>0</v>
      </c>
      <c r="G661" s="99" t="b">
        <v>0</v>
      </c>
    </row>
    <row r="662" spans="1:7" ht="15">
      <c r="A662" s="101" t="s">
        <v>1060</v>
      </c>
      <c r="B662" s="99">
        <v>3</v>
      </c>
      <c r="C662" s="103">
        <v>0.0005910885941999596</v>
      </c>
      <c r="D662" s="99" t="s">
        <v>1670</v>
      </c>
      <c r="E662" s="99" t="b">
        <v>0</v>
      </c>
      <c r="F662" s="99" t="b">
        <v>0</v>
      </c>
      <c r="G662" s="99" t="b">
        <v>0</v>
      </c>
    </row>
    <row r="663" spans="1:7" ht="15">
      <c r="A663" s="101" t="s">
        <v>1061</v>
      </c>
      <c r="B663" s="99">
        <v>3</v>
      </c>
      <c r="C663" s="103">
        <v>0.0005239465279611386</v>
      </c>
      <c r="D663" s="99" t="s">
        <v>1670</v>
      </c>
      <c r="E663" s="99" t="b">
        <v>0</v>
      </c>
      <c r="F663" s="99" t="b">
        <v>0</v>
      </c>
      <c r="G663" s="99" t="b">
        <v>0</v>
      </c>
    </row>
    <row r="664" spans="1:7" ht="15">
      <c r="A664" s="101" t="s">
        <v>1062</v>
      </c>
      <c r="B664" s="99">
        <v>3</v>
      </c>
      <c r="C664" s="103">
        <v>0.0005239465279611386</v>
      </c>
      <c r="D664" s="99" t="s">
        <v>1670</v>
      </c>
      <c r="E664" s="99" t="b">
        <v>0</v>
      </c>
      <c r="F664" s="99" t="b">
        <v>0</v>
      </c>
      <c r="G664" s="99" t="b">
        <v>0</v>
      </c>
    </row>
    <row r="665" spans="1:7" ht="15">
      <c r="A665" s="101" t="s">
        <v>1063</v>
      </c>
      <c r="B665" s="99">
        <v>3</v>
      </c>
      <c r="C665" s="103">
        <v>0.0005239465279611386</v>
      </c>
      <c r="D665" s="99" t="s">
        <v>1670</v>
      </c>
      <c r="E665" s="99" t="b">
        <v>0</v>
      </c>
      <c r="F665" s="99" t="b">
        <v>0</v>
      </c>
      <c r="G665" s="99" t="b">
        <v>0</v>
      </c>
    </row>
    <row r="666" spans="1:7" ht="15">
      <c r="A666" s="101" t="s">
        <v>1064</v>
      </c>
      <c r="B666" s="99">
        <v>3</v>
      </c>
      <c r="C666" s="103">
        <v>0.0005239465279611386</v>
      </c>
      <c r="D666" s="99" t="s">
        <v>1670</v>
      </c>
      <c r="E666" s="99" t="b">
        <v>0</v>
      </c>
      <c r="F666" s="99" t="b">
        <v>1</v>
      </c>
      <c r="G666" s="99" t="b">
        <v>0</v>
      </c>
    </row>
    <row r="667" spans="1:7" ht="15">
      <c r="A667" s="101" t="s">
        <v>1065</v>
      </c>
      <c r="B667" s="99">
        <v>3</v>
      </c>
      <c r="C667" s="103">
        <v>0.0005910885941999596</v>
      </c>
      <c r="D667" s="99" t="s">
        <v>1670</v>
      </c>
      <c r="E667" s="99" t="b">
        <v>0</v>
      </c>
      <c r="F667" s="99" t="b">
        <v>0</v>
      </c>
      <c r="G667" s="99" t="b">
        <v>0</v>
      </c>
    </row>
    <row r="668" spans="1:7" ht="15">
      <c r="A668" s="101" t="s">
        <v>1066</v>
      </c>
      <c r="B668" s="99">
        <v>3</v>
      </c>
      <c r="C668" s="103">
        <v>0.0005239465279611386</v>
      </c>
      <c r="D668" s="99" t="s">
        <v>1670</v>
      </c>
      <c r="E668" s="99" t="b">
        <v>0</v>
      </c>
      <c r="F668" s="99" t="b">
        <v>0</v>
      </c>
      <c r="G668" s="99" t="b">
        <v>0</v>
      </c>
    </row>
    <row r="669" spans="1:7" ht="15">
      <c r="A669" s="101" t="s">
        <v>1067</v>
      </c>
      <c r="B669" s="99">
        <v>3</v>
      </c>
      <c r="C669" s="103">
        <v>0.0005239465279611386</v>
      </c>
      <c r="D669" s="99" t="s">
        <v>1670</v>
      </c>
      <c r="E669" s="99" t="b">
        <v>0</v>
      </c>
      <c r="F669" s="99" t="b">
        <v>0</v>
      </c>
      <c r="G669" s="99" t="b">
        <v>0</v>
      </c>
    </row>
    <row r="670" spans="1:7" ht="15">
      <c r="A670" s="101" t="s">
        <v>1068</v>
      </c>
      <c r="B670" s="99">
        <v>3</v>
      </c>
      <c r="C670" s="103">
        <v>0.0007058687145598914</v>
      </c>
      <c r="D670" s="99" t="s">
        <v>1670</v>
      </c>
      <c r="E670" s="99" t="b">
        <v>0</v>
      </c>
      <c r="F670" s="99" t="b">
        <v>0</v>
      </c>
      <c r="G670" s="99" t="b">
        <v>0</v>
      </c>
    </row>
    <row r="671" spans="1:7" ht="15">
      <c r="A671" s="101" t="s">
        <v>1069</v>
      </c>
      <c r="B671" s="99">
        <v>3</v>
      </c>
      <c r="C671" s="103">
        <v>0.0005239465279611386</v>
      </c>
      <c r="D671" s="99" t="s">
        <v>1670</v>
      </c>
      <c r="E671" s="99" t="b">
        <v>0</v>
      </c>
      <c r="F671" s="99" t="b">
        <v>0</v>
      </c>
      <c r="G671" s="99" t="b">
        <v>0</v>
      </c>
    </row>
    <row r="672" spans="1:7" ht="15">
      <c r="A672" s="101" t="s">
        <v>1070</v>
      </c>
      <c r="B672" s="99">
        <v>3</v>
      </c>
      <c r="C672" s="103">
        <v>0.0005239465279611386</v>
      </c>
      <c r="D672" s="99" t="s">
        <v>1670</v>
      </c>
      <c r="E672" s="99" t="b">
        <v>0</v>
      </c>
      <c r="F672" s="99" t="b">
        <v>0</v>
      </c>
      <c r="G672" s="99" t="b">
        <v>0</v>
      </c>
    </row>
    <row r="673" spans="1:7" ht="15">
      <c r="A673" s="101" t="s">
        <v>1071</v>
      </c>
      <c r="B673" s="99">
        <v>3</v>
      </c>
      <c r="C673" s="103">
        <v>0.0005239465279611386</v>
      </c>
      <c r="D673" s="99" t="s">
        <v>1670</v>
      </c>
      <c r="E673" s="99" t="b">
        <v>0</v>
      </c>
      <c r="F673" s="99" t="b">
        <v>0</v>
      </c>
      <c r="G673" s="99" t="b">
        <v>0</v>
      </c>
    </row>
    <row r="674" spans="1:7" ht="15">
      <c r="A674" s="101" t="s">
        <v>1072</v>
      </c>
      <c r="B674" s="99">
        <v>3</v>
      </c>
      <c r="C674" s="103">
        <v>0.0005239465279611386</v>
      </c>
      <c r="D674" s="99" t="s">
        <v>1670</v>
      </c>
      <c r="E674" s="99" t="b">
        <v>0</v>
      </c>
      <c r="F674" s="99" t="b">
        <v>0</v>
      </c>
      <c r="G674" s="99" t="b">
        <v>0</v>
      </c>
    </row>
    <row r="675" spans="1:7" ht="15">
      <c r="A675" s="101" t="s">
        <v>1073</v>
      </c>
      <c r="B675" s="99">
        <v>3</v>
      </c>
      <c r="C675" s="103">
        <v>0.0007058687145598914</v>
      </c>
      <c r="D675" s="99" t="s">
        <v>1670</v>
      </c>
      <c r="E675" s="99" t="b">
        <v>0</v>
      </c>
      <c r="F675" s="99" t="b">
        <v>0</v>
      </c>
      <c r="G675" s="99" t="b">
        <v>0</v>
      </c>
    </row>
    <row r="676" spans="1:7" ht="15">
      <c r="A676" s="101" t="s">
        <v>1074</v>
      </c>
      <c r="B676" s="99">
        <v>3</v>
      </c>
      <c r="C676" s="103">
        <v>0.0005239465279611386</v>
      </c>
      <c r="D676" s="99" t="s">
        <v>1670</v>
      </c>
      <c r="E676" s="99" t="b">
        <v>0</v>
      </c>
      <c r="F676" s="99" t="b">
        <v>0</v>
      </c>
      <c r="G676" s="99" t="b">
        <v>0</v>
      </c>
    </row>
    <row r="677" spans="1:7" ht="15">
      <c r="A677" s="101" t="s">
        <v>1075</v>
      </c>
      <c r="B677" s="99">
        <v>3</v>
      </c>
      <c r="C677" s="103">
        <v>0.0005239465279611386</v>
      </c>
      <c r="D677" s="99" t="s">
        <v>1670</v>
      </c>
      <c r="E677" s="99" t="b">
        <v>0</v>
      </c>
      <c r="F677" s="99" t="b">
        <v>0</v>
      </c>
      <c r="G677" s="99" t="b">
        <v>0</v>
      </c>
    </row>
    <row r="678" spans="1:7" ht="15">
      <c r="A678" s="101" t="s">
        <v>1076</v>
      </c>
      <c r="B678" s="99">
        <v>3</v>
      </c>
      <c r="C678" s="103">
        <v>0.0005239465279611386</v>
      </c>
      <c r="D678" s="99" t="s">
        <v>1670</v>
      </c>
      <c r="E678" s="99" t="b">
        <v>0</v>
      </c>
      <c r="F678" s="99" t="b">
        <v>0</v>
      </c>
      <c r="G678" s="99" t="b">
        <v>0</v>
      </c>
    </row>
    <row r="679" spans="1:7" ht="15">
      <c r="A679" s="101" t="s">
        <v>1077</v>
      </c>
      <c r="B679" s="99">
        <v>3</v>
      </c>
      <c r="C679" s="103">
        <v>0.0005239465279611386</v>
      </c>
      <c r="D679" s="99" t="s">
        <v>1670</v>
      </c>
      <c r="E679" s="99" t="b">
        <v>0</v>
      </c>
      <c r="F679" s="99" t="b">
        <v>0</v>
      </c>
      <c r="G679" s="99" t="b">
        <v>0</v>
      </c>
    </row>
    <row r="680" spans="1:7" ht="15">
      <c r="A680" s="101" t="s">
        <v>1078</v>
      </c>
      <c r="B680" s="99">
        <v>3</v>
      </c>
      <c r="C680" s="103">
        <v>0.0005239465279611386</v>
      </c>
      <c r="D680" s="99" t="s">
        <v>1670</v>
      </c>
      <c r="E680" s="99" t="b">
        <v>0</v>
      </c>
      <c r="F680" s="99" t="b">
        <v>0</v>
      </c>
      <c r="G680" s="99" t="b">
        <v>0</v>
      </c>
    </row>
    <row r="681" spans="1:7" ht="15">
      <c r="A681" s="101" t="s">
        <v>1079</v>
      </c>
      <c r="B681" s="99">
        <v>3</v>
      </c>
      <c r="C681" s="103">
        <v>0.0005239465279611386</v>
      </c>
      <c r="D681" s="99" t="s">
        <v>1670</v>
      </c>
      <c r="E681" s="99" t="b">
        <v>0</v>
      </c>
      <c r="F681" s="99" t="b">
        <v>0</v>
      </c>
      <c r="G681" s="99" t="b">
        <v>0</v>
      </c>
    </row>
    <row r="682" spans="1:7" ht="15">
      <c r="A682" s="101" t="s">
        <v>1080</v>
      </c>
      <c r="B682" s="99">
        <v>3</v>
      </c>
      <c r="C682" s="103">
        <v>0.0005239465279611386</v>
      </c>
      <c r="D682" s="99" t="s">
        <v>1670</v>
      </c>
      <c r="E682" s="99" t="b">
        <v>0</v>
      </c>
      <c r="F682" s="99" t="b">
        <v>1</v>
      </c>
      <c r="G682" s="99" t="b">
        <v>0</v>
      </c>
    </row>
    <row r="683" spans="1:7" ht="15">
      <c r="A683" s="101" t="s">
        <v>1081</v>
      </c>
      <c r="B683" s="99">
        <v>3</v>
      </c>
      <c r="C683" s="103">
        <v>0.0005239465279611386</v>
      </c>
      <c r="D683" s="99" t="s">
        <v>1670</v>
      </c>
      <c r="E683" s="99" t="b">
        <v>0</v>
      </c>
      <c r="F683" s="99" t="b">
        <v>0</v>
      </c>
      <c r="G683" s="99" t="b">
        <v>0</v>
      </c>
    </row>
    <row r="684" spans="1:7" ht="15">
      <c r="A684" s="101" t="s">
        <v>1082</v>
      </c>
      <c r="B684" s="99">
        <v>3</v>
      </c>
      <c r="C684" s="103">
        <v>0.0005239465279611386</v>
      </c>
      <c r="D684" s="99" t="s">
        <v>1670</v>
      </c>
      <c r="E684" s="99" t="b">
        <v>0</v>
      </c>
      <c r="F684" s="99" t="b">
        <v>0</v>
      </c>
      <c r="G684" s="99" t="b">
        <v>0</v>
      </c>
    </row>
    <row r="685" spans="1:7" ht="15">
      <c r="A685" s="101" t="s">
        <v>1083</v>
      </c>
      <c r="B685" s="99">
        <v>3</v>
      </c>
      <c r="C685" s="103">
        <v>0.0007058687145598914</v>
      </c>
      <c r="D685" s="99" t="s">
        <v>1670</v>
      </c>
      <c r="E685" s="99" t="b">
        <v>0</v>
      </c>
      <c r="F685" s="99" t="b">
        <v>0</v>
      </c>
      <c r="G685" s="99" t="b">
        <v>0</v>
      </c>
    </row>
    <row r="686" spans="1:7" ht="15">
      <c r="A686" s="101" t="s">
        <v>1084</v>
      </c>
      <c r="B686" s="99">
        <v>3</v>
      </c>
      <c r="C686" s="103">
        <v>0.0005239465279611386</v>
      </c>
      <c r="D686" s="99" t="s">
        <v>1670</v>
      </c>
      <c r="E686" s="99" t="b">
        <v>1</v>
      </c>
      <c r="F686" s="99" t="b">
        <v>0</v>
      </c>
      <c r="G686" s="99" t="b">
        <v>0</v>
      </c>
    </row>
    <row r="687" spans="1:7" ht="15">
      <c r="A687" s="101" t="s">
        <v>1085</v>
      </c>
      <c r="B687" s="99">
        <v>3</v>
      </c>
      <c r="C687" s="103">
        <v>0.0005239465279611386</v>
      </c>
      <c r="D687" s="99" t="s">
        <v>1670</v>
      </c>
      <c r="E687" s="99" t="b">
        <v>0</v>
      </c>
      <c r="F687" s="99" t="b">
        <v>0</v>
      </c>
      <c r="G687" s="99" t="b">
        <v>0</v>
      </c>
    </row>
    <row r="688" spans="1:7" ht="15">
      <c r="A688" s="101" t="s">
        <v>1086</v>
      </c>
      <c r="B688" s="99">
        <v>3</v>
      </c>
      <c r="C688" s="103">
        <v>0.0005239465279611386</v>
      </c>
      <c r="D688" s="99" t="s">
        <v>1670</v>
      </c>
      <c r="E688" s="99" t="b">
        <v>0</v>
      </c>
      <c r="F688" s="99" t="b">
        <v>0</v>
      </c>
      <c r="G688" s="99" t="b">
        <v>0</v>
      </c>
    </row>
    <row r="689" spans="1:7" ht="15">
      <c r="A689" s="101" t="s">
        <v>1087</v>
      </c>
      <c r="B689" s="99">
        <v>3</v>
      </c>
      <c r="C689" s="103">
        <v>0.0005239465279611386</v>
      </c>
      <c r="D689" s="99" t="s">
        <v>1670</v>
      </c>
      <c r="E689" s="99" t="b">
        <v>0</v>
      </c>
      <c r="F689" s="99" t="b">
        <v>0</v>
      </c>
      <c r="G689" s="99" t="b">
        <v>0</v>
      </c>
    </row>
    <row r="690" spans="1:7" ht="15">
      <c r="A690" s="101" t="s">
        <v>1088</v>
      </c>
      <c r="B690" s="99">
        <v>3</v>
      </c>
      <c r="C690" s="103">
        <v>0.0007058687145598914</v>
      </c>
      <c r="D690" s="99" t="s">
        <v>1670</v>
      </c>
      <c r="E690" s="99" t="b">
        <v>0</v>
      </c>
      <c r="F690" s="99" t="b">
        <v>0</v>
      </c>
      <c r="G690" s="99" t="b">
        <v>0</v>
      </c>
    </row>
    <row r="691" spans="1:7" ht="15">
      <c r="A691" s="101" t="s">
        <v>1089</v>
      </c>
      <c r="B691" s="99">
        <v>3</v>
      </c>
      <c r="C691" s="103">
        <v>0.0005239465279611386</v>
      </c>
      <c r="D691" s="99" t="s">
        <v>1670</v>
      </c>
      <c r="E691" s="99" t="b">
        <v>0</v>
      </c>
      <c r="F691" s="99" t="b">
        <v>0</v>
      </c>
      <c r="G691" s="99" t="b">
        <v>0</v>
      </c>
    </row>
    <row r="692" spans="1:7" ht="15">
      <c r="A692" s="101" t="s">
        <v>1090</v>
      </c>
      <c r="B692" s="99">
        <v>3</v>
      </c>
      <c r="C692" s="103">
        <v>0.0005239465279611386</v>
      </c>
      <c r="D692" s="99" t="s">
        <v>1670</v>
      </c>
      <c r="E692" s="99" t="b">
        <v>1</v>
      </c>
      <c r="F692" s="99" t="b">
        <v>0</v>
      </c>
      <c r="G692" s="99" t="b">
        <v>0</v>
      </c>
    </row>
    <row r="693" spans="1:7" ht="15">
      <c r="A693" s="101" t="s">
        <v>1091</v>
      </c>
      <c r="B693" s="99">
        <v>3</v>
      </c>
      <c r="C693" s="103">
        <v>0.0005239465279611386</v>
      </c>
      <c r="D693" s="99" t="s">
        <v>1670</v>
      </c>
      <c r="E693" s="99" t="b">
        <v>0</v>
      </c>
      <c r="F693" s="99" t="b">
        <v>0</v>
      </c>
      <c r="G693" s="99" t="b">
        <v>0</v>
      </c>
    </row>
    <row r="694" spans="1:7" ht="15">
      <c r="A694" s="101" t="s">
        <v>1092</v>
      </c>
      <c r="B694" s="99">
        <v>3</v>
      </c>
      <c r="C694" s="103">
        <v>0.0005910885941999596</v>
      </c>
      <c r="D694" s="99" t="s">
        <v>1670</v>
      </c>
      <c r="E694" s="99" t="b">
        <v>0</v>
      </c>
      <c r="F694" s="99" t="b">
        <v>0</v>
      </c>
      <c r="G694" s="99" t="b">
        <v>0</v>
      </c>
    </row>
    <row r="695" spans="1:7" ht="15">
      <c r="A695" s="101" t="s">
        <v>1093</v>
      </c>
      <c r="B695" s="99">
        <v>3</v>
      </c>
      <c r="C695" s="103">
        <v>0.0005910885941999596</v>
      </c>
      <c r="D695" s="99" t="s">
        <v>1670</v>
      </c>
      <c r="E695" s="99" t="b">
        <v>0</v>
      </c>
      <c r="F695" s="99" t="b">
        <v>0</v>
      </c>
      <c r="G695" s="99" t="b">
        <v>0</v>
      </c>
    </row>
    <row r="696" spans="1:7" ht="15">
      <c r="A696" s="101" t="s">
        <v>1094</v>
      </c>
      <c r="B696" s="99">
        <v>3</v>
      </c>
      <c r="C696" s="103">
        <v>0.0005239465279611386</v>
      </c>
      <c r="D696" s="99" t="s">
        <v>1670</v>
      </c>
      <c r="E696" s="99" t="b">
        <v>0</v>
      </c>
      <c r="F696" s="99" t="b">
        <v>0</v>
      </c>
      <c r="G696" s="99" t="b">
        <v>0</v>
      </c>
    </row>
    <row r="697" spans="1:7" ht="15">
      <c r="A697" s="101" t="s">
        <v>1095</v>
      </c>
      <c r="B697" s="99">
        <v>3</v>
      </c>
      <c r="C697" s="103">
        <v>0.0005239465279611386</v>
      </c>
      <c r="D697" s="99" t="s">
        <v>1670</v>
      </c>
      <c r="E697" s="99" t="b">
        <v>0</v>
      </c>
      <c r="F697" s="99" t="b">
        <v>0</v>
      </c>
      <c r="G697" s="99" t="b">
        <v>0</v>
      </c>
    </row>
    <row r="698" spans="1:7" ht="15">
      <c r="A698" s="101" t="s">
        <v>1096</v>
      </c>
      <c r="B698" s="99">
        <v>3</v>
      </c>
      <c r="C698" s="103">
        <v>0.0005239465279611386</v>
      </c>
      <c r="D698" s="99" t="s">
        <v>1670</v>
      </c>
      <c r="E698" s="99" t="b">
        <v>0</v>
      </c>
      <c r="F698" s="99" t="b">
        <v>0</v>
      </c>
      <c r="G698" s="99" t="b">
        <v>0</v>
      </c>
    </row>
    <row r="699" spans="1:7" ht="15">
      <c r="A699" s="101" t="s">
        <v>1097</v>
      </c>
      <c r="B699" s="99">
        <v>3</v>
      </c>
      <c r="C699" s="103">
        <v>0.0005239465279611386</v>
      </c>
      <c r="D699" s="99" t="s">
        <v>1670</v>
      </c>
      <c r="E699" s="99" t="b">
        <v>0</v>
      </c>
      <c r="F699" s="99" t="b">
        <v>0</v>
      </c>
      <c r="G699" s="99" t="b">
        <v>0</v>
      </c>
    </row>
    <row r="700" spans="1:7" ht="15">
      <c r="A700" s="101" t="s">
        <v>1098</v>
      </c>
      <c r="B700" s="99">
        <v>3</v>
      </c>
      <c r="C700" s="103">
        <v>0.0005239465279611386</v>
      </c>
      <c r="D700" s="99" t="s">
        <v>1670</v>
      </c>
      <c r="E700" s="99" t="b">
        <v>0</v>
      </c>
      <c r="F700" s="99" t="b">
        <v>0</v>
      </c>
      <c r="G700" s="99" t="b">
        <v>0</v>
      </c>
    </row>
    <row r="701" spans="1:7" ht="15">
      <c r="A701" s="101" t="s">
        <v>1099</v>
      </c>
      <c r="B701" s="99">
        <v>3</v>
      </c>
      <c r="C701" s="103">
        <v>0.0005910885941999596</v>
      </c>
      <c r="D701" s="99" t="s">
        <v>1670</v>
      </c>
      <c r="E701" s="99" t="b">
        <v>0</v>
      </c>
      <c r="F701" s="99" t="b">
        <v>0</v>
      </c>
      <c r="G701" s="99" t="b">
        <v>0</v>
      </c>
    </row>
    <row r="702" spans="1:7" ht="15">
      <c r="A702" s="101" t="s">
        <v>1100</v>
      </c>
      <c r="B702" s="99">
        <v>3</v>
      </c>
      <c r="C702" s="103">
        <v>0.0005239465279611386</v>
      </c>
      <c r="D702" s="99" t="s">
        <v>1670</v>
      </c>
      <c r="E702" s="99" t="b">
        <v>0</v>
      </c>
      <c r="F702" s="99" t="b">
        <v>0</v>
      </c>
      <c r="G702" s="99" t="b">
        <v>0</v>
      </c>
    </row>
    <row r="703" spans="1:7" ht="15">
      <c r="A703" s="101" t="s">
        <v>1101</v>
      </c>
      <c r="B703" s="99">
        <v>3</v>
      </c>
      <c r="C703" s="103">
        <v>0.0005239465279611386</v>
      </c>
      <c r="D703" s="99" t="s">
        <v>1670</v>
      </c>
      <c r="E703" s="99" t="b">
        <v>0</v>
      </c>
      <c r="F703" s="99" t="b">
        <v>0</v>
      </c>
      <c r="G703" s="99" t="b">
        <v>0</v>
      </c>
    </row>
    <row r="704" spans="1:7" ht="15">
      <c r="A704" s="101" t="s">
        <v>1102</v>
      </c>
      <c r="B704" s="99">
        <v>3</v>
      </c>
      <c r="C704" s="103">
        <v>0.0007058687145598914</v>
      </c>
      <c r="D704" s="99" t="s">
        <v>1670</v>
      </c>
      <c r="E704" s="99" t="b">
        <v>0</v>
      </c>
      <c r="F704" s="99" t="b">
        <v>0</v>
      </c>
      <c r="G704" s="99" t="b">
        <v>0</v>
      </c>
    </row>
    <row r="705" spans="1:7" ht="15">
      <c r="A705" s="101" t="s">
        <v>1103</v>
      </c>
      <c r="B705" s="99">
        <v>3</v>
      </c>
      <c r="C705" s="103">
        <v>0.0005239465279611386</v>
      </c>
      <c r="D705" s="99" t="s">
        <v>1670</v>
      </c>
      <c r="E705" s="99" t="b">
        <v>0</v>
      </c>
      <c r="F705" s="99" t="b">
        <v>0</v>
      </c>
      <c r="G705" s="99" t="b">
        <v>0</v>
      </c>
    </row>
    <row r="706" spans="1:7" ht="15">
      <c r="A706" s="101" t="s">
        <v>1104</v>
      </c>
      <c r="B706" s="99">
        <v>3</v>
      </c>
      <c r="C706" s="103">
        <v>0.0007058687145598914</v>
      </c>
      <c r="D706" s="99" t="s">
        <v>1670</v>
      </c>
      <c r="E706" s="99" t="b">
        <v>0</v>
      </c>
      <c r="F706" s="99" t="b">
        <v>0</v>
      </c>
      <c r="G706" s="99" t="b">
        <v>0</v>
      </c>
    </row>
    <row r="707" spans="1:7" ht="15">
      <c r="A707" s="101" t="s">
        <v>1105</v>
      </c>
      <c r="B707" s="99">
        <v>3</v>
      </c>
      <c r="C707" s="103">
        <v>0.0005239465279611386</v>
      </c>
      <c r="D707" s="99" t="s">
        <v>1670</v>
      </c>
      <c r="E707" s="99" t="b">
        <v>0</v>
      </c>
      <c r="F707" s="99" t="b">
        <v>0</v>
      </c>
      <c r="G707" s="99" t="b">
        <v>0</v>
      </c>
    </row>
    <row r="708" spans="1:7" ht="15">
      <c r="A708" s="101" t="s">
        <v>1106</v>
      </c>
      <c r="B708" s="99">
        <v>3</v>
      </c>
      <c r="C708" s="103">
        <v>0.0005239465279611386</v>
      </c>
      <c r="D708" s="99" t="s">
        <v>1670</v>
      </c>
      <c r="E708" s="99" t="b">
        <v>0</v>
      </c>
      <c r="F708" s="99" t="b">
        <v>1</v>
      </c>
      <c r="G708" s="99" t="b">
        <v>0</v>
      </c>
    </row>
    <row r="709" spans="1:7" ht="15">
      <c r="A709" s="101" t="s">
        <v>1107</v>
      </c>
      <c r="B709" s="99">
        <v>3</v>
      </c>
      <c r="C709" s="103">
        <v>0.0005239465279611386</v>
      </c>
      <c r="D709" s="99" t="s">
        <v>1670</v>
      </c>
      <c r="E709" s="99" t="b">
        <v>0</v>
      </c>
      <c r="F709" s="99" t="b">
        <v>0</v>
      </c>
      <c r="G709" s="99" t="b">
        <v>0</v>
      </c>
    </row>
    <row r="710" spans="1:7" ht="15">
      <c r="A710" s="101" t="s">
        <v>1108</v>
      </c>
      <c r="B710" s="99">
        <v>3</v>
      </c>
      <c r="C710" s="103">
        <v>0.0005239465279611386</v>
      </c>
      <c r="D710" s="99" t="s">
        <v>1670</v>
      </c>
      <c r="E710" s="99" t="b">
        <v>0</v>
      </c>
      <c r="F710" s="99" t="b">
        <v>0</v>
      </c>
      <c r="G710" s="99" t="b">
        <v>0</v>
      </c>
    </row>
    <row r="711" spans="1:7" ht="15">
      <c r="A711" s="101" t="s">
        <v>1109</v>
      </c>
      <c r="B711" s="99">
        <v>3</v>
      </c>
      <c r="C711" s="103">
        <v>0.0005239465279611386</v>
      </c>
      <c r="D711" s="99" t="s">
        <v>1670</v>
      </c>
      <c r="E711" s="99" t="b">
        <v>0</v>
      </c>
      <c r="F711" s="99" t="b">
        <v>0</v>
      </c>
      <c r="G711" s="99" t="b">
        <v>0</v>
      </c>
    </row>
    <row r="712" spans="1:7" ht="15">
      <c r="A712" s="101" t="s">
        <v>1110</v>
      </c>
      <c r="B712" s="99">
        <v>3</v>
      </c>
      <c r="C712" s="103">
        <v>0.0005239465279611386</v>
      </c>
      <c r="D712" s="99" t="s">
        <v>1670</v>
      </c>
      <c r="E712" s="99" t="b">
        <v>0</v>
      </c>
      <c r="F712" s="99" t="b">
        <v>0</v>
      </c>
      <c r="G712" s="99" t="b">
        <v>0</v>
      </c>
    </row>
    <row r="713" spans="1:7" ht="15">
      <c r="A713" s="101" t="s">
        <v>1111</v>
      </c>
      <c r="B713" s="99">
        <v>3</v>
      </c>
      <c r="C713" s="103">
        <v>0.0005910885941999596</v>
      </c>
      <c r="D713" s="99" t="s">
        <v>1670</v>
      </c>
      <c r="E713" s="99" t="b">
        <v>0</v>
      </c>
      <c r="F713" s="99" t="b">
        <v>0</v>
      </c>
      <c r="G713" s="99" t="b">
        <v>0</v>
      </c>
    </row>
    <row r="714" spans="1:7" ht="15">
      <c r="A714" s="101" t="s">
        <v>1112</v>
      </c>
      <c r="B714" s="99">
        <v>3</v>
      </c>
      <c r="C714" s="103">
        <v>0.0007058687145598914</v>
      </c>
      <c r="D714" s="99" t="s">
        <v>1670</v>
      </c>
      <c r="E714" s="99" t="b">
        <v>0</v>
      </c>
      <c r="F714" s="99" t="b">
        <v>0</v>
      </c>
      <c r="G714" s="99" t="b">
        <v>0</v>
      </c>
    </row>
    <row r="715" spans="1:7" ht="15">
      <c r="A715" s="101" t="s">
        <v>1113</v>
      </c>
      <c r="B715" s="99">
        <v>3</v>
      </c>
      <c r="C715" s="103">
        <v>0.0005239465279611386</v>
      </c>
      <c r="D715" s="99" t="s">
        <v>1670</v>
      </c>
      <c r="E715" s="99" t="b">
        <v>0</v>
      </c>
      <c r="F715" s="99" t="b">
        <v>0</v>
      </c>
      <c r="G715" s="99" t="b">
        <v>0</v>
      </c>
    </row>
    <row r="716" spans="1:7" ht="15">
      <c r="A716" s="101" t="s">
        <v>1114</v>
      </c>
      <c r="B716" s="99">
        <v>3</v>
      </c>
      <c r="C716" s="103">
        <v>0.0005239465279611386</v>
      </c>
      <c r="D716" s="99" t="s">
        <v>1670</v>
      </c>
      <c r="E716" s="99" t="b">
        <v>1</v>
      </c>
      <c r="F716" s="99" t="b">
        <v>0</v>
      </c>
      <c r="G716" s="99" t="b">
        <v>0</v>
      </c>
    </row>
    <row r="717" spans="1:7" ht="15">
      <c r="A717" s="101" t="s">
        <v>1115</v>
      </c>
      <c r="B717" s="99">
        <v>3</v>
      </c>
      <c r="C717" s="103">
        <v>0.0005910885941999596</v>
      </c>
      <c r="D717" s="99" t="s">
        <v>1670</v>
      </c>
      <c r="E717" s="99" t="b">
        <v>0</v>
      </c>
      <c r="F717" s="99" t="b">
        <v>0</v>
      </c>
      <c r="G717" s="99" t="b">
        <v>0</v>
      </c>
    </row>
    <row r="718" spans="1:7" ht="15">
      <c r="A718" s="101" t="s">
        <v>1116</v>
      </c>
      <c r="B718" s="99">
        <v>3</v>
      </c>
      <c r="C718" s="103">
        <v>0.0005239465279611386</v>
      </c>
      <c r="D718" s="99" t="s">
        <v>1670</v>
      </c>
      <c r="E718" s="99" t="b">
        <v>0</v>
      </c>
      <c r="F718" s="99" t="b">
        <v>0</v>
      </c>
      <c r="G718" s="99" t="b">
        <v>0</v>
      </c>
    </row>
    <row r="719" spans="1:7" ht="15">
      <c r="A719" s="101" t="s">
        <v>1117</v>
      </c>
      <c r="B719" s="99">
        <v>3</v>
      </c>
      <c r="C719" s="103">
        <v>0.0005239465279611386</v>
      </c>
      <c r="D719" s="99" t="s">
        <v>1670</v>
      </c>
      <c r="E719" s="99" t="b">
        <v>0</v>
      </c>
      <c r="F719" s="99" t="b">
        <v>0</v>
      </c>
      <c r="G719" s="99" t="b">
        <v>0</v>
      </c>
    </row>
    <row r="720" spans="1:7" ht="15">
      <c r="A720" s="101" t="s">
        <v>1118</v>
      </c>
      <c r="B720" s="99">
        <v>3</v>
      </c>
      <c r="C720" s="103">
        <v>0.0005239465279611386</v>
      </c>
      <c r="D720" s="99" t="s">
        <v>1670</v>
      </c>
      <c r="E720" s="99" t="b">
        <v>0</v>
      </c>
      <c r="F720" s="99" t="b">
        <v>0</v>
      </c>
      <c r="G720" s="99" t="b">
        <v>0</v>
      </c>
    </row>
    <row r="721" spans="1:7" ht="15">
      <c r="A721" s="101" t="s">
        <v>1119</v>
      </c>
      <c r="B721" s="99">
        <v>3</v>
      </c>
      <c r="C721" s="103">
        <v>0.0005239465279611386</v>
      </c>
      <c r="D721" s="99" t="s">
        <v>1670</v>
      </c>
      <c r="E721" s="99" t="b">
        <v>0</v>
      </c>
      <c r="F721" s="99" t="b">
        <v>0</v>
      </c>
      <c r="G721" s="99" t="b">
        <v>0</v>
      </c>
    </row>
    <row r="722" spans="1:7" ht="15">
      <c r="A722" s="101" t="s">
        <v>1120</v>
      </c>
      <c r="B722" s="99">
        <v>3</v>
      </c>
      <c r="C722" s="103">
        <v>0.0005239465279611386</v>
      </c>
      <c r="D722" s="99" t="s">
        <v>1670</v>
      </c>
      <c r="E722" s="99" t="b">
        <v>0</v>
      </c>
      <c r="F722" s="99" t="b">
        <v>0</v>
      </c>
      <c r="G722" s="99" t="b">
        <v>0</v>
      </c>
    </row>
    <row r="723" spans="1:7" ht="15">
      <c r="A723" s="101" t="s">
        <v>1121</v>
      </c>
      <c r="B723" s="99">
        <v>3</v>
      </c>
      <c r="C723" s="103">
        <v>0.0005239465279611386</v>
      </c>
      <c r="D723" s="99" t="s">
        <v>1670</v>
      </c>
      <c r="E723" s="99" t="b">
        <v>0</v>
      </c>
      <c r="F723" s="99" t="b">
        <v>0</v>
      </c>
      <c r="G723" s="99" t="b">
        <v>0</v>
      </c>
    </row>
    <row r="724" spans="1:7" ht="15">
      <c r="A724" s="101" t="s">
        <v>1122</v>
      </c>
      <c r="B724" s="99">
        <v>3</v>
      </c>
      <c r="C724" s="103">
        <v>0.0005239465279611386</v>
      </c>
      <c r="D724" s="99" t="s">
        <v>1670</v>
      </c>
      <c r="E724" s="99" t="b">
        <v>0</v>
      </c>
      <c r="F724" s="99" t="b">
        <v>0</v>
      </c>
      <c r="G724" s="99" t="b">
        <v>0</v>
      </c>
    </row>
    <row r="725" spans="1:7" ht="15">
      <c r="A725" s="101" t="s">
        <v>1123</v>
      </c>
      <c r="B725" s="99">
        <v>3</v>
      </c>
      <c r="C725" s="103">
        <v>0.0005239465279611386</v>
      </c>
      <c r="D725" s="99" t="s">
        <v>1670</v>
      </c>
      <c r="E725" s="99" t="b">
        <v>0</v>
      </c>
      <c r="F725" s="99" t="b">
        <v>0</v>
      </c>
      <c r="G725" s="99" t="b">
        <v>0</v>
      </c>
    </row>
    <row r="726" spans="1:7" ht="15">
      <c r="A726" s="101" t="s">
        <v>1124</v>
      </c>
      <c r="B726" s="99">
        <v>3</v>
      </c>
      <c r="C726" s="103">
        <v>0.0005239465279611386</v>
      </c>
      <c r="D726" s="99" t="s">
        <v>1670</v>
      </c>
      <c r="E726" s="99" t="b">
        <v>0</v>
      </c>
      <c r="F726" s="99" t="b">
        <v>0</v>
      </c>
      <c r="G726" s="99" t="b">
        <v>0</v>
      </c>
    </row>
    <row r="727" spans="1:7" ht="15">
      <c r="A727" s="101" t="s">
        <v>1125</v>
      </c>
      <c r="B727" s="99">
        <v>3</v>
      </c>
      <c r="C727" s="103">
        <v>0.0005239465279611386</v>
      </c>
      <c r="D727" s="99" t="s">
        <v>1670</v>
      </c>
      <c r="E727" s="99" t="b">
        <v>0</v>
      </c>
      <c r="F727" s="99" t="b">
        <v>0</v>
      </c>
      <c r="G727" s="99" t="b">
        <v>0</v>
      </c>
    </row>
    <row r="728" spans="1:7" ht="15">
      <c r="A728" s="101" t="s">
        <v>1126</v>
      </c>
      <c r="B728" s="99">
        <v>3</v>
      </c>
      <c r="C728" s="103">
        <v>0.0005910885941999596</v>
      </c>
      <c r="D728" s="99" t="s">
        <v>1670</v>
      </c>
      <c r="E728" s="99" t="b">
        <v>0</v>
      </c>
      <c r="F728" s="99" t="b">
        <v>0</v>
      </c>
      <c r="G728" s="99" t="b">
        <v>0</v>
      </c>
    </row>
    <row r="729" spans="1:7" ht="15">
      <c r="A729" s="101" t="s">
        <v>1127</v>
      </c>
      <c r="B729" s="99">
        <v>3</v>
      </c>
      <c r="C729" s="103">
        <v>0.0005239465279611386</v>
      </c>
      <c r="D729" s="99" t="s">
        <v>1670</v>
      </c>
      <c r="E729" s="99" t="b">
        <v>0</v>
      </c>
      <c r="F729" s="99" t="b">
        <v>0</v>
      </c>
      <c r="G729" s="99" t="b">
        <v>0</v>
      </c>
    </row>
    <row r="730" spans="1:7" ht="15">
      <c r="A730" s="101" t="s">
        <v>1128</v>
      </c>
      <c r="B730" s="99">
        <v>3</v>
      </c>
      <c r="C730" s="103">
        <v>0.0005239465279611386</v>
      </c>
      <c r="D730" s="99" t="s">
        <v>1670</v>
      </c>
      <c r="E730" s="99" t="b">
        <v>0</v>
      </c>
      <c r="F730" s="99" t="b">
        <v>0</v>
      </c>
      <c r="G730" s="99" t="b">
        <v>0</v>
      </c>
    </row>
    <row r="731" spans="1:7" ht="15">
      <c r="A731" s="101" t="s">
        <v>1129</v>
      </c>
      <c r="B731" s="99">
        <v>3</v>
      </c>
      <c r="C731" s="103">
        <v>0.0005239465279611386</v>
      </c>
      <c r="D731" s="99" t="s">
        <v>1670</v>
      </c>
      <c r="E731" s="99" t="b">
        <v>0</v>
      </c>
      <c r="F731" s="99" t="b">
        <v>0</v>
      </c>
      <c r="G731" s="99" t="b">
        <v>0</v>
      </c>
    </row>
    <row r="732" spans="1:7" ht="15">
      <c r="A732" s="101" t="s">
        <v>1130</v>
      </c>
      <c r="B732" s="99">
        <v>3</v>
      </c>
      <c r="C732" s="103">
        <v>0.0005239465279611386</v>
      </c>
      <c r="D732" s="99" t="s">
        <v>1670</v>
      </c>
      <c r="E732" s="99" t="b">
        <v>0</v>
      </c>
      <c r="F732" s="99" t="b">
        <v>0</v>
      </c>
      <c r="G732" s="99" t="b">
        <v>0</v>
      </c>
    </row>
    <row r="733" spans="1:7" ht="15">
      <c r="A733" s="101" t="s">
        <v>1131</v>
      </c>
      <c r="B733" s="99">
        <v>3</v>
      </c>
      <c r="C733" s="103">
        <v>0.0005239465279611386</v>
      </c>
      <c r="D733" s="99" t="s">
        <v>1670</v>
      </c>
      <c r="E733" s="99" t="b">
        <v>0</v>
      </c>
      <c r="F733" s="99" t="b">
        <v>0</v>
      </c>
      <c r="G733" s="99" t="b">
        <v>0</v>
      </c>
    </row>
    <row r="734" spans="1:7" ht="15">
      <c r="A734" s="101" t="s">
        <v>1132</v>
      </c>
      <c r="B734" s="99">
        <v>3</v>
      </c>
      <c r="C734" s="103">
        <v>0.0005239465279611386</v>
      </c>
      <c r="D734" s="99" t="s">
        <v>1670</v>
      </c>
      <c r="E734" s="99" t="b">
        <v>0</v>
      </c>
      <c r="F734" s="99" t="b">
        <v>0</v>
      </c>
      <c r="G734" s="99" t="b">
        <v>0</v>
      </c>
    </row>
    <row r="735" spans="1:7" ht="15">
      <c r="A735" s="101" t="s">
        <v>1133</v>
      </c>
      <c r="B735" s="99">
        <v>3</v>
      </c>
      <c r="C735" s="103">
        <v>0.0005239465279611386</v>
      </c>
      <c r="D735" s="99" t="s">
        <v>1670</v>
      </c>
      <c r="E735" s="99" t="b">
        <v>0</v>
      </c>
      <c r="F735" s="99" t="b">
        <v>0</v>
      </c>
      <c r="G735" s="99" t="b">
        <v>0</v>
      </c>
    </row>
    <row r="736" spans="1:7" ht="15">
      <c r="A736" s="101" t="s">
        <v>1134</v>
      </c>
      <c r="B736" s="99">
        <v>3</v>
      </c>
      <c r="C736" s="103">
        <v>0.0005239465279611386</v>
      </c>
      <c r="D736" s="99" t="s">
        <v>1670</v>
      </c>
      <c r="E736" s="99" t="b">
        <v>0</v>
      </c>
      <c r="F736" s="99" t="b">
        <v>0</v>
      </c>
      <c r="G736" s="99" t="b">
        <v>0</v>
      </c>
    </row>
    <row r="737" spans="1:7" ht="15">
      <c r="A737" s="101" t="s">
        <v>1135</v>
      </c>
      <c r="B737" s="99">
        <v>3</v>
      </c>
      <c r="C737" s="103">
        <v>0.0005239465279611386</v>
      </c>
      <c r="D737" s="99" t="s">
        <v>1670</v>
      </c>
      <c r="E737" s="99" t="b">
        <v>0</v>
      </c>
      <c r="F737" s="99" t="b">
        <v>0</v>
      </c>
      <c r="G737" s="99" t="b">
        <v>0</v>
      </c>
    </row>
    <row r="738" spans="1:7" ht="15">
      <c r="A738" s="101" t="s">
        <v>1136</v>
      </c>
      <c r="B738" s="99">
        <v>3</v>
      </c>
      <c r="C738" s="103">
        <v>0.0005239465279611386</v>
      </c>
      <c r="D738" s="99" t="s">
        <v>1670</v>
      </c>
      <c r="E738" s="99" t="b">
        <v>0</v>
      </c>
      <c r="F738" s="99" t="b">
        <v>0</v>
      </c>
      <c r="G738" s="99" t="b">
        <v>0</v>
      </c>
    </row>
    <row r="739" spans="1:7" ht="15">
      <c r="A739" s="101" t="s">
        <v>1137</v>
      </c>
      <c r="B739" s="99">
        <v>3</v>
      </c>
      <c r="C739" s="103">
        <v>0.0005239465279611386</v>
      </c>
      <c r="D739" s="99" t="s">
        <v>1670</v>
      </c>
      <c r="E739" s="99" t="b">
        <v>0</v>
      </c>
      <c r="F739" s="99" t="b">
        <v>0</v>
      </c>
      <c r="G739" s="99" t="b">
        <v>0</v>
      </c>
    </row>
    <row r="740" spans="1:7" ht="15">
      <c r="A740" s="101" t="s">
        <v>1138</v>
      </c>
      <c r="B740" s="99">
        <v>3</v>
      </c>
      <c r="C740" s="103">
        <v>0.0005239465279611386</v>
      </c>
      <c r="D740" s="99" t="s">
        <v>1670</v>
      </c>
      <c r="E740" s="99" t="b">
        <v>0</v>
      </c>
      <c r="F740" s="99" t="b">
        <v>0</v>
      </c>
      <c r="G740" s="99" t="b">
        <v>0</v>
      </c>
    </row>
    <row r="741" spans="1:7" ht="15">
      <c r="A741" s="101" t="s">
        <v>1139</v>
      </c>
      <c r="B741" s="99">
        <v>3</v>
      </c>
      <c r="C741" s="103">
        <v>0.0005239465279611386</v>
      </c>
      <c r="D741" s="99" t="s">
        <v>1670</v>
      </c>
      <c r="E741" s="99" t="b">
        <v>0</v>
      </c>
      <c r="F741" s="99" t="b">
        <v>0</v>
      </c>
      <c r="G741" s="99" t="b">
        <v>0</v>
      </c>
    </row>
    <row r="742" spans="1:7" ht="15">
      <c r="A742" s="101" t="s">
        <v>1140</v>
      </c>
      <c r="B742" s="99">
        <v>3</v>
      </c>
      <c r="C742" s="103">
        <v>0.0005239465279611386</v>
      </c>
      <c r="D742" s="99" t="s">
        <v>1670</v>
      </c>
      <c r="E742" s="99" t="b">
        <v>0</v>
      </c>
      <c r="F742" s="99" t="b">
        <v>0</v>
      </c>
      <c r="G742" s="99" t="b">
        <v>0</v>
      </c>
    </row>
    <row r="743" spans="1:7" ht="15">
      <c r="A743" s="101" t="s">
        <v>1141</v>
      </c>
      <c r="B743" s="99">
        <v>3</v>
      </c>
      <c r="C743" s="103">
        <v>0.0005239465279611386</v>
      </c>
      <c r="D743" s="99" t="s">
        <v>1670</v>
      </c>
      <c r="E743" s="99" t="b">
        <v>0</v>
      </c>
      <c r="F743" s="99" t="b">
        <v>0</v>
      </c>
      <c r="G743" s="99" t="b">
        <v>0</v>
      </c>
    </row>
    <row r="744" spans="1:7" ht="15">
      <c r="A744" s="101" t="s">
        <v>1142</v>
      </c>
      <c r="B744" s="99">
        <v>3</v>
      </c>
      <c r="C744" s="103">
        <v>0.0005239465279611386</v>
      </c>
      <c r="D744" s="99" t="s">
        <v>1670</v>
      </c>
      <c r="E744" s="99" t="b">
        <v>0</v>
      </c>
      <c r="F744" s="99" t="b">
        <v>0</v>
      </c>
      <c r="G744" s="99" t="b">
        <v>0</v>
      </c>
    </row>
    <row r="745" spans="1:7" ht="15">
      <c r="A745" s="101" t="s">
        <v>1143</v>
      </c>
      <c r="B745" s="99">
        <v>3</v>
      </c>
      <c r="C745" s="103">
        <v>0.0005239465279611386</v>
      </c>
      <c r="D745" s="99" t="s">
        <v>1670</v>
      </c>
      <c r="E745" s="99" t="b">
        <v>0</v>
      </c>
      <c r="F745" s="99" t="b">
        <v>0</v>
      </c>
      <c r="G745" s="99" t="b">
        <v>0</v>
      </c>
    </row>
    <row r="746" spans="1:7" ht="15">
      <c r="A746" s="101" t="s">
        <v>1144</v>
      </c>
      <c r="B746" s="99">
        <v>3</v>
      </c>
      <c r="C746" s="103">
        <v>0.0007058687145598914</v>
      </c>
      <c r="D746" s="99" t="s">
        <v>1670</v>
      </c>
      <c r="E746" s="99" t="b">
        <v>0</v>
      </c>
      <c r="F746" s="99" t="b">
        <v>0</v>
      </c>
      <c r="G746" s="99" t="b">
        <v>0</v>
      </c>
    </row>
    <row r="747" spans="1:7" ht="15">
      <c r="A747" s="101" t="s">
        <v>1145</v>
      </c>
      <c r="B747" s="99">
        <v>3</v>
      </c>
      <c r="C747" s="103">
        <v>0.0005239465279611386</v>
      </c>
      <c r="D747" s="99" t="s">
        <v>1670</v>
      </c>
      <c r="E747" s="99" t="b">
        <v>0</v>
      </c>
      <c r="F747" s="99" t="b">
        <v>0</v>
      </c>
      <c r="G747" s="99" t="b">
        <v>0</v>
      </c>
    </row>
    <row r="748" spans="1:7" ht="15">
      <c r="A748" s="101" t="s">
        <v>1146</v>
      </c>
      <c r="B748" s="99">
        <v>3</v>
      </c>
      <c r="C748" s="103">
        <v>0.0005239465279611386</v>
      </c>
      <c r="D748" s="99" t="s">
        <v>1670</v>
      </c>
      <c r="E748" s="99" t="b">
        <v>0</v>
      </c>
      <c r="F748" s="99" t="b">
        <v>0</v>
      </c>
      <c r="G748" s="99" t="b">
        <v>0</v>
      </c>
    </row>
    <row r="749" spans="1:7" ht="15">
      <c r="A749" s="101" t="s">
        <v>1147</v>
      </c>
      <c r="B749" s="99">
        <v>3</v>
      </c>
      <c r="C749" s="103">
        <v>0.0005239465279611386</v>
      </c>
      <c r="D749" s="99" t="s">
        <v>1670</v>
      </c>
      <c r="E749" s="99" t="b">
        <v>0</v>
      </c>
      <c r="F749" s="99" t="b">
        <v>0</v>
      </c>
      <c r="G749" s="99" t="b">
        <v>0</v>
      </c>
    </row>
    <row r="750" spans="1:7" ht="15">
      <c r="A750" s="101" t="s">
        <v>1148</v>
      </c>
      <c r="B750" s="99">
        <v>3</v>
      </c>
      <c r="C750" s="103">
        <v>0.0005239465279611386</v>
      </c>
      <c r="D750" s="99" t="s">
        <v>1670</v>
      </c>
      <c r="E750" s="99" t="b">
        <v>0</v>
      </c>
      <c r="F750" s="99" t="b">
        <v>0</v>
      </c>
      <c r="G750" s="99" t="b">
        <v>0</v>
      </c>
    </row>
    <row r="751" spans="1:7" ht="15">
      <c r="A751" s="101" t="s">
        <v>1149</v>
      </c>
      <c r="B751" s="99">
        <v>3</v>
      </c>
      <c r="C751" s="103">
        <v>0.0005239465279611386</v>
      </c>
      <c r="D751" s="99" t="s">
        <v>1670</v>
      </c>
      <c r="E751" s="99" t="b">
        <v>0</v>
      </c>
      <c r="F751" s="99" t="b">
        <v>0</v>
      </c>
      <c r="G751" s="99" t="b">
        <v>0</v>
      </c>
    </row>
    <row r="752" spans="1:7" ht="15">
      <c r="A752" s="101" t="s">
        <v>1150</v>
      </c>
      <c r="B752" s="99">
        <v>3</v>
      </c>
      <c r="C752" s="103">
        <v>0.0005239465279611386</v>
      </c>
      <c r="D752" s="99" t="s">
        <v>1670</v>
      </c>
      <c r="E752" s="99" t="b">
        <v>0</v>
      </c>
      <c r="F752" s="99" t="b">
        <v>0</v>
      </c>
      <c r="G752" s="99" t="b">
        <v>0</v>
      </c>
    </row>
    <row r="753" spans="1:7" ht="15">
      <c r="A753" s="101" t="s">
        <v>1151</v>
      </c>
      <c r="B753" s="99">
        <v>3</v>
      </c>
      <c r="C753" s="103">
        <v>0.0005239465279611386</v>
      </c>
      <c r="D753" s="99" t="s">
        <v>1670</v>
      </c>
      <c r="E753" s="99" t="b">
        <v>0</v>
      </c>
      <c r="F753" s="99" t="b">
        <v>0</v>
      </c>
      <c r="G753" s="99" t="b">
        <v>0</v>
      </c>
    </row>
    <row r="754" spans="1:7" ht="15">
      <c r="A754" s="101" t="s">
        <v>1152</v>
      </c>
      <c r="B754" s="99">
        <v>3</v>
      </c>
      <c r="C754" s="103">
        <v>0.0005910885941999596</v>
      </c>
      <c r="D754" s="99" t="s">
        <v>1670</v>
      </c>
      <c r="E754" s="99" t="b">
        <v>0</v>
      </c>
      <c r="F754" s="99" t="b">
        <v>0</v>
      </c>
      <c r="G754" s="99" t="b">
        <v>0</v>
      </c>
    </row>
    <row r="755" spans="1:7" ht="15">
      <c r="A755" s="101" t="s">
        <v>1153</v>
      </c>
      <c r="B755" s="99">
        <v>3</v>
      </c>
      <c r="C755" s="103">
        <v>0.0005239465279611386</v>
      </c>
      <c r="D755" s="99" t="s">
        <v>1670</v>
      </c>
      <c r="E755" s="99" t="b">
        <v>1</v>
      </c>
      <c r="F755" s="99" t="b">
        <v>0</v>
      </c>
      <c r="G755" s="99" t="b">
        <v>0</v>
      </c>
    </row>
    <row r="756" spans="1:7" ht="15">
      <c r="A756" s="101" t="s">
        <v>1154</v>
      </c>
      <c r="B756" s="99">
        <v>3</v>
      </c>
      <c r="C756" s="103">
        <v>0.0005910885941999596</v>
      </c>
      <c r="D756" s="99" t="s">
        <v>1670</v>
      </c>
      <c r="E756" s="99" t="b">
        <v>0</v>
      </c>
      <c r="F756" s="99" t="b">
        <v>0</v>
      </c>
      <c r="G756" s="99" t="b">
        <v>0</v>
      </c>
    </row>
    <row r="757" spans="1:7" ht="15">
      <c r="A757" s="101" t="s">
        <v>1155</v>
      </c>
      <c r="B757" s="99">
        <v>3</v>
      </c>
      <c r="C757" s="103">
        <v>0.0005910885941999596</v>
      </c>
      <c r="D757" s="99" t="s">
        <v>1670</v>
      </c>
      <c r="E757" s="99" t="b">
        <v>1</v>
      </c>
      <c r="F757" s="99" t="b">
        <v>0</v>
      </c>
      <c r="G757" s="99" t="b">
        <v>0</v>
      </c>
    </row>
    <row r="758" spans="1:7" ht="15">
      <c r="A758" s="101" t="s">
        <v>1156</v>
      </c>
      <c r="B758" s="99">
        <v>3</v>
      </c>
      <c r="C758" s="103">
        <v>0.0005910885941999596</v>
      </c>
      <c r="D758" s="99" t="s">
        <v>1670</v>
      </c>
      <c r="E758" s="99" t="b">
        <v>0</v>
      </c>
      <c r="F758" s="99" t="b">
        <v>0</v>
      </c>
      <c r="G758" s="99" t="b">
        <v>0</v>
      </c>
    </row>
    <row r="759" spans="1:7" ht="15">
      <c r="A759" s="101" t="s">
        <v>1157</v>
      </c>
      <c r="B759" s="99">
        <v>3</v>
      </c>
      <c r="C759" s="103">
        <v>0.0005239465279611386</v>
      </c>
      <c r="D759" s="99" t="s">
        <v>1670</v>
      </c>
      <c r="E759" s="99" t="b">
        <v>0</v>
      </c>
      <c r="F759" s="99" t="b">
        <v>0</v>
      </c>
      <c r="G759" s="99" t="b">
        <v>0</v>
      </c>
    </row>
    <row r="760" spans="1:7" ht="15">
      <c r="A760" s="101" t="s">
        <v>1158</v>
      </c>
      <c r="B760" s="99">
        <v>3</v>
      </c>
      <c r="C760" s="103">
        <v>0.0005910885941999596</v>
      </c>
      <c r="D760" s="99" t="s">
        <v>1670</v>
      </c>
      <c r="E760" s="99" t="b">
        <v>0</v>
      </c>
      <c r="F760" s="99" t="b">
        <v>0</v>
      </c>
      <c r="G760" s="99" t="b">
        <v>0</v>
      </c>
    </row>
    <row r="761" spans="1:7" ht="15">
      <c r="A761" s="101" t="s">
        <v>1159</v>
      </c>
      <c r="B761" s="99">
        <v>3</v>
      </c>
      <c r="C761" s="103">
        <v>0.0005239465279611386</v>
      </c>
      <c r="D761" s="99" t="s">
        <v>1670</v>
      </c>
      <c r="E761" s="99" t="b">
        <v>0</v>
      </c>
      <c r="F761" s="99" t="b">
        <v>0</v>
      </c>
      <c r="G761" s="99" t="b">
        <v>0</v>
      </c>
    </row>
    <row r="762" spans="1:7" ht="15">
      <c r="A762" s="101" t="s">
        <v>1160</v>
      </c>
      <c r="B762" s="99">
        <v>3</v>
      </c>
      <c r="C762" s="103">
        <v>0.0005239465279611386</v>
      </c>
      <c r="D762" s="99" t="s">
        <v>1670</v>
      </c>
      <c r="E762" s="99" t="b">
        <v>1</v>
      </c>
      <c r="F762" s="99" t="b">
        <v>0</v>
      </c>
      <c r="G762" s="99" t="b">
        <v>0</v>
      </c>
    </row>
    <row r="763" spans="1:7" ht="15">
      <c r="A763" s="101" t="s">
        <v>1161</v>
      </c>
      <c r="B763" s="99">
        <v>3</v>
      </c>
      <c r="C763" s="103">
        <v>0.0005239465279611386</v>
      </c>
      <c r="D763" s="99" t="s">
        <v>1670</v>
      </c>
      <c r="E763" s="99" t="b">
        <v>1</v>
      </c>
      <c r="F763" s="99" t="b">
        <v>0</v>
      </c>
      <c r="G763" s="99" t="b">
        <v>0</v>
      </c>
    </row>
    <row r="764" spans="1:7" ht="15">
      <c r="A764" s="101" t="s">
        <v>1162</v>
      </c>
      <c r="B764" s="99">
        <v>3</v>
      </c>
      <c r="C764" s="103">
        <v>0.0005239465279611386</v>
      </c>
      <c r="D764" s="99" t="s">
        <v>1670</v>
      </c>
      <c r="E764" s="99" t="b">
        <v>0</v>
      </c>
      <c r="F764" s="99" t="b">
        <v>0</v>
      </c>
      <c r="G764" s="99" t="b">
        <v>0</v>
      </c>
    </row>
    <row r="765" spans="1:7" ht="15">
      <c r="A765" s="101" t="s">
        <v>1163</v>
      </c>
      <c r="B765" s="99">
        <v>3</v>
      </c>
      <c r="C765" s="103">
        <v>0.0005239465279611386</v>
      </c>
      <c r="D765" s="99" t="s">
        <v>1670</v>
      </c>
      <c r="E765" s="99" t="b">
        <v>0</v>
      </c>
      <c r="F765" s="99" t="b">
        <v>0</v>
      </c>
      <c r="G765" s="99" t="b">
        <v>0</v>
      </c>
    </row>
    <row r="766" spans="1:7" ht="15">
      <c r="A766" s="101" t="s">
        <v>1164</v>
      </c>
      <c r="B766" s="99">
        <v>3</v>
      </c>
      <c r="C766" s="103">
        <v>0.0005910885941999596</v>
      </c>
      <c r="D766" s="99" t="s">
        <v>1670</v>
      </c>
      <c r="E766" s="99" t="b">
        <v>0</v>
      </c>
      <c r="F766" s="99" t="b">
        <v>0</v>
      </c>
      <c r="G766" s="99" t="b">
        <v>0</v>
      </c>
    </row>
    <row r="767" spans="1:7" ht="15">
      <c r="A767" s="101" t="s">
        <v>1165</v>
      </c>
      <c r="B767" s="99">
        <v>3</v>
      </c>
      <c r="C767" s="103">
        <v>0.0005239465279611386</v>
      </c>
      <c r="D767" s="99" t="s">
        <v>1670</v>
      </c>
      <c r="E767" s="99" t="b">
        <v>0</v>
      </c>
      <c r="F767" s="99" t="b">
        <v>0</v>
      </c>
      <c r="G767" s="99" t="b">
        <v>0</v>
      </c>
    </row>
    <row r="768" spans="1:7" ht="15">
      <c r="A768" s="101" t="s">
        <v>1166</v>
      </c>
      <c r="B768" s="99">
        <v>3</v>
      </c>
      <c r="C768" s="103">
        <v>0.0005239465279611386</v>
      </c>
      <c r="D768" s="99" t="s">
        <v>1670</v>
      </c>
      <c r="E768" s="99" t="b">
        <v>1</v>
      </c>
      <c r="F768" s="99" t="b">
        <v>0</v>
      </c>
      <c r="G768" s="99" t="b">
        <v>0</v>
      </c>
    </row>
    <row r="769" spans="1:7" ht="15">
      <c r="A769" s="101" t="s">
        <v>1167</v>
      </c>
      <c r="B769" s="99">
        <v>3</v>
      </c>
      <c r="C769" s="103">
        <v>0.0005239465279611386</v>
      </c>
      <c r="D769" s="99" t="s">
        <v>1670</v>
      </c>
      <c r="E769" s="99" t="b">
        <v>0</v>
      </c>
      <c r="F769" s="99" t="b">
        <v>0</v>
      </c>
      <c r="G769" s="99" t="b">
        <v>0</v>
      </c>
    </row>
    <row r="770" spans="1:7" ht="15">
      <c r="A770" s="101" t="s">
        <v>1168</v>
      </c>
      <c r="B770" s="99">
        <v>3</v>
      </c>
      <c r="C770" s="103">
        <v>0.0005910885941999596</v>
      </c>
      <c r="D770" s="99" t="s">
        <v>1670</v>
      </c>
      <c r="E770" s="99" t="b">
        <v>0</v>
      </c>
      <c r="F770" s="99" t="b">
        <v>0</v>
      </c>
      <c r="G770" s="99" t="b">
        <v>0</v>
      </c>
    </row>
    <row r="771" spans="1:7" ht="15">
      <c r="A771" s="101" t="s">
        <v>1169</v>
      </c>
      <c r="B771" s="99">
        <v>3</v>
      </c>
      <c r="C771" s="103">
        <v>0.0005239465279611386</v>
      </c>
      <c r="D771" s="99" t="s">
        <v>1670</v>
      </c>
      <c r="E771" s="99" t="b">
        <v>0</v>
      </c>
      <c r="F771" s="99" t="b">
        <v>0</v>
      </c>
      <c r="G771" s="99" t="b">
        <v>0</v>
      </c>
    </row>
    <row r="772" spans="1:7" ht="15">
      <c r="A772" s="101" t="s">
        <v>1170</v>
      </c>
      <c r="B772" s="99">
        <v>3</v>
      </c>
      <c r="C772" s="103">
        <v>0.0005239465279611386</v>
      </c>
      <c r="D772" s="99" t="s">
        <v>1670</v>
      </c>
      <c r="E772" s="99" t="b">
        <v>0</v>
      </c>
      <c r="F772" s="99" t="b">
        <v>0</v>
      </c>
      <c r="G772" s="99" t="b">
        <v>0</v>
      </c>
    </row>
    <row r="773" spans="1:7" ht="15">
      <c r="A773" s="101" t="s">
        <v>1171</v>
      </c>
      <c r="B773" s="99">
        <v>3</v>
      </c>
      <c r="C773" s="103">
        <v>0.0005239465279611386</v>
      </c>
      <c r="D773" s="99" t="s">
        <v>1670</v>
      </c>
      <c r="E773" s="99" t="b">
        <v>0</v>
      </c>
      <c r="F773" s="99" t="b">
        <v>0</v>
      </c>
      <c r="G773" s="99" t="b">
        <v>0</v>
      </c>
    </row>
    <row r="774" spans="1:7" ht="15">
      <c r="A774" s="101" t="s">
        <v>1172</v>
      </c>
      <c r="B774" s="99">
        <v>3</v>
      </c>
      <c r="C774" s="103">
        <v>0.0005910885941999596</v>
      </c>
      <c r="D774" s="99" t="s">
        <v>1670</v>
      </c>
      <c r="E774" s="99" t="b">
        <v>0</v>
      </c>
      <c r="F774" s="99" t="b">
        <v>0</v>
      </c>
      <c r="G774" s="99" t="b">
        <v>0</v>
      </c>
    </row>
    <row r="775" spans="1:7" ht="15">
      <c r="A775" s="101" t="s">
        <v>1173</v>
      </c>
      <c r="B775" s="99">
        <v>3</v>
      </c>
      <c r="C775" s="103">
        <v>0.0005239465279611386</v>
      </c>
      <c r="D775" s="99" t="s">
        <v>1670</v>
      </c>
      <c r="E775" s="99" t="b">
        <v>0</v>
      </c>
      <c r="F775" s="99" t="b">
        <v>0</v>
      </c>
      <c r="G775" s="99" t="b">
        <v>0</v>
      </c>
    </row>
    <row r="776" spans="1:7" ht="15">
      <c r="A776" s="101" t="s">
        <v>1174</v>
      </c>
      <c r="B776" s="99">
        <v>3</v>
      </c>
      <c r="C776" s="103">
        <v>0.0005239465279611386</v>
      </c>
      <c r="D776" s="99" t="s">
        <v>1670</v>
      </c>
      <c r="E776" s="99" t="b">
        <v>0</v>
      </c>
      <c r="F776" s="99" t="b">
        <v>0</v>
      </c>
      <c r="G776" s="99" t="b">
        <v>0</v>
      </c>
    </row>
    <row r="777" spans="1:7" ht="15">
      <c r="A777" s="101" t="s">
        <v>1175</v>
      </c>
      <c r="B777" s="99">
        <v>3</v>
      </c>
      <c r="C777" s="103">
        <v>0.0005239465279611386</v>
      </c>
      <c r="D777" s="99" t="s">
        <v>1670</v>
      </c>
      <c r="E777" s="99" t="b">
        <v>1</v>
      </c>
      <c r="F777" s="99" t="b">
        <v>0</v>
      </c>
      <c r="G777" s="99" t="b">
        <v>0</v>
      </c>
    </row>
    <row r="778" spans="1:7" ht="15">
      <c r="A778" s="101" t="s">
        <v>1176</v>
      </c>
      <c r="B778" s="99">
        <v>3</v>
      </c>
      <c r="C778" s="103">
        <v>0.0005239465279611386</v>
      </c>
      <c r="D778" s="99" t="s">
        <v>1670</v>
      </c>
      <c r="E778" s="99" t="b">
        <v>0</v>
      </c>
      <c r="F778" s="99" t="b">
        <v>0</v>
      </c>
      <c r="G778" s="99" t="b">
        <v>0</v>
      </c>
    </row>
    <row r="779" spans="1:7" ht="15">
      <c r="A779" s="101" t="s">
        <v>1177</v>
      </c>
      <c r="B779" s="99">
        <v>3</v>
      </c>
      <c r="C779" s="103">
        <v>0.0005910885941999596</v>
      </c>
      <c r="D779" s="99" t="s">
        <v>1670</v>
      </c>
      <c r="E779" s="99" t="b">
        <v>0</v>
      </c>
      <c r="F779" s="99" t="b">
        <v>0</v>
      </c>
      <c r="G779" s="99" t="b">
        <v>0</v>
      </c>
    </row>
    <row r="780" spans="1:7" ht="15">
      <c r="A780" s="101" t="s">
        <v>1178</v>
      </c>
      <c r="B780" s="99">
        <v>3</v>
      </c>
      <c r="C780" s="103">
        <v>0.0005910885941999596</v>
      </c>
      <c r="D780" s="99" t="s">
        <v>1670</v>
      </c>
      <c r="E780" s="99" t="b">
        <v>0</v>
      </c>
      <c r="F780" s="99" t="b">
        <v>0</v>
      </c>
      <c r="G780" s="99" t="b">
        <v>0</v>
      </c>
    </row>
    <row r="781" spans="1:7" ht="15">
      <c r="A781" s="101" t="s">
        <v>1179</v>
      </c>
      <c r="B781" s="99">
        <v>3</v>
      </c>
      <c r="C781" s="103">
        <v>0.0005910885941999596</v>
      </c>
      <c r="D781" s="99" t="s">
        <v>1670</v>
      </c>
      <c r="E781" s="99" t="b">
        <v>0</v>
      </c>
      <c r="F781" s="99" t="b">
        <v>0</v>
      </c>
      <c r="G781" s="99" t="b">
        <v>0</v>
      </c>
    </row>
    <row r="782" spans="1:7" ht="15">
      <c r="A782" s="101" t="s">
        <v>1180</v>
      </c>
      <c r="B782" s="99">
        <v>3</v>
      </c>
      <c r="C782" s="103">
        <v>0.0005239465279611386</v>
      </c>
      <c r="D782" s="99" t="s">
        <v>1670</v>
      </c>
      <c r="E782" s="99" t="b">
        <v>0</v>
      </c>
      <c r="F782" s="99" t="b">
        <v>1</v>
      </c>
      <c r="G782" s="99" t="b">
        <v>0</v>
      </c>
    </row>
    <row r="783" spans="1:7" ht="15">
      <c r="A783" s="101" t="s">
        <v>1181</v>
      </c>
      <c r="B783" s="99">
        <v>3</v>
      </c>
      <c r="C783" s="103">
        <v>0.0005910885941999596</v>
      </c>
      <c r="D783" s="99" t="s">
        <v>1670</v>
      </c>
      <c r="E783" s="99" t="b">
        <v>0</v>
      </c>
      <c r="F783" s="99" t="b">
        <v>0</v>
      </c>
      <c r="G783" s="99" t="b">
        <v>0</v>
      </c>
    </row>
    <row r="784" spans="1:7" ht="15">
      <c r="A784" s="101" t="s">
        <v>1182</v>
      </c>
      <c r="B784" s="99">
        <v>3</v>
      </c>
      <c r="C784" s="103">
        <v>0.0005239465279611386</v>
      </c>
      <c r="D784" s="99" t="s">
        <v>1670</v>
      </c>
      <c r="E784" s="99" t="b">
        <v>0</v>
      </c>
      <c r="F784" s="99" t="b">
        <v>0</v>
      </c>
      <c r="G784" s="99" t="b">
        <v>0</v>
      </c>
    </row>
    <row r="785" spans="1:7" ht="15">
      <c r="A785" s="101" t="s">
        <v>1183</v>
      </c>
      <c r="B785" s="99">
        <v>3</v>
      </c>
      <c r="C785" s="103">
        <v>0.0005239465279611386</v>
      </c>
      <c r="D785" s="99" t="s">
        <v>1670</v>
      </c>
      <c r="E785" s="99" t="b">
        <v>1</v>
      </c>
      <c r="F785" s="99" t="b">
        <v>0</v>
      </c>
      <c r="G785" s="99" t="b">
        <v>0</v>
      </c>
    </row>
    <row r="786" spans="1:7" ht="15">
      <c r="A786" s="101" t="s">
        <v>1184</v>
      </c>
      <c r="B786" s="99">
        <v>3</v>
      </c>
      <c r="C786" s="103">
        <v>0.0007058687145598914</v>
      </c>
      <c r="D786" s="99" t="s">
        <v>1670</v>
      </c>
      <c r="E786" s="99" t="b">
        <v>0</v>
      </c>
      <c r="F786" s="99" t="b">
        <v>0</v>
      </c>
      <c r="G786" s="99" t="b">
        <v>0</v>
      </c>
    </row>
    <row r="787" spans="1:7" ht="15">
      <c r="A787" s="101" t="s">
        <v>1185</v>
      </c>
      <c r="B787" s="99">
        <v>3</v>
      </c>
      <c r="C787" s="103">
        <v>0.0005239465279611386</v>
      </c>
      <c r="D787" s="99" t="s">
        <v>1670</v>
      </c>
      <c r="E787" s="99" t="b">
        <v>0</v>
      </c>
      <c r="F787" s="99" t="b">
        <v>0</v>
      </c>
      <c r="G787" s="99" t="b">
        <v>0</v>
      </c>
    </row>
    <row r="788" spans="1:7" ht="15">
      <c r="A788" s="101" t="s">
        <v>1186</v>
      </c>
      <c r="B788" s="99">
        <v>3</v>
      </c>
      <c r="C788" s="103">
        <v>0.0007058687145598914</v>
      </c>
      <c r="D788" s="99" t="s">
        <v>1670</v>
      </c>
      <c r="E788" s="99" t="b">
        <v>0</v>
      </c>
      <c r="F788" s="99" t="b">
        <v>0</v>
      </c>
      <c r="G788" s="99" t="b">
        <v>0</v>
      </c>
    </row>
    <row r="789" spans="1:7" ht="15">
      <c r="A789" s="101" t="s">
        <v>1187</v>
      </c>
      <c r="B789" s="99">
        <v>3</v>
      </c>
      <c r="C789" s="103">
        <v>0.0005239465279611386</v>
      </c>
      <c r="D789" s="99" t="s">
        <v>1670</v>
      </c>
      <c r="E789" s="99" t="b">
        <v>0</v>
      </c>
      <c r="F789" s="99" t="b">
        <v>0</v>
      </c>
      <c r="G789" s="99" t="b">
        <v>0</v>
      </c>
    </row>
    <row r="790" spans="1:7" ht="15">
      <c r="A790" s="101" t="s">
        <v>1188</v>
      </c>
      <c r="B790" s="99">
        <v>3</v>
      </c>
      <c r="C790" s="103">
        <v>0.0005239465279611386</v>
      </c>
      <c r="D790" s="99" t="s">
        <v>1670</v>
      </c>
      <c r="E790" s="99" t="b">
        <v>0</v>
      </c>
      <c r="F790" s="99" t="b">
        <v>1</v>
      </c>
      <c r="G790" s="99" t="b">
        <v>0</v>
      </c>
    </row>
    <row r="791" spans="1:7" ht="15">
      <c r="A791" s="101" t="s">
        <v>1189</v>
      </c>
      <c r="B791" s="99">
        <v>3</v>
      </c>
      <c r="C791" s="103">
        <v>0.0005239465279611386</v>
      </c>
      <c r="D791" s="99" t="s">
        <v>1670</v>
      </c>
      <c r="E791" s="99" t="b">
        <v>0</v>
      </c>
      <c r="F791" s="99" t="b">
        <v>0</v>
      </c>
      <c r="G791" s="99" t="b">
        <v>0</v>
      </c>
    </row>
    <row r="792" spans="1:7" ht="15">
      <c r="A792" s="101" t="s">
        <v>1190</v>
      </c>
      <c r="B792" s="99">
        <v>3</v>
      </c>
      <c r="C792" s="103">
        <v>0.0005239465279611386</v>
      </c>
      <c r="D792" s="99" t="s">
        <v>1670</v>
      </c>
      <c r="E792" s="99" t="b">
        <v>0</v>
      </c>
      <c r="F792" s="99" t="b">
        <v>0</v>
      </c>
      <c r="G792" s="99" t="b">
        <v>0</v>
      </c>
    </row>
    <row r="793" spans="1:7" ht="15">
      <c r="A793" s="101" t="s">
        <v>1191</v>
      </c>
      <c r="B793" s="99">
        <v>3</v>
      </c>
      <c r="C793" s="103">
        <v>0.0005239465279611386</v>
      </c>
      <c r="D793" s="99" t="s">
        <v>1670</v>
      </c>
      <c r="E793" s="99" t="b">
        <v>0</v>
      </c>
      <c r="F793" s="99" t="b">
        <v>0</v>
      </c>
      <c r="G793" s="99" t="b">
        <v>0</v>
      </c>
    </row>
    <row r="794" spans="1:7" ht="15">
      <c r="A794" s="101" t="s">
        <v>1192</v>
      </c>
      <c r="B794" s="99">
        <v>3</v>
      </c>
      <c r="C794" s="103">
        <v>0.0005239465279611386</v>
      </c>
      <c r="D794" s="99" t="s">
        <v>1670</v>
      </c>
      <c r="E794" s="99" t="b">
        <v>0</v>
      </c>
      <c r="F794" s="99" t="b">
        <v>0</v>
      </c>
      <c r="G794" s="99" t="b">
        <v>0</v>
      </c>
    </row>
    <row r="795" spans="1:7" ht="15">
      <c r="A795" s="101" t="s">
        <v>1193</v>
      </c>
      <c r="B795" s="99">
        <v>3</v>
      </c>
      <c r="C795" s="103">
        <v>0.0005239465279611386</v>
      </c>
      <c r="D795" s="99" t="s">
        <v>1670</v>
      </c>
      <c r="E795" s="99" t="b">
        <v>0</v>
      </c>
      <c r="F795" s="99" t="b">
        <v>0</v>
      </c>
      <c r="G795" s="99" t="b">
        <v>0</v>
      </c>
    </row>
    <row r="796" spans="1:7" ht="15">
      <c r="A796" s="101" t="s">
        <v>1194</v>
      </c>
      <c r="B796" s="99">
        <v>3</v>
      </c>
      <c r="C796" s="103">
        <v>0.0005239465279611386</v>
      </c>
      <c r="D796" s="99" t="s">
        <v>1670</v>
      </c>
      <c r="E796" s="99" t="b">
        <v>0</v>
      </c>
      <c r="F796" s="99" t="b">
        <v>0</v>
      </c>
      <c r="G796" s="99" t="b">
        <v>0</v>
      </c>
    </row>
    <row r="797" spans="1:7" ht="15">
      <c r="A797" s="101" t="s">
        <v>1195</v>
      </c>
      <c r="B797" s="99">
        <v>3</v>
      </c>
      <c r="C797" s="103">
        <v>0.0005910885941999596</v>
      </c>
      <c r="D797" s="99" t="s">
        <v>1670</v>
      </c>
      <c r="E797" s="99" t="b">
        <v>0</v>
      </c>
      <c r="F797" s="99" t="b">
        <v>0</v>
      </c>
      <c r="G797" s="99" t="b">
        <v>0</v>
      </c>
    </row>
    <row r="798" spans="1:7" ht="15">
      <c r="A798" s="101" t="s">
        <v>1196</v>
      </c>
      <c r="B798" s="99">
        <v>3</v>
      </c>
      <c r="C798" s="103">
        <v>0.0005910885941999596</v>
      </c>
      <c r="D798" s="99" t="s">
        <v>1670</v>
      </c>
      <c r="E798" s="99" t="b">
        <v>0</v>
      </c>
      <c r="F798" s="99" t="b">
        <v>0</v>
      </c>
      <c r="G798" s="99" t="b">
        <v>0</v>
      </c>
    </row>
    <row r="799" spans="1:7" ht="15">
      <c r="A799" s="101" t="s">
        <v>1197</v>
      </c>
      <c r="B799" s="99">
        <v>3</v>
      </c>
      <c r="C799" s="103">
        <v>0.0005239465279611386</v>
      </c>
      <c r="D799" s="99" t="s">
        <v>1670</v>
      </c>
      <c r="E799" s="99" t="b">
        <v>0</v>
      </c>
      <c r="F799" s="99" t="b">
        <v>1</v>
      </c>
      <c r="G799" s="99" t="b">
        <v>0</v>
      </c>
    </row>
    <row r="800" spans="1:7" ht="15">
      <c r="A800" s="101" t="s">
        <v>1198</v>
      </c>
      <c r="B800" s="99">
        <v>3</v>
      </c>
      <c r="C800" s="103">
        <v>0.0005910885941999596</v>
      </c>
      <c r="D800" s="99" t="s">
        <v>1670</v>
      </c>
      <c r="E800" s="99" t="b">
        <v>0</v>
      </c>
      <c r="F800" s="99" t="b">
        <v>0</v>
      </c>
      <c r="G800" s="99" t="b">
        <v>0</v>
      </c>
    </row>
    <row r="801" spans="1:7" ht="15">
      <c r="A801" s="101" t="s">
        <v>1199</v>
      </c>
      <c r="B801" s="99">
        <v>3</v>
      </c>
      <c r="C801" s="103">
        <v>0.0005239465279611386</v>
      </c>
      <c r="D801" s="99" t="s">
        <v>1670</v>
      </c>
      <c r="E801" s="99" t="b">
        <v>1</v>
      </c>
      <c r="F801" s="99" t="b">
        <v>0</v>
      </c>
      <c r="G801" s="99" t="b">
        <v>0</v>
      </c>
    </row>
    <row r="802" spans="1:7" ht="15">
      <c r="A802" s="101" t="s">
        <v>1200</v>
      </c>
      <c r="B802" s="99">
        <v>3</v>
      </c>
      <c r="C802" s="103">
        <v>0.0005239465279611386</v>
      </c>
      <c r="D802" s="99" t="s">
        <v>1670</v>
      </c>
      <c r="E802" s="99" t="b">
        <v>0</v>
      </c>
      <c r="F802" s="99" t="b">
        <v>0</v>
      </c>
      <c r="G802" s="99" t="b">
        <v>0</v>
      </c>
    </row>
    <row r="803" spans="1:7" ht="15">
      <c r="A803" s="101" t="s">
        <v>1201</v>
      </c>
      <c r="B803" s="99">
        <v>3</v>
      </c>
      <c r="C803" s="103">
        <v>0.0005239465279611386</v>
      </c>
      <c r="D803" s="99" t="s">
        <v>1670</v>
      </c>
      <c r="E803" s="99" t="b">
        <v>1</v>
      </c>
      <c r="F803" s="99" t="b">
        <v>0</v>
      </c>
      <c r="G803" s="99" t="b">
        <v>0</v>
      </c>
    </row>
    <row r="804" spans="1:7" ht="15">
      <c r="A804" s="101" t="s">
        <v>1202</v>
      </c>
      <c r="B804" s="99">
        <v>3</v>
      </c>
      <c r="C804" s="103">
        <v>0.0005239465279611386</v>
      </c>
      <c r="D804" s="99" t="s">
        <v>1670</v>
      </c>
      <c r="E804" s="99" t="b">
        <v>0</v>
      </c>
      <c r="F804" s="99" t="b">
        <v>0</v>
      </c>
      <c r="G804" s="99" t="b">
        <v>0</v>
      </c>
    </row>
    <row r="805" spans="1:7" ht="15">
      <c r="A805" s="101" t="s">
        <v>1203</v>
      </c>
      <c r="B805" s="99">
        <v>3</v>
      </c>
      <c r="C805" s="103">
        <v>0.0005239465279611386</v>
      </c>
      <c r="D805" s="99" t="s">
        <v>1670</v>
      </c>
      <c r="E805" s="99" t="b">
        <v>0</v>
      </c>
      <c r="F805" s="99" t="b">
        <v>1</v>
      </c>
      <c r="G805" s="99" t="b">
        <v>0</v>
      </c>
    </row>
    <row r="806" spans="1:7" ht="15">
      <c r="A806" s="101" t="s">
        <v>1204</v>
      </c>
      <c r="B806" s="99">
        <v>3</v>
      </c>
      <c r="C806" s="103">
        <v>0.0005239465279611386</v>
      </c>
      <c r="D806" s="99" t="s">
        <v>1670</v>
      </c>
      <c r="E806" s="99" t="b">
        <v>0</v>
      </c>
      <c r="F806" s="99" t="b">
        <v>0</v>
      </c>
      <c r="G806" s="99" t="b">
        <v>0</v>
      </c>
    </row>
    <row r="807" spans="1:7" ht="15">
      <c r="A807" s="101" t="s">
        <v>1205</v>
      </c>
      <c r="B807" s="99">
        <v>3</v>
      </c>
      <c r="C807" s="103">
        <v>0.0005239465279611386</v>
      </c>
      <c r="D807" s="99" t="s">
        <v>1670</v>
      </c>
      <c r="E807" s="99" t="b">
        <v>0</v>
      </c>
      <c r="F807" s="99" t="b">
        <v>0</v>
      </c>
      <c r="G807" s="99" t="b">
        <v>0</v>
      </c>
    </row>
    <row r="808" spans="1:7" ht="15">
      <c r="A808" s="101" t="s">
        <v>1206</v>
      </c>
      <c r="B808" s="99">
        <v>3</v>
      </c>
      <c r="C808" s="103">
        <v>0.0005239465279611386</v>
      </c>
      <c r="D808" s="99" t="s">
        <v>1670</v>
      </c>
      <c r="E808" s="99" t="b">
        <v>0</v>
      </c>
      <c r="F808" s="99" t="b">
        <v>0</v>
      </c>
      <c r="G808" s="99" t="b">
        <v>0</v>
      </c>
    </row>
    <row r="809" spans="1:7" ht="15">
      <c r="A809" s="101" t="s">
        <v>1207</v>
      </c>
      <c r="B809" s="99">
        <v>3</v>
      </c>
      <c r="C809" s="103">
        <v>0.0005239465279611386</v>
      </c>
      <c r="D809" s="99" t="s">
        <v>1670</v>
      </c>
      <c r="E809" s="99" t="b">
        <v>0</v>
      </c>
      <c r="F809" s="99" t="b">
        <v>0</v>
      </c>
      <c r="G809" s="99" t="b">
        <v>0</v>
      </c>
    </row>
    <row r="810" spans="1:7" ht="15">
      <c r="A810" s="101" t="s">
        <v>1208</v>
      </c>
      <c r="B810" s="99">
        <v>2</v>
      </c>
      <c r="C810" s="103">
        <v>0.00039405906279997306</v>
      </c>
      <c r="D810" s="99" t="s">
        <v>1670</v>
      </c>
      <c r="E810" s="99" t="b">
        <v>1</v>
      </c>
      <c r="F810" s="99" t="b">
        <v>0</v>
      </c>
      <c r="G810" s="99" t="b">
        <v>0</v>
      </c>
    </row>
    <row r="811" spans="1:7" ht="15">
      <c r="A811" s="101" t="s">
        <v>1209</v>
      </c>
      <c r="B811" s="99">
        <v>2</v>
      </c>
      <c r="C811" s="103">
        <v>0.0004705791430399276</v>
      </c>
      <c r="D811" s="99" t="s">
        <v>1670</v>
      </c>
      <c r="E811" s="99" t="b">
        <v>0</v>
      </c>
      <c r="F811" s="99" t="b">
        <v>0</v>
      </c>
      <c r="G811" s="99" t="b">
        <v>0</v>
      </c>
    </row>
    <row r="812" spans="1:7" ht="15">
      <c r="A812" s="101" t="s">
        <v>1210</v>
      </c>
      <c r="B812" s="99">
        <v>2</v>
      </c>
      <c r="C812" s="103">
        <v>0.00039405906279997306</v>
      </c>
      <c r="D812" s="99" t="s">
        <v>1670</v>
      </c>
      <c r="E812" s="99" t="b">
        <v>0</v>
      </c>
      <c r="F812" s="99" t="b">
        <v>0</v>
      </c>
      <c r="G812" s="99" t="b">
        <v>0</v>
      </c>
    </row>
    <row r="813" spans="1:7" ht="15">
      <c r="A813" s="101" t="s">
        <v>1211</v>
      </c>
      <c r="B813" s="99">
        <v>2</v>
      </c>
      <c r="C813" s="103">
        <v>0.00039405906279997306</v>
      </c>
      <c r="D813" s="99" t="s">
        <v>1670</v>
      </c>
      <c r="E813" s="99" t="b">
        <v>0</v>
      </c>
      <c r="F813" s="99" t="b">
        <v>0</v>
      </c>
      <c r="G813" s="99" t="b">
        <v>0</v>
      </c>
    </row>
    <row r="814" spans="1:7" ht="15">
      <c r="A814" s="101" t="s">
        <v>1212</v>
      </c>
      <c r="B814" s="99">
        <v>2</v>
      </c>
      <c r="C814" s="103">
        <v>0.00039405906279997306</v>
      </c>
      <c r="D814" s="99" t="s">
        <v>1670</v>
      </c>
      <c r="E814" s="99" t="b">
        <v>0</v>
      </c>
      <c r="F814" s="99" t="b">
        <v>0</v>
      </c>
      <c r="G814" s="99" t="b">
        <v>0</v>
      </c>
    </row>
    <row r="815" spans="1:7" ht="15">
      <c r="A815" s="101" t="s">
        <v>1213</v>
      </c>
      <c r="B815" s="99">
        <v>2</v>
      </c>
      <c r="C815" s="103">
        <v>0.00039405906279997306</v>
      </c>
      <c r="D815" s="99" t="s">
        <v>1670</v>
      </c>
      <c r="E815" s="99" t="b">
        <v>0</v>
      </c>
      <c r="F815" s="99" t="b">
        <v>1</v>
      </c>
      <c r="G815" s="99" t="b">
        <v>0</v>
      </c>
    </row>
    <row r="816" spans="1:7" ht="15">
      <c r="A816" s="101" t="s">
        <v>1214</v>
      </c>
      <c r="B816" s="99">
        <v>2</v>
      </c>
      <c r="C816" s="103">
        <v>0.00039405906279997306</v>
      </c>
      <c r="D816" s="99" t="s">
        <v>1670</v>
      </c>
      <c r="E816" s="99" t="b">
        <v>0</v>
      </c>
      <c r="F816" s="99" t="b">
        <v>0</v>
      </c>
      <c r="G816" s="99" t="b">
        <v>0</v>
      </c>
    </row>
    <row r="817" spans="1:7" ht="15">
      <c r="A817" s="101" t="s">
        <v>1215</v>
      </c>
      <c r="B817" s="99">
        <v>2</v>
      </c>
      <c r="C817" s="103">
        <v>0.0004705791430399276</v>
      </c>
      <c r="D817" s="99" t="s">
        <v>1670</v>
      </c>
      <c r="E817" s="99" t="b">
        <v>0</v>
      </c>
      <c r="F817" s="99" t="b">
        <v>0</v>
      </c>
      <c r="G817" s="99" t="b">
        <v>0</v>
      </c>
    </row>
    <row r="818" spans="1:7" ht="15">
      <c r="A818" s="101" t="s">
        <v>1216</v>
      </c>
      <c r="B818" s="99">
        <v>2</v>
      </c>
      <c r="C818" s="103">
        <v>0.00039405906279997306</v>
      </c>
      <c r="D818" s="99" t="s">
        <v>1670</v>
      </c>
      <c r="E818" s="99" t="b">
        <v>0</v>
      </c>
      <c r="F818" s="99" t="b">
        <v>0</v>
      </c>
      <c r="G818" s="99" t="b">
        <v>0</v>
      </c>
    </row>
    <row r="819" spans="1:7" ht="15">
      <c r="A819" s="101" t="s">
        <v>1217</v>
      </c>
      <c r="B819" s="99">
        <v>2</v>
      </c>
      <c r="C819" s="103">
        <v>0.00039405906279997306</v>
      </c>
      <c r="D819" s="99" t="s">
        <v>1670</v>
      </c>
      <c r="E819" s="99" t="b">
        <v>0</v>
      </c>
      <c r="F819" s="99" t="b">
        <v>0</v>
      </c>
      <c r="G819" s="99" t="b">
        <v>0</v>
      </c>
    </row>
    <row r="820" spans="1:7" ht="15">
      <c r="A820" s="101" t="s">
        <v>1218</v>
      </c>
      <c r="B820" s="99">
        <v>2</v>
      </c>
      <c r="C820" s="103">
        <v>0.00039405906279997306</v>
      </c>
      <c r="D820" s="99" t="s">
        <v>1670</v>
      </c>
      <c r="E820" s="99" t="b">
        <v>0</v>
      </c>
      <c r="F820" s="99" t="b">
        <v>0</v>
      </c>
      <c r="G820" s="99" t="b">
        <v>0</v>
      </c>
    </row>
    <row r="821" spans="1:7" ht="15">
      <c r="A821" s="101" t="s">
        <v>1219</v>
      </c>
      <c r="B821" s="99">
        <v>2</v>
      </c>
      <c r="C821" s="103">
        <v>0.00039405906279997306</v>
      </c>
      <c r="D821" s="99" t="s">
        <v>1670</v>
      </c>
      <c r="E821" s="99" t="b">
        <v>1</v>
      </c>
      <c r="F821" s="99" t="b">
        <v>0</v>
      </c>
      <c r="G821" s="99" t="b">
        <v>0</v>
      </c>
    </row>
    <row r="822" spans="1:7" ht="15">
      <c r="A822" s="101" t="s">
        <v>1220</v>
      </c>
      <c r="B822" s="99">
        <v>2</v>
      </c>
      <c r="C822" s="103">
        <v>0.0004705791430399276</v>
      </c>
      <c r="D822" s="99" t="s">
        <v>1670</v>
      </c>
      <c r="E822" s="99" t="b">
        <v>0</v>
      </c>
      <c r="F822" s="99" t="b">
        <v>0</v>
      </c>
      <c r="G822" s="99" t="b">
        <v>0</v>
      </c>
    </row>
    <row r="823" spans="1:7" ht="15">
      <c r="A823" s="101" t="s">
        <v>1221</v>
      </c>
      <c r="B823" s="99">
        <v>2</v>
      </c>
      <c r="C823" s="103">
        <v>0.0004705791430399276</v>
      </c>
      <c r="D823" s="99" t="s">
        <v>1670</v>
      </c>
      <c r="E823" s="99" t="b">
        <v>0</v>
      </c>
      <c r="F823" s="99" t="b">
        <v>0</v>
      </c>
      <c r="G823" s="99" t="b">
        <v>0</v>
      </c>
    </row>
    <row r="824" spans="1:7" ht="15">
      <c r="A824" s="101" t="s">
        <v>1222</v>
      </c>
      <c r="B824" s="99">
        <v>2</v>
      </c>
      <c r="C824" s="103">
        <v>0.00039405906279997306</v>
      </c>
      <c r="D824" s="99" t="s">
        <v>1670</v>
      </c>
      <c r="E824" s="99" t="b">
        <v>0</v>
      </c>
      <c r="F824" s="99" t="b">
        <v>0</v>
      </c>
      <c r="G824" s="99" t="b">
        <v>0</v>
      </c>
    </row>
    <row r="825" spans="1:7" ht="15">
      <c r="A825" s="101" t="s">
        <v>1223</v>
      </c>
      <c r="B825" s="99">
        <v>2</v>
      </c>
      <c r="C825" s="103">
        <v>0.00039405906279997306</v>
      </c>
      <c r="D825" s="99" t="s">
        <v>1670</v>
      </c>
      <c r="E825" s="99" t="b">
        <v>0</v>
      </c>
      <c r="F825" s="99" t="b">
        <v>0</v>
      </c>
      <c r="G825" s="99" t="b">
        <v>0</v>
      </c>
    </row>
    <row r="826" spans="1:7" ht="15">
      <c r="A826" s="101" t="s">
        <v>1224</v>
      </c>
      <c r="B826" s="99">
        <v>2</v>
      </c>
      <c r="C826" s="103">
        <v>0.00039405906279997306</v>
      </c>
      <c r="D826" s="99" t="s">
        <v>1670</v>
      </c>
      <c r="E826" s="99" t="b">
        <v>0</v>
      </c>
      <c r="F826" s="99" t="b">
        <v>0</v>
      </c>
      <c r="G826" s="99" t="b">
        <v>0</v>
      </c>
    </row>
    <row r="827" spans="1:7" ht="15">
      <c r="A827" s="101" t="s">
        <v>1225</v>
      </c>
      <c r="B827" s="99">
        <v>2</v>
      </c>
      <c r="C827" s="103">
        <v>0.0004705791430399276</v>
      </c>
      <c r="D827" s="99" t="s">
        <v>1670</v>
      </c>
      <c r="E827" s="99" t="b">
        <v>0</v>
      </c>
      <c r="F827" s="99" t="b">
        <v>0</v>
      </c>
      <c r="G827" s="99" t="b">
        <v>0</v>
      </c>
    </row>
    <row r="828" spans="1:7" ht="15">
      <c r="A828" s="101" t="s">
        <v>1226</v>
      </c>
      <c r="B828" s="99">
        <v>2</v>
      </c>
      <c r="C828" s="103">
        <v>0.00039405906279997306</v>
      </c>
      <c r="D828" s="99" t="s">
        <v>1670</v>
      </c>
      <c r="E828" s="99" t="b">
        <v>0</v>
      </c>
      <c r="F828" s="99" t="b">
        <v>0</v>
      </c>
      <c r="G828" s="99" t="b">
        <v>0</v>
      </c>
    </row>
    <row r="829" spans="1:7" ht="15">
      <c r="A829" s="101" t="s">
        <v>1227</v>
      </c>
      <c r="B829" s="99">
        <v>2</v>
      </c>
      <c r="C829" s="103">
        <v>0.00039405906279997306</v>
      </c>
      <c r="D829" s="99" t="s">
        <v>1670</v>
      </c>
      <c r="E829" s="99" t="b">
        <v>0</v>
      </c>
      <c r="F829" s="99" t="b">
        <v>0</v>
      </c>
      <c r="G829" s="99" t="b">
        <v>0</v>
      </c>
    </row>
    <row r="830" spans="1:7" ht="15">
      <c r="A830" s="101" t="s">
        <v>1228</v>
      </c>
      <c r="B830" s="99">
        <v>2</v>
      </c>
      <c r="C830" s="103">
        <v>0.0004705791430399276</v>
      </c>
      <c r="D830" s="99" t="s">
        <v>1670</v>
      </c>
      <c r="E830" s="99" t="b">
        <v>0</v>
      </c>
      <c r="F830" s="99" t="b">
        <v>0</v>
      </c>
      <c r="G830" s="99" t="b">
        <v>0</v>
      </c>
    </row>
    <row r="831" spans="1:7" ht="15">
      <c r="A831" s="101" t="s">
        <v>1229</v>
      </c>
      <c r="B831" s="99">
        <v>2</v>
      </c>
      <c r="C831" s="103">
        <v>0.00039405906279997306</v>
      </c>
      <c r="D831" s="99" t="s">
        <v>1670</v>
      </c>
      <c r="E831" s="99" t="b">
        <v>0</v>
      </c>
      <c r="F831" s="99" t="b">
        <v>0</v>
      </c>
      <c r="G831" s="99" t="b">
        <v>0</v>
      </c>
    </row>
    <row r="832" spans="1:7" ht="15">
      <c r="A832" s="101" t="s">
        <v>1230</v>
      </c>
      <c r="B832" s="99">
        <v>2</v>
      </c>
      <c r="C832" s="103">
        <v>0.00039405906279997306</v>
      </c>
      <c r="D832" s="99" t="s">
        <v>1670</v>
      </c>
      <c r="E832" s="99" t="b">
        <v>0</v>
      </c>
      <c r="F832" s="99" t="b">
        <v>0</v>
      </c>
      <c r="G832" s="99" t="b">
        <v>0</v>
      </c>
    </row>
    <row r="833" spans="1:7" ht="15">
      <c r="A833" s="101" t="s">
        <v>1231</v>
      </c>
      <c r="B833" s="99">
        <v>2</v>
      </c>
      <c r="C833" s="103">
        <v>0.0004705791430399276</v>
      </c>
      <c r="D833" s="99" t="s">
        <v>1670</v>
      </c>
      <c r="E833" s="99" t="b">
        <v>0</v>
      </c>
      <c r="F833" s="99" t="b">
        <v>0</v>
      </c>
      <c r="G833" s="99" t="b">
        <v>0</v>
      </c>
    </row>
    <row r="834" spans="1:7" ht="15">
      <c r="A834" s="101" t="s">
        <v>1232</v>
      </c>
      <c r="B834" s="99">
        <v>2</v>
      </c>
      <c r="C834" s="103">
        <v>0.00039405906279997306</v>
      </c>
      <c r="D834" s="99" t="s">
        <v>1670</v>
      </c>
      <c r="E834" s="99" t="b">
        <v>0</v>
      </c>
      <c r="F834" s="99" t="b">
        <v>0</v>
      </c>
      <c r="G834" s="99" t="b">
        <v>0</v>
      </c>
    </row>
    <row r="835" spans="1:7" ht="15">
      <c r="A835" s="101" t="s">
        <v>1233</v>
      </c>
      <c r="B835" s="99">
        <v>2</v>
      </c>
      <c r="C835" s="103">
        <v>0.00039405906279997306</v>
      </c>
      <c r="D835" s="99" t="s">
        <v>1670</v>
      </c>
      <c r="E835" s="99" t="b">
        <v>0</v>
      </c>
      <c r="F835" s="99" t="b">
        <v>0</v>
      </c>
      <c r="G835" s="99" t="b">
        <v>0</v>
      </c>
    </row>
    <row r="836" spans="1:7" ht="15">
      <c r="A836" s="101" t="s">
        <v>1234</v>
      </c>
      <c r="B836" s="99">
        <v>2</v>
      </c>
      <c r="C836" s="103">
        <v>0.00039405906279997306</v>
      </c>
      <c r="D836" s="99" t="s">
        <v>1670</v>
      </c>
      <c r="E836" s="99" t="b">
        <v>0</v>
      </c>
      <c r="F836" s="99" t="b">
        <v>0</v>
      </c>
      <c r="G836" s="99" t="b">
        <v>0</v>
      </c>
    </row>
    <row r="837" spans="1:7" ht="15">
      <c r="A837" s="101" t="s">
        <v>1235</v>
      </c>
      <c r="B837" s="99">
        <v>2</v>
      </c>
      <c r="C837" s="103">
        <v>0.0004705791430399276</v>
      </c>
      <c r="D837" s="99" t="s">
        <v>1670</v>
      </c>
      <c r="E837" s="99" t="b">
        <v>0</v>
      </c>
      <c r="F837" s="99" t="b">
        <v>0</v>
      </c>
      <c r="G837" s="99" t="b">
        <v>0</v>
      </c>
    </row>
    <row r="838" spans="1:7" ht="15">
      <c r="A838" s="101" t="s">
        <v>1236</v>
      </c>
      <c r="B838" s="99">
        <v>2</v>
      </c>
      <c r="C838" s="103">
        <v>0.00039405906279997306</v>
      </c>
      <c r="D838" s="99" t="s">
        <v>1670</v>
      </c>
      <c r="E838" s="99" t="b">
        <v>0</v>
      </c>
      <c r="F838" s="99" t="b">
        <v>0</v>
      </c>
      <c r="G838" s="99" t="b">
        <v>0</v>
      </c>
    </row>
    <row r="839" spans="1:7" ht="15">
      <c r="A839" s="101" t="s">
        <v>1237</v>
      </c>
      <c r="B839" s="99">
        <v>2</v>
      </c>
      <c r="C839" s="103">
        <v>0.00039405906279997306</v>
      </c>
      <c r="D839" s="99" t="s">
        <v>1670</v>
      </c>
      <c r="E839" s="99" t="b">
        <v>0</v>
      </c>
      <c r="F839" s="99" t="b">
        <v>0</v>
      </c>
      <c r="G839" s="99" t="b">
        <v>0</v>
      </c>
    </row>
    <row r="840" spans="1:7" ht="15">
      <c r="A840" s="101" t="s">
        <v>1238</v>
      </c>
      <c r="B840" s="99">
        <v>2</v>
      </c>
      <c r="C840" s="103">
        <v>0.00039405906279997306</v>
      </c>
      <c r="D840" s="99" t="s">
        <v>1670</v>
      </c>
      <c r="E840" s="99" t="b">
        <v>0</v>
      </c>
      <c r="F840" s="99" t="b">
        <v>0</v>
      </c>
      <c r="G840" s="99" t="b">
        <v>0</v>
      </c>
    </row>
    <row r="841" spans="1:7" ht="15">
      <c r="A841" s="101" t="s">
        <v>1239</v>
      </c>
      <c r="B841" s="99">
        <v>2</v>
      </c>
      <c r="C841" s="103">
        <v>0.00039405906279997306</v>
      </c>
      <c r="D841" s="99" t="s">
        <v>1670</v>
      </c>
      <c r="E841" s="99" t="b">
        <v>0</v>
      </c>
      <c r="F841" s="99" t="b">
        <v>0</v>
      </c>
      <c r="G841" s="99" t="b">
        <v>0</v>
      </c>
    </row>
    <row r="842" spans="1:7" ht="15">
      <c r="A842" s="101" t="s">
        <v>1240</v>
      </c>
      <c r="B842" s="99">
        <v>2</v>
      </c>
      <c r="C842" s="103">
        <v>0.00039405906279997306</v>
      </c>
      <c r="D842" s="99" t="s">
        <v>1670</v>
      </c>
      <c r="E842" s="99" t="b">
        <v>0</v>
      </c>
      <c r="F842" s="99" t="b">
        <v>0</v>
      </c>
      <c r="G842" s="99" t="b">
        <v>0</v>
      </c>
    </row>
    <row r="843" spans="1:7" ht="15">
      <c r="A843" s="101" t="s">
        <v>1241</v>
      </c>
      <c r="B843" s="99">
        <v>2</v>
      </c>
      <c r="C843" s="103">
        <v>0.00039405906279997306</v>
      </c>
      <c r="D843" s="99" t="s">
        <v>1670</v>
      </c>
      <c r="E843" s="99" t="b">
        <v>0</v>
      </c>
      <c r="F843" s="99" t="b">
        <v>0</v>
      </c>
      <c r="G843" s="99" t="b">
        <v>0</v>
      </c>
    </row>
    <row r="844" spans="1:7" ht="15">
      <c r="A844" s="101" t="s">
        <v>1242</v>
      </c>
      <c r="B844" s="99">
        <v>2</v>
      </c>
      <c r="C844" s="103">
        <v>0.00039405906279997306</v>
      </c>
      <c r="D844" s="99" t="s">
        <v>1670</v>
      </c>
      <c r="E844" s="99" t="b">
        <v>0</v>
      </c>
      <c r="F844" s="99" t="b">
        <v>0</v>
      </c>
      <c r="G844" s="99" t="b">
        <v>0</v>
      </c>
    </row>
    <row r="845" spans="1:7" ht="15">
      <c r="A845" s="101" t="s">
        <v>1243</v>
      </c>
      <c r="B845" s="99">
        <v>2</v>
      </c>
      <c r="C845" s="103">
        <v>0.00039405906279997306</v>
      </c>
      <c r="D845" s="99" t="s">
        <v>1670</v>
      </c>
      <c r="E845" s="99" t="b">
        <v>0</v>
      </c>
      <c r="F845" s="99" t="b">
        <v>0</v>
      </c>
      <c r="G845" s="99" t="b">
        <v>0</v>
      </c>
    </row>
    <row r="846" spans="1:7" ht="15">
      <c r="A846" s="101" t="s">
        <v>1244</v>
      </c>
      <c r="B846" s="99">
        <v>2</v>
      </c>
      <c r="C846" s="103">
        <v>0.00039405906279997306</v>
      </c>
      <c r="D846" s="99" t="s">
        <v>1670</v>
      </c>
      <c r="E846" s="99" t="b">
        <v>1</v>
      </c>
      <c r="F846" s="99" t="b">
        <v>0</v>
      </c>
      <c r="G846" s="99" t="b">
        <v>0</v>
      </c>
    </row>
    <row r="847" spans="1:7" ht="15">
      <c r="A847" s="101" t="s">
        <v>1245</v>
      </c>
      <c r="B847" s="99">
        <v>2</v>
      </c>
      <c r="C847" s="103">
        <v>0.00039405906279997306</v>
      </c>
      <c r="D847" s="99" t="s">
        <v>1670</v>
      </c>
      <c r="E847" s="99" t="b">
        <v>0</v>
      </c>
      <c r="F847" s="99" t="b">
        <v>0</v>
      </c>
      <c r="G847" s="99" t="b">
        <v>0</v>
      </c>
    </row>
    <row r="848" spans="1:7" ht="15">
      <c r="A848" s="101" t="s">
        <v>1246</v>
      </c>
      <c r="B848" s="99">
        <v>2</v>
      </c>
      <c r="C848" s="103">
        <v>0.00039405906279997306</v>
      </c>
      <c r="D848" s="99" t="s">
        <v>1670</v>
      </c>
      <c r="E848" s="99" t="b">
        <v>0</v>
      </c>
      <c r="F848" s="99" t="b">
        <v>0</v>
      </c>
      <c r="G848" s="99" t="b">
        <v>0</v>
      </c>
    </row>
    <row r="849" spans="1:7" ht="15">
      <c r="A849" s="101" t="s">
        <v>1247</v>
      </c>
      <c r="B849" s="99">
        <v>2</v>
      </c>
      <c r="C849" s="103">
        <v>0.0004705791430399276</v>
      </c>
      <c r="D849" s="99" t="s">
        <v>1670</v>
      </c>
      <c r="E849" s="99" t="b">
        <v>0</v>
      </c>
      <c r="F849" s="99" t="b">
        <v>0</v>
      </c>
      <c r="G849" s="99" t="b">
        <v>0</v>
      </c>
    </row>
    <row r="850" spans="1:7" ht="15">
      <c r="A850" s="101" t="s">
        <v>1248</v>
      </c>
      <c r="B850" s="99">
        <v>2</v>
      </c>
      <c r="C850" s="103">
        <v>0.00039405906279997306</v>
      </c>
      <c r="D850" s="99" t="s">
        <v>1670</v>
      </c>
      <c r="E850" s="99" t="b">
        <v>0</v>
      </c>
      <c r="F850" s="99" t="b">
        <v>0</v>
      </c>
      <c r="G850" s="99" t="b">
        <v>0</v>
      </c>
    </row>
    <row r="851" spans="1:7" ht="15">
      <c r="A851" s="101" t="s">
        <v>1249</v>
      </c>
      <c r="B851" s="99">
        <v>2</v>
      </c>
      <c r="C851" s="103">
        <v>0.00039405906279997306</v>
      </c>
      <c r="D851" s="99" t="s">
        <v>1670</v>
      </c>
      <c r="E851" s="99" t="b">
        <v>0</v>
      </c>
      <c r="F851" s="99" t="b">
        <v>0</v>
      </c>
      <c r="G851" s="99" t="b">
        <v>0</v>
      </c>
    </row>
    <row r="852" spans="1:7" ht="15">
      <c r="A852" s="101" t="s">
        <v>1250</v>
      </c>
      <c r="B852" s="99">
        <v>2</v>
      </c>
      <c r="C852" s="103">
        <v>0.0004705791430399276</v>
      </c>
      <c r="D852" s="99" t="s">
        <v>1670</v>
      </c>
      <c r="E852" s="99" t="b">
        <v>0</v>
      </c>
      <c r="F852" s="99" t="b">
        <v>0</v>
      </c>
      <c r="G852" s="99" t="b">
        <v>0</v>
      </c>
    </row>
    <row r="853" spans="1:7" ht="15">
      <c r="A853" s="101" t="s">
        <v>1251</v>
      </c>
      <c r="B853" s="99">
        <v>2</v>
      </c>
      <c r="C853" s="103">
        <v>0.00039405906279997306</v>
      </c>
      <c r="D853" s="99" t="s">
        <v>1670</v>
      </c>
      <c r="E853" s="99" t="b">
        <v>0</v>
      </c>
      <c r="F853" s="99" t="b">
        <v>0</v>
      </c>
      <c r="G853" s="99" t="b">
        <v>0</v>
      </c>
    </row>
    <row r="854" spans="1:7" ht="15">
      <c r="A854" s="101" t="s">
        <v>1252</v>
      </c>
      <c r="B854" s="99">
        <v>2</v>
      </c>
      <c r="C854" s="103">
        <v>0.0004705791430399276</v>
      </c>
      <c r="D854" s="99" t="s">
        <v>1670</v>
      </c>
      <c r="E854" s="99" t="b">
        <v>0</v>
      </c>
      <c r="F854" s="99" t="b">
        <v>0</v>
      </c>
      <c r="G854" s="99" t="b">
        <v>0</v>
      </c>
    </row>
    <row r="855" spans="1:7" ht="15">
      <c r="A855" s="101" t="s">
        <v>1253</v>
      </c>
      <c r="B855" s="99">
        <v>2</v>
      </c>
      <c r="C855" s="103">
        <v>0.00039405906279997306</v>
      </c>
      <c r="D855" s="99" t="s">
        <v>1670</v>
      </c>
      <c r="E855" s="99" t="b">
        <v>1</v>
      </c>
      <c r="F855" s="99" t="b">
        <v>0</v>
      </c>
      <c r="G855" s="99" t="b">
        <v>0</v>
      </c>
    </row>
    <row r="856" spans="1:7" ht="15">
      <c r="A856" s="101" t="s">
        <v>1254</v>
      </c>
      <c r="B856" s="99">
        <v>2</v>
      </c>
      <c r="C856" s="103">
        <v>0.0004705791430399276</v>
      </c>
      <c r="D856" s="99" t="s">
        <v>1670</v>
      </c>
      <c r="E856" s="99" t="b">
        <v>0</v>
      </c>
      <c r="F856" s="99" t="b">
        <v>0</v>
      </c>
      <c r="G856" s="99" t="b">
        <v>0</v>
      </c>
    </row>
    <row r="857" spans="1:7" ht="15">
      <c r="A857" s="101" t="s">
        <v>1255</v>
      </c>
      <c r="B857" s="99">
        <v>2</v>
      </c>
      <c r="C857" s="103">
        <v>0.00039405906279997306</v>
      </c>
      <c r="D857" s="99" t="s">
        <v>1670</v>
      </c>
      <c r="E857" s="99" t="b">
        <v>0</v>
      </c>
      <c r="F857" s="99" t="b">
        <v>0</v>
      </c>
      <c r="G857" s="99" t="b">
        <v>0</v>
      </c>
    </row>
    <row r="858" spans="1:7" ht="15">
      <c r="A858" s="101" t="s">
        <v>1256</v>
      </c>
      <c r="B858" s="99">
        <v>2</v>
      </c>
      <c r="C858" s="103">
        <v>0.00039405906279997306</v>
      </c>
      <c r="D858" s="99" t="s">
        <v>1670</v>
      </c>
      <c r="E858" s="99" t="b">
        <v>0</v>
      </c>
      <c r="F858" s="99" t="b">
        <v>0</v>
      </c>
      <c r="G858" s="99" t="b">
        <v>0</v>
      </c>
    </row>
    <row r="859" spans="1:7" ht="15">
      <c r="A859" s="101" t="s">
        <v>1257</v>
      </c>
      <c r="B859" s="99">
        <v>2</v>
      </c>
      <c r="C859" s="103">
        <v>0.0004705791430399276</v>
      </c>
      <c r="D859" s="99" t="s">
        <v>1670</v>
      </c>
      <c r="E859" s="99" t="b">
        <v>0</v>
      </c>
      <c r="F859" s="99" t="b">
        <v>0</v>
      </c>
      <c r="G859" s="99" t="b">
        <v>0</v>
      </c>
    </row>
    <row r="860" spans="1:7" ht="15">
      <c r="A860" s="101" t="s">
        <v>1258</v>
      </c>
      <c r="B860" s="99">
        <v>2</v>
      </c>
      <c r="C860" s="103">
        <v>0.00039405906279997306</v>
      </c>
      <c r="D860" s="99" t="s">
        <v>1670</v>
      </c>
      <c r="E860" s="99" t="b">
        <v>0</v>
      </c>
      <c r="F860" s="99" t="b">
        <v>0</v>
      </c>
      <c r="G860" s="99" t="b">
        <v>0</v>
      </c>
    </row>
    <row r="861" spans="1:7" ht="15">
      <c r="A861" s="101" t="s">
        <v>1259</v>
      </c>
      <c r="B861" s="99">
        <v>2</v>
      </c>
      <c r="C861" s="103">
        <v>0.00039405906279997306</v>
      </c>
      <c r="D861" s="99" t="s">
        <v>1670</v>
      </c>
      <c r="E861" s="99" t="b">
        <v>0</v>
      </c>
      <c r="F861" s="99" t="b">
        <v>0</v>
      </c>
      <c r="G861" s="99" t="b">
        <v>0</v>
      </c>
    </row>
    <row r="862" spans="1:7" ht="15">
      <c r="A862" s="101" t="s">
        <v>1260</v>
      </c>
      <c r="B862" s="99">
        <v>2</v>
      </c>
      <c r="C862" s="103">
        <v>0.00039405906279997306</v>
      </c>
      <c r="D862" s="99" t="s">
        <v>1670</v>
      </c>
      <c r="E862" s="99" t="b">
        <v>0</v>
      </c>
      <c r="F862" s="99" t="b">
        <v>0</v>
      </c>
      <c r="G862" s="99" t="b">
        <v>0</v>
      </c>
    </row>
    <row r="863" spans="1:7" ht="15">
      <c r="A863" s="101" t="s">
        <v>1261</v>
      </c>
      <c r="B863" s="99">
        <v>2</v>
      </c>
      <c r="C863" s="103">
        <v>0.0004705791430399276</v>
      </c>
      <c r="D863" s="99" t="s">
        <v>1670</v>
      </c>
      <c r="E863" s="99" t="b">
        <v>0</v>
      </c>
      <c r="F863" s="99" t="b">
        <v>0</v>
      </c>
      <c r="G863" s="99" t="b">
        <v>0</v>
      </c>
    </row>
    <row r="864" spans="1:7" ht="15">
      <c r="A864" s="101" t="s">
        <v>1262</v>
      </c>
      <c r="B864" s="99">
        <v>2</v>
      </c>
      <c r="C864" s="103">
        <v>0.0004705791430399276</v>
      </c>
      <c r="D864" s="99" t="s">
        <v>1670</v>
      </c>
      <c r="E864" s="99" t="b">
        <v>0</v>
      </c>
      <c r="F864" s="99" t="b">
        <v>0</v>
      </c>
      <c r="G864" s="99" t="b">
        <v>0</v>
      </c>
    </row>
    <row r="865" spans="1:7" ht="15">
      <c r="A865" s="101" t="s">
        <v>1263</v>
      </c>
      <c r="B865" s="99">
        <v>2</v>
      </c>
      <c r="C865" s="103">
        <v>0.0004705791430399276</v>
      </c>
      <c r="D865" s="99" t="s">
        <v>1670</v>
      </c>
      <c r="E865" s="99" t="b">
        <v>0</v>
      </c>
      <c r="F865" s="99" t="b">
        <v>0</v>
      </c>
      <c r="G865" s="99" t="b">
        <v>0</v>
      </c>
    </row>
    <row r="866" spans="1:7" ht="15">
      <c r="A866" s="101" t="s">
        <v>1264</v>
      </c>
      <c r="B866" s="99">
        <v>2</v>
      </c>
      <c r="C866" s="103">
        <v>0.0004705791430399276</v>
      </c>
      <c r="D866" s="99" t="s">
        <v>1670</v>
      </c>
      <c r="E866" s="99" t="b">
        <v>0</v>
      </c>
      <c r="F866" s="99" t="b">
        <v>0</v>
      </c>
      <c r="G866" s="99" t="b">
        <v>0</v>
      </c>
    </row>
    <row r="867" spans="1:7" ht="15">
      <c r="A867" s="101" t="s">
        <v>1265</v>
      </c>
      <c r="B867" s="99">
        <v>2</v>
      </c>
      <c r="C867" s="103">
        <v>0.00039405906279997306</v>
      </c>
      <c r="D867" s="99" t="s">
        <v>1670</v>
      </c>
      <c r="E867" s="99" t="b">
        <v>0</v>
      </c>
      <c r="F867" s="99" t="b">
        <v>0</v>
      </c>
      <c r="G867" s="99" t="b">
        <v>0</v>
      </c>
    </row>
    <row r="868" spans="1:7" ht="15">
      <c r="A868" s="101" t="s">
        <v>1266</v>
      </c>
      <c r="B868" s="99">
        <v>2</v>
      </c>
      <c r="C868" s="103">
        <v>0.00039405906279997306</v>
      </c>
      <c r="D868" s="99" t="s">
        <v>1670</v>
      </c>
      <c r="E868" s="99" t="b">
        <v>1</v>
      </c>
      <c r="F868" s="99" t="b">
        <v>0</v>
      </c>
      <c r="G868" s="99" t="b">
        <v>0</v>
      </c>
    </row>
    <row r="869" spans="1:7" ht="15">
      <c r="A869" s="101" t="s">
        <v>1267</v>
      </c>
      <c r="B869" s="99">
        <v>2</v>
      </c>
      <c r="C869" s="103">
        <v>0.00039405906279997306</v>
      </c>
      <c r="D869" s="99" t="s">
        <v>1670</v>
      </c>
      <c r="E869" s="99" t="b">
        <v>0</v>
      </c>
      <c r="F869" s="99" t="b">
        <v>0</v>
      </c>
      <c r="G869" s="99" t="b">
        <v>0</v>
      </c>
    </row>
    <row r="870" spans="1:7" ht="15">
      <c r="A870" s="101" t="s">
        <v>1268</v>
      </c>
      <c r="B870" s="99">
        <v>2</v>
      </c>
      <c r="C870" s="103">
        <v>0.00039405906279997306</v>
      </c>
      <c r="D870" s="99" t="s">
        <v>1670</v>
      </c>
      <c r="E870" s="99" t="b">
        <v>0</v>
      </c>
      <c r="F870" s="99" t="b">
        <v>0</v>
      </c>
      <c r="G870" s="99" t="b">
        <v>0</v>
      </c>
    </row>
    <row r="871" spans="1:7" ht="15">
      <c r="A871" s="101" t="s">
        <v>1269</v>
      </c>
      <c r="B871" s="99">
        <v>2</v>
      </c>
      <c r="C871" s="103">
        <v>0.00039405906279997306</v>
      </c>
      <c r="D871" s="99" t="s">
        <v>1670</v>
      </c>
      <c r="E871" s="99" t="b">
        <v>0</v>
      </c>
      <c r="F871" s="99" t="b">
        <v>0</v>
      </c>
      <c r="G871" s="99" t="b">
        <v>0</v>
      </c>
    </row>
    <row r="872" spans="1:7" ht="15">
      <c r="A872" s="101" t="s">
        <v>1270</v>
      </c>
      <c r="B872" s="99">
        <v>2</v>
      </c>
      <c r="C872" s="103">
        <v>0.00039405906279997306</v>
      </c>
      <c r="D872" s="99" t="s">
        <v>1670</v>
      </c>
      <c r="E872" s="99" t="b">
        <v>0</v>
      </c>
      <c r="F872" s="99" t="b">
        <v>0</v>
      </c>
      <c r="G872" s="99" t="b">
        <v>0</v>
      </c>
    </row>
    <row r="873" spans="1:7" ht="15">
      <c r="A873" s="101" t="s">
        <v>1271</v>
      </c>
      <c r="B873" s="99">
        <v>2</v>
      </c>
      <c r="C873" s="103">
        <v>0.00039405906279997306</v>
      </c>
      <c r="D873" s="99" t="s">
        <v>1670</v>
      </c>
      <c r="E873" s="99" t="b">
        <v>1</v>
      </c>
      <c r="F873" s="99" t="b">
        <v>0</v>
      </c>
      <c r="G873" s="99" t="b">
        <v>0</v>
      </c>
    </row>
    <row r="874" spans="1:7" ht="15">
      <c r="A874" s="101" t="s">
        <v>1272</v>
      </c>
      <c r="B874" s="99">
        <v>2</v>
      </c>
      <c r="C874" s="103">
        <v>0.00039405906279997306</v>
      </c>
      <c r="D874" s="99" t="s">
        <v>1670</v>
      </c>
      <c r="E874" s="99" t="b">
        <v>0</v>
      </c>
      <c r="F874" s="99" t="b">
        <v>0</v>
      </c>
      <c r="G874" s="99" t="b">
        <v>0</v>
      </c>
    </row>
    <row r="875" spans="1:7" ht="15">
      <c r="A875" s="101" t="s">
        <v>1273</v>
      </c>
      <c r="B875" s="99">
        <v>2</v>
      </c>
      <c r="C875" s="103">
        <v>0.00039405906279997306</v>
      </c>
      <c r="D875" s="99" t="s">
        <v>1670</v>
      </c>
      <c r="E875" s="99" t="b">
        <v>0</v>
      </c>
      <c r="F875" s="99" t="b">
        <v>0</v>
      </c>
      <c r="G875" s="99" t="b">
        <v>0</v>
      </c>
    </row>
    <row r="876" spans="1:7" ht="15">
      <c r="A876" s="101" t="s">
        <v>1274</v>
      </c>
      <c r="B876" s="99">
        <v>2</v>
      </c>
      <c r="C876" s="103">
        <v>0.00039405906279997306</v>
      </c>
      <c r="D876" s="99" t="s">
        <v>1670</v>
      </c>
      <c r="E876" s="99" t="b">
        <v>0</v>
      </c>
      <c r="F876" s="99" t="b">
        <v>0</v>
      </c>
      <c r="G876" s="99" t="b">
        <v>0</v>
      </c>
    </row>
    <row r="877" spans="1:7" ht="15">
      <c r="A877" s="101" t="s">
        <v>1275</v>
      </c>
      <c r="B877" s="99">
        <v>2</v>
      </c>
      <c r="C877" s="103">
        <v>0.00039405906279997306</v>
      </c>
      <c r="D877" s="99" t="s">
        <v>1670</v>
      </c>
      <c r="E877" s="99" t="b">
        <v>0</v>
      </c>
      <c r="F877" s="99" t="b">
        <v>0</v>
      </c>
      <c r="G877" s="99" t="b">
        <v>0</v>
      </c>
    </row>
    <row r="878" spans="1:7" ht="15">
      <c r="A878" s="101" t="s">
        <v>1276</v>
      </c>
      <c r="B878" s="99">
        <v>2</v>
      </c>
      <c r="C878" s="103">
        <v>0.00039405906279997306</v>
      </c>
      <c r="D878" s="99" t="s">
        <v>1670</v>
      </c>
      <c r="E878" s="99" t="b">
        <v>0</v>
      </c>
      <c r="F878" s="99" t="b">
        <v>0</v>
      </c>
      <c r="G878" s="99" t="b">
        <v>0</v>
      </c>
    </row>
    <row r="879" spans="1:7" ht="15">
      <c r="A879" s="101" t="s">
        <v>1277</v>
      </c>
      <c r="B879" s="99">
        <v>2</v>
      </c>
      <c r="C879" s="103">
        <v>0.0004705791430399276</v>
      </c>
      <c r="D879" s="99" t="s">
        <v>1670</v>
      </c>
      <c r="E879" s="99" t="b">
        <v>0</v>
      </c>
      <c r="F879" s="99" t="b">
        <v>0</v>
      </c>
      <c r="G879" s="99" t="b">
        <v>0</v>
      </c>
    </row>
    <row r="880" spans="1:7" ht="15">
      <c r="A880" s="101" t="s">
        <v>1278</v>
      </c>
      <c r="B880" s="99">
        <v>2</v>
      </c>
      <c r="C880" s="103">
        <v>0.0004705791430399276</v>
      </c>
      <c r="D880" s="99" t="s">
        <v>1670</v>
      </c>
      <c r="E880" s="99" t="b">
        <v>0</v>
      </c>
      <c r="F880" s="99" t="b">
        <v>0</v>
      </c>
      <c r="G880" s="99" t="b">
        <v>0</v>
      </c>
    </row>
    <row r="881" spans="1:7" ht="15">
      <c r="A881" s="101" t="s">
        <v>1279</v>
      </c>
      <c r="B881" s="99">
        <v>2</v>
      </c>
      <c r="C881" s="103">
        <v>0.00039405906279997306</v>
      </c>
      <c r="D881" s="99" t="s">
        <v>1670</v>
      </c>
      <c r="E881" s="99" t="b">
        <v>0</v>
      </c>
      <c r="F881" s="99" t="b">
        <v>0</v>
      </c>
      <c r="G881" s="99" t="b">
        <v>0</v>
      </c>
    </row>
    <row r="882" spans="1:7" ht="15">
      <c r="A882" s="101" t="s">
        <v>1280</v>
      </c>
      <c r="B882" s="99">
        <v>2</v>
      </c>
      <c r="C882" s="103">
        <v>0.0004705791430399276</v>
      </c>
      <c r="D882" s="99" t="s">
        <v>1670</v>
      </c>
      <c r="E882" s="99" t="b">
        <v>0</v>
      </c>
      <c r="F882" s="99" t="b">
        <v>0</v>
      </c>
      <c r="G882" s="99" t="b">
        <v>0</v>
      </c>
    </row>
    <row r="883" spans="1:7" ht="15">
      <c r="A883" s="101" t="s">
        <v>1281</v>
      </c>
      <c r="B883" s="99">
        <v>2</v>
      </c>
      <c r="C883" s="103">
        <v>0.00039405906279997306</v>
      </c>
      <c r="D883" s="99" t="s">
        <v>1670</v>
      </c>
      <c r="E883" s="99" t="b">
        <v>0</v>
      </c>
      <c r="F883" s="99" t="b">
        <v>0</v>
      </c>
      <c r="G883" s="99" t="b">
        <v>0</v>
      </c>
    </row>
    <row r="884" spans="1:7" ht="15">
      <c r="A884" s="101" t="s">
        <v>1282</v>
      </c>
      <c r="B884" s="99">
        <v>2</v>
      </c>
      <c r="C884" s="103">
        <v>0.0004705791430399276</v>
      </c>
      <c r="D884" s="99" t="s">
        <v>1670</v>
      </c>
      <c r="E884" s="99" t="b">
        <v>0</v>
      </c>
      <c r="F884" s="99" t="b">
        <v>0</v>
      </c>
      <c r="G884" s="99" t="b">
        <v>0</v>
      </c>
    </row>
    <row r="885" spans="1:7" ht="15">
      <c r="A885" s="101" t="s">
        <v>1283</v>
      </c>
      <c r="B885" s="99">
        <v>2</v>
      </c>
      <c r="C885" s="103">
        <v>0.0004705791430399276</v>
      </c>
      <c r="D885" s="99" t="s">
        <v>1670</v>
      </c>
      <c r="E885" s="99" t="b">
        <v>0</v>
      </c>
      <c r="F885" s="99" t="b">
        <v>0</v>
      </c>
      <c r="G885" s="99" t="b">
        <v>0</v>
      </c>
    </row>
    <row r="886" spans="1:7" ht="15">
      <c r="A886" s="101" t="s">
        <v>1284</v>
      </c>
      <c r="B886" s="99">
        <v>2</v>
      </c>
      <c r="C886" s="103">
        <v>0.00039405906279997306</v>
      </c>
      <c r="D886" s="99" t="s">
        <v>1670</v>
      </c>
      <c r="E886" s="99" t="b">
        <v>0</v>
      </c>
      <c r="F886" s="99" t="b">
        <v>0</v>
      </c>
      <c r="G886" s="99" t="b">
        <v>0</v>
      </c>
    </row>
    <row r="887" spans="1:7" ht="15">
      <c r="A887" s="101" t="s">
        <v>1285</v>
      </c>
      <c r="B887" s="99">
        <v>2</v>
      </c>
      <c r="C887" s="103">
        <v>0.00039405906279997306</v>
      </c>
      <c r="D887" s="99" t="s">
        <v>1670</v>
      </c>
      <c r="E887" s="99" t="b">
        <v>0</v>
      </c>
      <c r="F887" s="99" t="b">
        <v>0</v>
      </c>
      <c r="G887" s="99" t="b">
        <v>0</v>
      </c>
    </row>
    <row r="888" spans="1:7" ht="15">
      <c r="A888" s="101" t="s">
        <v>1286</v>
      </c>
      <c r="B888" s="99">
        <v>2</v>
      </c>
      <c r="C888" s="103">
        <v>0.0004705791430399276</v>
      </c>
      <c r="D888" s="99" t="s">
        <v>1670</v>
      </c>
      <c r="E888" s="99" t="b">
        <v>1</v>
      </c>
      <c r="F888" s="99" t="b">
        <v>0</v>
      </c>
      <c r="G888" s="99" t="b">
        <v>0</v>
      </c>
    </row>
    <row r="889" spans="1:7" ht="15">
      <c r="A889" s="101" t="s">
        <v>1287</v>
      </c>
      <c r="B889" s="99">
        <v>2</v>
      </c>
      <c r="C889" s="103">
        <v>0.00039405906279997306</v>
      </c>
      <c r="D889" s="99" t="s">
        <v>1670</v>
      </c>
      <c r="E889" s="99" t="b">
        <v>0</v>
      </c>
      <c r="F889" s="99" t="b">
        <v>0</v>
      </c>
      <c r="G889" s="99" t="b">
        <v>0</v>
      </c>
    </row>
    <row r="890" spans="1:7" ht="15">
      <c r="A890" s="101" t="s">
        <v>1288</v>
      </c>
      <c r="B890" s="99">
        <v>2</v>
      </c>
      <c r="C890" s="103">
        <v>0.0004705791430399276</v>
      </c>
      <c r="D890" s="99" t="s">
        <v>1670</v>
      </c>
      <c r="E890" s="99" t="b">
        <v>0</v>
      </c>
      <c r="F890" s="99" t="b">
        <v>0</v>
      </c>
      <c r="G890" s="99" t="b">
        <v>0</v>
      </c>
    </row>
    <row r="891" spans="1:7" ht="15">
      <c r="A891" s="101" t="s">
        <v>1289</v>
      </c>
      <c r="B891" s="99">
        <v>2</v>
      </c>
      <c r="C891" s="103">
        <v>0.00039405906279997306</v>
      </c>
      <c r="D891" s="99" t="s">
        <v>1670</v>
      </c>
      <c r="E891" s="99" t="b">
        <v>0</v>
      </c>
      <c r="F891" s="99" t="b">
        <v>0</v>
      </c>
      <c r="G891" s="99" t="b">
        <v>0</v>
      </c>
    </row>
    <row r="892" spans="1:7" ht="15">
      <c r="A892" s="101" t="s">
        <v>1290</v>
      </c>
      <c r="B892" s="99">
        <v>2</v>
      </c>
      <c r="C892" s="103">
        <v>0.00039405906279997306</v>
      </c>
      <c r="D892" s="99" t="s">
        <v>1670</v>
      </c>
      <c r="E892" s="99" t="b">
        <v>0</v>
      </c>
      <c r="F892" s="99" t="b">
        <v>0</v>
      </c>
      <c r="G892" s="99" t="b">
        <v>0</v>
      </c>
    </row>
    <row r="893" spans="1:7" ht="15">
      <c r="A893" s="101" t="s">
        <v>1291</v>
      </c>
      <c r="B893" s="99">
        <v>2</v>
      </c>
      <c r="C893" s="103">
        <v>0.00039405906279997306</v>
      </c>
      <c r="D893" s="99" t="s">
        <v>1670</v>
      </c>
      <c r="E893" s="99" t="b">
        <v>0</v>
      </c>
      <c r="F893" s="99" t="b">
        <v>0</v>
      </c>
      <c r="G893" s="99" t="b">
        <v>0</v>
      </c>
    </row>
    <row r="894" spans="1:7" ht="15">
      <c r="A894" s="101" t="s">
        <v>1292</v>
      </c>
      <c r="B894" s="99">
        <v>2</v>
      </c>
      <c r="C894" s="103">
        <v>0.00039405906279997306</v>
      </c>
      <c r="D894" s="99" t="s">
        <v>1670</v>
      </c>
      <c r="E894" s="99" t="b">
        <v>0</v>
      </c>
      <c r="F894" s="99" t="b">
        <v>0</v>
      </c>
      <c r="G894" s="99" t="b">
        <v>0</v>
      </c>
    </row>
    <row r="895" spans="1:7" ht="15">
      <c r="A895" s="101" t="s">
        <v>1293</v>
      </c>
      <c r="B895" s="99">
        <v>2</v>
      </c>
      <c r="C895" s="103">
        <v>0.0004705791430399276</v>
      </c>
      <c r="D895" s="99" t="s">
        <v>1670</v>
      </c>
      <c r="E895" s="99" t="b">
        <v>0</v>
      </c>
      <c r="F895" s="99" t="b">
        <v>0</v>
      </c>
      <c r="G895" s="99" t="b">
        <v>0</v>
      </c>
    </row>
    <row r="896" spans="1:7" ht="15">
      <c r="A896" s="101" t="s">
        <v>1294</v>
      </c>
      <c r="B896" s="99">
        <v>2</v>
      </c>
      <c r="C896" s="103">
        <v>0.00039405906279997306</v>
      </c>
      <c r="D896" s="99" t="s">
        <v>1670</v>
      </c>
      <c r="E896" s="99" t="b">
        <v>0</v>
      </c>
      <c r="F896" s="99" t="b">
        <v>0</v>
      </c>
      <c r="G896" s="99" t="b">
        <v>0</v>
      </c>
    </row>
    <row r="897" spans="1:7" ht="15">
      <c r="A897" s="101" t="s">
        <v>1295</v>
      </c>
      <c r="B897" s="99">
        <v>2</v>
      </c>
      <c r="C897" s="103">
        <v>0.00039405906279997306</v>
      </c>
      <c r="D897" s="99" t="s">
        <v>1670</v>
      </c>
      <c r="E897" s="99" t="b">
        <v>0</v>
      </c>
      <c r="F897" s="99" t="b">
        <v>0</v>
      </c>
      <c r="G897" s="99" t="b">
        <v>0</v>
      </c>
    </row>
    <row r="898" spans="1:7" ht="15">
      <c r="A898" s="101" t="s">
        <v>1296</v>
      </c>
      <c r="B898" s="99">
        <v>2</v>
      </c>
      <c r="C898" s="103">
        <v>0.00039405906279997306</v>
      </c>
      <c r="D898" s="99" t="s">
        <v>1670</v>
      </c>
      <c r="E898" s="99" t="b">
        <v>0</v>
      </c>
      <c r="F898" s="99" t="b">
        <v>0</v>
      </c>
      <c r="G898" s="99" t="b">
        <v>0</v>
      </c>
    </row>
    <row r="899" spans="1:7" ht="15">
      <c r="A899" s="101" t="s">
        <v>1297</v>
      </c>
      <c r="B899" s="99">
        <v>2</v>
      </c>
      <c r="C899" s="103">
        <v>0.00039405906279997306</v>
      </c>
      <c r="D899" s="99" t="s">
        <v>1670</v>
      </c>
      <c r="E899" s="99" t="b">
        <v>0</v>
      </c>
      <c r="F899" s="99" t="b">
        <v>0</v>
      </c>
      <c r="G899" s="99" t="b">
        <v>0</v>
      </c>
    </row>
    <row r="900" spans="1:7" ht="15">
      <c r="A900" s="101" t="s">
        <v>1298</v>
      </c>
      <c r="B900" s="99">
        <v>2</v>
      </c>
      <c r="C900" s="103">
        <v>0.00039405906279997306</v>
      </c>
      <c r="D900" s="99" t="s">
        <v>1670</v>
      </c>
      <c r="E900" s="99" t="b">
        <v>0</v>
      </c>
      <c r="F900" s="99" t="b">
        <v>0</v>
      </c>
      <c r="G900" s="99" t="b">
        <v>0</v>
      </c>
    </row>
    <row r="901" spans="1:7" ht="15">
      <c r="A901" s="101" t="s">
        <v>1299</v>
      </c>
      <c r="B901" s="99">
        <v>2</v>
      </c>
      <c r="C901" s="103">
        <v>0.00039405906279997306</v>
      </c>
      <c r="D901" s="99" t="s">
        <v>1670</v>
      </c>
      <c r="E901" s="99" t="b">
        <v>0</v>
      </c>
      <c r="F901" s="99" t="b">
        <v>0</v>
      </c>
      <c r="G901" s="99" t="b">
        <v>0</v>
      </c>
    </row>
    <row r="902" spans="1:7" ht="15">
      <c r="A902" s="101" t="s">
        <v>1300</v>
      </c>
      <c r="B902" s="99">
        <v>2</v>
      </c>
      <c r="C902" s="103">
        <v>0.00039405906279997306</v>
      </c>
      <c r="D902" s="99" t="s">
        <v>1670</v>
      </c>
      <c r="E902" s="99" t="b">
        <v>0</v>
      </c>
      <c r="F902" s="99" t="b">
        <v>0</v>
      </c>
      <c r="G902" s="99" t="b">
        <v>0</v>
      </c>
    </row>
    <row r="903" spans="1:7" ht="15">
      <c r="A903" s="101" t="s">
        <v>1301</v>
      </c>
      <c r="B903" s="99">
        <v>2</v>
      </c>
      <c r="C903" s="103">
        <v>0.00039405906279997306</v>
      </c>
      <c r="D903" s="99" t="s">
        <v>1670</v>
      </c>
      <c r="E903" s="99" t="b">
        <v>0</v>
      </c>
      <c r="F903" s="99" t="b">
        <v>0</v>
      </c>
      <c r="G903" s="99" t="b">
        <v>0</v>
      </c>
    </row>
    <row r="904" spans="1:7" ht="15">
      <c r="A904" s="101" t="s">
        <v>1302</v>
      </c>
      <c r="B904" s="99">
        <v>2</v>
      </c>
      <c r="C904" s="103">
        <v>0.00039405906279997306</v>
      </c>
      <c r="D904" s="99" t="s">
        <v>1670</v>
      </c>
      <c r="E904" s="99" t="b">
        <v>0</v>
      </c>
      <c r="F904" s="99" t="b">
        <v>0</v>
      </c>
      <c r="G904" s="99" t="b">
        <v>0</v>
      </c>
    </row>
    <row r="905" spans="1:7" ht="15">
      <c r="A905" s="101" t="s">
        <v>1303</v>
      </c>
      <c r="B905" s="99">
        <v>2</v>
      </c>
      <c r="C905" s="103">
        <v>0.00039405906279997306</v>
      </c>
      <c r="D905" s="99" t="s">
        <v>1670</v>
      </c>
      <c r="E905" s="99" t="b">
        <v>0</v>
      </c>
      <c r="F905" s="99" t="b">
        <v>0</v>
      </c>
      <c r="G905" s="99" t="b">
        <v>0</v>
      </c>
    </row>
    <row r="906" spans="1:7" ht="15">
      <c r="A906" s="101" t="s">
        <v>1304</v>
      </c>
      <c r="B906" s="99">
        <v>2</v>
      </c>
      <c r="C906" s="103">
        <v>0.00039405906279997306</v>
      </c>
      <c r="D906" s="99" t="s">
        <v>1670</v>
      </c>
      <c r="E906" s="99" t="b">
        <v>0</v>
      </c>
      <c r="F906" s="99" t="b">
        <v>1</v>
      </c>
      <c r="G906" s="99" t="b">
        <v>0</v>
      </c>
    </row>
    <row r="907" spans="1:7" ht="15">
      <c r="A907" s="101" t="s">
        <v>1305</v>
      </c>
      <c r="B907" s="99">
        <v>2</v>
      </c>
      <c r="C907" s="103">
        <v>0.00039405906279997306</v>
      </c>
      <c r="D907" s="99" t="s">
        <v>1670</v>
      </c>
      <c r="E907" s="99" t="b">
        <v>0</v>
      </c>
      <c r="F907" s="99" t="b">
        <v>0</v>
      </c>
      <c r="G907" s="99" t="b">
        <v>0</v>
      </c>
    </row>
    <row r="908" spans="1:7" ht="15">
      <c r="A908" s="101" t="s">
        <v>1306</v>
      </c>
      <c r="B908" s="99">
        <v>2</v>
      </c>
      <c r="C908" s="103">
        <v>0.00039405906279997306</v>
      </c>
      <c r="D908" s="99" t="s">
        <v>1670</v>
      </c>
      <c r="E908" s="99" t="b">
        <v>0</v>
      </c>
      <c r="F908" s="99" t="b">
        <v>0</v>
      </c>
      <c r="G908" s="99" t="b">
        <v>0</v>
      </c>
    </row>
    <row r="909" spans="1:7" ht="15">
      <c r="A909" s="101" t="s">
        <v>1307</v>
      </c>
      <c r="B909" s="99">
        <v>2</v>
      </c>
      <c r="C909" s="103">
        <v>0.0004705791430399276</v>
      </c>
      <c r="D909" s="99" t="s">
        <v>1670</v>
      </c>
      <c r="E909" s="99" t="b">
        <v>1</v>
      </c>
      <c r="F909" s="99" t="b">
        <v>0</v>
      </c>
      <c r="G909" s="99" t="b">
        <v>0</v>
      </c>
    </row>
    <row r="910" spans="1:7" ht="15">
      <c r="A910" s="101" t="s">
        <v>1308</v>
      </c>
      <c r="B910" s="99">
        <v>2</v>
      </c>
      <c r="C910" s="103">
        <v>0.00039405906279997306</v>
      </c>
      <c r="D910" s="99" t="s">
        <v>1670</v>
      </c>
      <c r="E910" s="99" t="b">
        <v>0</v>
      </c>
      <c r="F910" s="99" t="b">
        <v>0</v>
      </c>
      <c r="G910" s="99" t="b">
        <v>0</v>
      </c>
    </row>
    <row r="911" spans="1:7" ht="15">
      <c r="A911" s="101" t="s">
        <v>1309</v>
      </c>
      <c r="B911" s="99">
        <v>2</v>
      </c>
      <c r="C911" s="103">
        <v>0.00039405906279997306</v>
      </c>
      <c r="D911" s="99" t="s">
        <v>1670</v>
      </c>
      <c r="E911" s="99" t="b">
        <v>0</v>
      </c>
      <c r="F911" s="99" t="b">
        <v>0</v>
      </c>
      <c r="G911" s="99" t="b">
        <v>0</v>
      </c>
    </row>
    <row r="912" spans="1:7" ht="15">
      <c r="A912" s="101" t="s">
        <v>1310</v>
      </c>
      <c r="B912" s="99">
        <v>2</v>
      </c>
      <c r="C912" s="103">
        <v>0.00039405906279997306</v>
      </c>
      <c r="D912" s="99" t="s">
        <v>1670</v>
      </c>
      <c r="E912" s="99" t="b">
        <v>0</v>
      </c>
      <c r="F912" s="99" t="b">
        <v>0</v>
      </c>
      <c r="G912" s="99" t="b">
        <v>0</v>
      </c>
    </row>
    <row r="913" spans="1:7" ht="15">
      <c r="A913" s="101" t="s">
        <v>1311</v>
      </c>
      <c r="B913" s="99">
        <v>2</v>
      </c>
      <c r="C913" s="103">
        <v>0.0004705791430399276</v>
      </c>
      <c r="D913" s="99" t="s">
        <v>1670</v>
      </c>
      <c r="E913" s="99" t="b">
        <v>0</v>
      </c>
      <c r="F913" s="99" t="b">
        <v>0</v>
      </c>
      <c r="G913" s="99" t="b">
        <v>0</v>
      </c>
    </row>
    <row r="914" spans="1:7" ht="15">
      <c r="A914" s="101" t="s">
        <v>1312</v>
      </c>
      <c r="B914" s="99">
        <v>2</v>
      </c>
      <c r="C914" s="103">
        <v>0.00039405906279997306</v>
      </c>
      <c r="D914" s="99" t="s">
        <v>1670</v>
      </c>
      <c r="E914" s="99" t="b">
        <v>0</v>
      </c>
      <c r="F914" s="99" t="b">
        <v>0</v>
      </c>
      <c r="G914" s="99" t="b">
        <v>0</v>
      </c>
    </row>
    <row r="915" spans="1:7" ht="15">
      <c r="A915" s="101" t="s">
        <v>1313</v>
      </c>
      <c r="B915" s="99">
        <v>2</v>
      </c>
      <c r="C915" s="103">
        <v>0.00039405906279997306</v>
      </c>
      <c r="D915" s="99" t="s">
        <v>1670</v>
      </c>
      <c r="E915" s="99" t="b">
        <v>0</v>
      </c>
      <c r="F915" s="99" t="b">
        <v>0</v>
      </c>
      <c r="G915" s="99" t="b">
        <v>0</v>
      </c>
    </row>
    <row r="916" spans="1:7" ht="15">
      <c r="A916" s="101" t="s">
        <v>1314</v>
      </c>
      <c r="B916" s="99">
        <v>2</v>
      </c>
      <c r="C916" s="103">
        <v>0.0004705791430399276</v>
      </c>
      <c r="D916" s="99" t="s">
        <v>1670</v>
      </c>
      <c r="E916" s="99" t="b">
        <v>0</v>
      </c>
      <c r="F916" s="99" t="b">
        <v>0</v>
      </c>
      <c r="G916" s="99" t="b">
        <v>0</v>
      </c>
    </row>
    <row r="917" spans="1:7" ht="15">
      <c r="A917" s="101" t="s">
        <v>1315</v>
      </c>
      <c r="B917" s="99">
        <v>2</v>
      </c>
      <c r="C917" s="103">
        <v>0.00039405906279997306</v>
      </c>
      <c r="D917" s="99" t="s">
        <v>1670</v>
      </c>
      <c r="E917" s="99" t="b">
        <v>0</v>
      </c>
      <c r="F917" s="99" t="b">
        <v>0</v>
      </c>
      <c r="G917" s="99" t="b">
        <v>0</v>
      </c>
    </row>
    <row r="918" spans="1:7" ht="15">
      <c r="A918" s="101" t="s">
        <v>1316</v>
      </c>
      <c r="B918" s="99">
        <v>2</v>
      </c>
      <c r="C918" s="103">
        <v>0.0004705791430399276</v>
      </c>
      <c r="D918" s="99" t="s">
        <v>1670</v>
      </c>
      <c r="E918" s="99" t="b">
        <v>0</v>
      </c>
      <c r="F918" s="99" t="b">
        <v>0</v>
      </c>
      <c r="G918" s="99" t="b">
        <v>0</v>
      </c>
    </row>
    <row r="919" spans="1:7" ht="15">
      <c r="A919" s="101" t="s">
        <v>1317</v>
      </c>
      <c r="B919" s="99">
        <v>2</v>
      </c>
      <c r="C919" s="103">
        <v>0.00039405906279997306</v>
      </c>
      <c r="D919" s="99" t="s">
        <v>1670</v>
      </c>
      <c r="E919" s="99" t="b">
        <v>0</v>
      </c>
      <c r="F919" s="99" t="b">
        <v>0</v>
      </c>
      <c r="G919" s="99" t="b">
        <v>0</v>
      </c>
    </row>
    <row r="920" spans="1:7" ht="15">
      <c r="A920" s="101" t="s">
        <v>1318</v>
      </c>
      <c r="B920" s="99">
        <v>2</v>
      </c>
      <c r="C920" s="103">
        <v>0.00039405906279997306</v>
      </c>
      <c r="D920" s="99" t="s">
        <v>1670</v>
      </c>
      <c r="E920" s="99" t="b">
        <v>0</v>
      </c>
      <c r="F920" s="99" t="b">
        <v>0</v>
      </c>
      <c r="G920" s="99" t="b">
        <v>0</v>
      </c>
    </row>
    <row r="921" spans="1:7" ht="15">
      <c r="A921" s="101" t="s">
        <v>1319</v>
      </c>
      <c r="B921" s="99">
        <v>2</v>
      </c>
      <c r="C921" s="103">
        <v>0.00039405906279997306</v>
      </c>
      <c r="D921" s="99" t="s">
        <v>1670</v>
      </c>
      <c r="E921" s="99" t="b">
        <v>0</v>
      </c>
      <c r="F921" s="99" t="b">
        <v>1</v>
      </c>
      <c r="G921" s="99" t="b">
        <v>0</v>
      </c>
    </row>
    <row r="922" spans="1:7" ht="15">
      <c r="A922" s="101" t="s">
        <v>1320</v>
      </c>
      <c r="B922" s="99">
        <v>2</v>
      </c>
      <c r="C922" s="103">
        <v>0.00039405906279997306</v>
      </c>
      <c r="D922" s="99" t="s">
        <v>1670</v>
      </c>
      <c r="E922" s="99" t="b">
        <v>0</v>
      </c>
      <c r="F922" s="99" t="b">
        <v>0</v>
      </c>
      <c r="G922" s="99" t="b">
        <v>0</v>
      </c>
    </row>
    <row r="923" spans="1:7" ht="15">
      <c r="A923" s="101" t="s">
        <v>1321</v>
      </c>
      <c r="B923" s="99">
        <v>2</v>
      </c>
      <c r="C923" s="103">
        <v>0.00039405906279997306</v>
      </c>
      <c r="D923" s="99" t="s">
        <v>1670</v>
      </c>
      <c r="E923" s="99" t="b">
        <v>0</v>
      </c>
      <c r="F923" s="99" t="b">
        <v>0</v>
      </c>
      <c r="G923" s="99" t="b">
        <v>0</v>
      </c>
    </row>
    <row r="924" spans="1:7" ht="15">
      <c r="A924" s="101" t="s">
        <v>1322</v>
      </c>
      <c r="B924" s="99">
        <v>2</v>
      </c>
      <c r="C924" s="103">
        <v>0.00039405906279997306</v>
      </c>
      <c r="D924" s="99" t="s">
        <v>1670</v>
      </c>
      <c r="E924" s="99" t="b">
        <v>0</v>
      </c>
      <c r="F924" s="99" t="b">
        <v>0</v>
      </c>
      <c r="G924" s="99" t="b">
        <v>0</v>
      </c>
    </row>
    <row r="925" spans="1:7" ht="15">
      <c r="A925" s="101" t="s">
        <v>1323</v>
      </c>
      <c r="B925" s="99">
        <v>2</v>
      </c>
      <c r="C925" s="103">
        <v>0.00039405906279997306</v>
      </c>
      <c r="D925" s="99" t="s">
        <v>1670</v>
      </c>
      <c r="E925" s="99" t="b">
        <v>0</v>
      </c>
      <c r="F925" s="99" t="b">
        <v>0</v>
      </c>
      <c r="G925" s="99" t="b">
        <v>0</v>
      </c>
    </row>
    <row r="926" spans="1:7" ht="15">
      <c r="A926" s="101" t="s">
        <v>1324</v>
      </c>
      <c r="B926" s="99">
        <v>2</v>
      </c>
      <c r="C926" s="103">
        <v>0.00039405906279997306</v>
      </c>
      <c r="D926" s="99" t="s">
        <v>1670</v>
      </c>
      <c r="E926" s="99" t="b">
        <v>0</v>
      </c>
      <c r="F926" s="99" t="b">
        <v>0</v>
      </c>
      <c r="G926" s="99" t="b">
        <v>0</v>
      </c>
    </row>
    <row r="927" spans="1:7" ht="15">
      <c r="A927" s="101" t="s">
        <v>1325</v>
      </c>
      <c r="B927" s="99">
        <v>2</v>
      </c>
      <c r="C927" s="103">
        <v>0.00039405906279997306</v>
      </c>
      <c r="D927" s="99" t="s">
        <v>1670</v>
      </c>
      <c r="E927" s="99" t="b">
        <v>0</v>
      </c>
      <c r="F927" s="99" t="b">
        <v>0</v>
      </c>
      <c r="G927" s="99" t="b">
        <v>0</v>
      </c>
    </row>
    <row r="928" spans="1:7" ht="15">
      <c r="A928" s="101" t="s">
        <v>1326</v>
      </c>
      <c r="B928" s="99">
        <v>2</v>
      </c>
      <c r="C928" s="103">
        <v>0.00039405906279997306</v>
      </c>
      <c r="D928" s="99" t="s">
        <v>1670</v>
      </c>
      <c r="E928" s="99" t="b">
        <v>0</v>
      </c>
      <c r="F928" s="99" t="b">
        <v>0</v>
      </c>
      <c r="G928" s="99" t="b">
        <v>0</v>
      </c>
    </row>
    <row r="929" spans="1:7" ht="15">
      <c r="A929" s="101" t="s">
        <v>1327</v>
      </c>
      <c r="B929" s="99">
        <v>2</v>
      </c>
      <c r="C929" s="103">
        <v>0.0004705791430399276</v>
      </c>
      <c r="D929" s="99" t="s">
        <v>1670</v>
      </c>
      <c r="E929" s="99" t="b">
        <v>0</v>
      </c>
      <c r="F929" s="99" t="b">
        <v>0</v>
      </c>
      <c r="G929" s="99" t="b">
        <v>0</v>
      </c>
    </row>
    <row r="930" spans="1:7" ht="15">
      <c r="A930" s="101" t="s">
        <v>1328</v>
      </c>
      <c r="B930" s="99">
        <v>2</v>
      </c>
      <c r="C930" s="103">
        <v>0.00039405906279997306</v>
      </c>
      <c r="D930" s="99" t="s">
        <v>1670</v>
      </c>
      <c r="E930" s="99" t="b">
        <v>0</v>
      </c>
      <c r="F930" s="99" t="b">
        <v>0</v>
      </c>
      <c r="G930" s="99" t="b">
        <v>0</v>
      </c>
    </row>
    <row r="931" spans="1:7" ht="15">
      <c r="A931" s="101" t="s">
        <v>1329</v>
      </c>
      <c r="B931" s="99">
        <v>2</v>
      </c>
      <c r="C931" s="103">
        <v>0.00039405906279997306</v>
      </c>
      <c r="D931" s="99" t="s">
        <v>1670</v>
      </c>
      <c r="E931" s="99" t="b">
        <v>0</v>
      </c>
      <c r="F931" s="99" t="b">
        <v>0</v>
      </c>
      <c r="G931" s="99" t="b">
        <v>0</v>
      </c>
    </row>
    <row r="932" spans="1:7" ht="15">
      <c r="A932" s="101" t="s">
        <v>1330</v>
      </c>
      <c r="B932" s="99">
        <v>2</v>
      </c>
      <c r="C932" s="103">
        <v>0.00039405906279997306</v>
      </c>
      <c r="D932" s="99" t="s">
        <v>1670</v>
      </c>
      <c r="E932" s="99" t="b">
        <v>0</v>
      </c>
      <c r="F932" s="99" t="b">
        <v>0</v>
      </c>
      <c r="G932" s="99" t="b">
        <v>0</v>
      </c>
    </row>
    <row r="933" spans="1:7" ht="15">
      <c r="A933" s="101" t="s">
        <v>1331</v>
      </c>
      <c r="B933" s="99">
        <v>2</v>
      </c>
      <c r="C933" s="103">
        <v>0.0004705791430399276</v>
      </c>
      <c r="D933" s="99" t="s">
        <v>1670</v>
      </c>
      <c r="E933" s="99" t="b">
        <v>0</v>
      </c>
      <c r="F933" s="99" t="b">
        <v>0</v>
      </c>
      <c r="G933" s="99" t="b">
        <v>0</v>
      </c>
    </row>
    <row r="934" spans="1:7" ht="15">
      <c r="A934" s="101" t="s">
        <v>1332</v>
      </c>
      <c r="B934" s="99">
        <v>2</v>
      </c>
      <c r="C934" s="103">
        <v>0.00039405906279997306</v>
      </c>
      <c r="D934" s="99" t="s">
        <v>1670</v>
      </c>
      <c r="E934" s="99" t="b">
        <v>0</v>
      </c>
      <c r="F934" s="99" t="b">
        <v>0</v>
      </c>
      <c r="G934" s="99" t="b">
        <v>0</v>
      </c>
    </row>
    <row r="935" spans="1:7" ht="15">
      <c r="A935" s="101" t="s">
        <v>1333</v>
      </c>
      <c r="B935" s="99">
        <v>2</v>
      </c>
      <c r="C935" s="103">
        <v>0.00039405906279997306</v>
      </c>
      <c r="D935" s="99" t="s">
        <v>1670</v>
      </c>
      <c r="E935" s="99" t="b">
        <v>0</v>
      </c>
      <c r="F935" s="99" t="b">
        <v>0</v>
      </c>
      <c r="G935" s="99" t="b">
        <v>0</v>
      </c>
    </row>
    <row r="936" spans="1:7" ht="15">
      <c r="A936" s="101" t="s">
        <v>1334</v>
      </c>
      <c r="B936" s="99">
        <v>2</v>
      </c>
      <c r="C936" s="103">
        <v>0.00039405906279997306</v>
      </c>
      <c r="D936" s="99" t="s">
        <v>1670</v>
      </c>
      <c r="E936" s="99" t="b">
        <v>0</v>
      </c>
      <c r="F936" s="99" t="b">
        <v>0</v>
      </c>
      <c r="G936" s="99" t="b">
        <v>0</v>
      </c>
    </row>
    <row r="937" spans="1:7" ht="15">
      <c r="A937" s="101" t="s">
        <v>1335</v>
      </c>
      <c r="B937" s="99">
        <v>2</v>
      </c>
      <c r="C937" s="103">
        <v>0.00039405906279997306</v>
      </c>
      <c r="D937" s="99" t="s">
        <v>1670</v>
      </c>
      <c r="E937" s="99" t="b">
        <v>0</v>
      </c>
      <c r="F937" s="99" t="b">
        <v>0</v>
      </c>
      <c r="G937" s="99" t="b">
        <v>0</v>
      </c>
    </row>
    <row r="938" spans="1:7" ht="15">
      <c r="A938" s="101" t="s">
        <v>1336</v>
      </c>
      <c r="B938" s="99">
        <v>2</v>
      </c>
      <c r="C938" s="103">
        <v>0.00039405906279997306</v>
      </c>
      <c r="D938" s="99" t="s">
        <v>1670</v>
      </c>
      <c r="E938" s="99" t="b">
        <v>1</v>
      </c>
      <c r="F938" s="99" t="b">
        <v>0</v>
      </c>
      <c r="G938" s="99" t="b">
        <v>0</v>
      </c>
    </row>
    <row r="939" spans="1:7" ht="15">
      <c r="A939" s="101" t="s">
        <v>1337</v>
      </c>
      <c r="B939" s="99">
        <v>2</v>
      </c>
      <c r="C939" s="103">
        <v>0.00039405906279997306</v>
      </c>
      <c r="D939" s="99" t="s">
        <v>1670</v>
      </c>
      <c r="E939" s="99" t="b">
        <v>0</v>
      </c>
      <c r="F939" s="99" t="b">
        <v>0</v>
      </c>
      <c r="G939" s="99" t="b">
        <v>0</v>
      </c>
    </row>
    <row r="940" spans="1:7" ht="15">
      <c r="A940" s="101" t="s">
        <v>1338</v>
      </c>
      <c r="B940" s="99">
        <v>2</v>
      </c>
      <c r="C940" s="103">
        <v>0.00039405906279997306</v>
      </c>
      <c r="D940" s="99" t="s">
        <v>1670</v>
      </c>
      <c r="E940" s="99" t="b">
        <v>0</v>
      </c>
      <c r="F940" s="99" t="b">
        <v>0</v>
      </c>
      <c r="G940" s="99" t="b">
        <v>0</v>
      </c>
    </row>
    <row r="941" spans="1:7" ht="15">
      <c r="A941" s="101" t="s">
        <v>1339</v>
      </c>
      <c r="B941" s="99">
        <v>2</v>
      </c>
      <c r="C941" s="103">
        <v>0.00039405906279997306</v>
      </c>
      <c r="D941" s="99" t="s">
        <v>1670</v>
      </c>
      <c r="E941" s="99" t="b">
        <v>0</v>
      </c>
      <c r="F941" s="99" t="b">
        <v>0</v>
      </c>
      <c r="G941" s="99" t="b">
        <v>0</v>
      </c>
    </row>
    <row r="942" spans="1:7" ht="15">
      <c r="A942" s="101" t="s">
        <v>1340</v>
      </c>
      <c r="B942" s="99">
        <v>2</v>
      </c>
      <c r="C942" s="103">
        <v>0.00039405906279997306</v>
      </c>
      <c r="D942" s="99" t="s">
        <v>1670</v>
      </c>
      <c r="E942" s="99" t="b">
        <v>0</v>
      </c>
      <c r="F942" s="99" t="b">
        <v>0</v>
      </c>
      <c r="G942" s="99" t="b">
        <v>0</v>
      </c>
    </row>
    <row r="943" spans="1:7" ht="15">
      <c r="A943" s="101" t="s">
        <v>1341</v>
      </c>
      <c r="B943" s="99">
        <v>2</v>
      </c>
      <c r="C943" s="103">
        <v>0.00039405906279997306</v>
      </c>
      <c r="D943" s="99" t="s">
        <v>1670</v>
      </c>
      <c r="E943" s="99" t="b">
        <v>0</v>
      </c>
      <c r="F943" s="99" t="b">
        <v>0</v>
      </c>
      <c r="G943" s="99" t="b">
        <v>0</v>
      </c>
    </row>
    <row r="944" spans="1:7" ht="15">
      <c r="A944" s="101" t="s">
        <v>1342</v>
      </c>
      <c r="B944" s="99">
        <v>2</v>
      </c>
      <c r="C944" s="103">
        <v>0.00039405906279997306</v>
      </c>
      <c r="D944" s="99" t="s">
        <v>1670</v>
      </c>
      <c r="E944" s="99" t="b">
        <v>0</v>
      </c>
      <c r="F944" s="99" t="b">
        <v>0</v>
      </c>
      <c r="G944" s="99" t="b">
        <v>0</v>
      </c>
    </row>
    <row r="945" spans="1:7" ht="15">
      <c r="A945" s="101" t="s">
        <v>1343</v>
      </c>
      <c r="B945" s="99">
        <v>2</v>
      </c>
      <c r="C945" s="103">
        <v>0.00039405906279997306</v>
      </c>
      <c r="D945" s="99" t="s">
        <v>1670</v>
      </c>
      <c r="E945" s="99" t="b">
        <v>0</v>
      </c>
      <c r="F945" s="99" t="b">
        <v>0</v>
      </c>
      <c r="G945" s="99" t="b">
        <v>0</v>
      </c>
    </row>
    <row r="946" spans="1:7" ht="15">
      <c r="A946" s="101" t="s">
        <v>1344</v>
      </c>
      <c r="B946" s="99">
        <v>2</v>
      </c>
      <c r="C946" s="103">
        <v>0.0004705791430399276</v>
      </c>
      <c r="D946" s="99" t="s">
        <v>1670</v>
      </c>
      <c r="E946" s="99" t="b">
        <v>0</v>
      </c>
      <c r="F946" s="99" t="b">
        <v>0</v>
      </c>
      <c r="G946" s="99" t="b">
        <v>0</v>
      </c>
    </row>
    <row r="947" spans="1:7" ht="15">
      <c r="A947" s="101" t="s">
        <v>1345</v>
      </c>
      <c r="B947" s="99">
        <v>2</v>
      </c>
      <c r="C947" s="103">
        <v>0.00039405906279997306</v>
      </c>
      <c r="D947" s="99" t="s">
        <v>1670</v>
      </c>
      <c r="E947" s="99" t="b">
        <v>0</v>
      </c>
      <c r="F947" s="99" t="b">
        <v>0</v>
      </c>
      <c r="G947" s="99" t="b">
        <v>0</v>
      </c>
    </row>
    <row r="948" spans="1:7" ht="15">
      <c r="A948" s="101" t="s">
        <v>1346</v>
      </c>
      <c r="B948" s="99">
        <v>2</v>
      </c>
      <c r="C948" s="103">
        <v>0.00039405906279997306</v>
      </c>
      <c r="D948" s="99" t="s">
        <v>1670</v>
      </c>
      <c r="E948" s="99" t="b">
        <v>0</v>
      </c>
      <c r="F948" s="99" t="b">
        <v>0</v>
      </c>
      <c r="G948" s="99" t="b">
        <v>0</v>
      </c>
    </row>
    <row r="949" spans="1:7" ht="15">
      <c r="A949" s="101" t="s">
        <v>1347</v>
      </c>
      <c r="B949" s="99">
        <v>2</v>
      </c>
      <c r="C949" s="103">
        <v>0.00039405906279997306</v>
      </c>
      <c r="D949" s="99" t="s">
        <v>1670</v>
      </c>
      <c r="E949" s="99" t="b">
        <v>0</v>
      </c>
      <c r="F949" s="99" t="b">
        <v>0</v>
      </c>
      <c r="G949" s="99" t="b">
        <v>0</v>
      </c>
    </row>
    <row r="950" spans="1:7" ht="15">
      <c r="A950" s="101" t="s">
        <v>1348</v>
      </c>
      <c r="B950" s="99">
        <v>2</v>
      </c>
      <c r="C950" s="103">
        <v>0.00039405906279997306</v>
      </c>
      <c r="D950" s="99" t="s">
        <v>1670</v>
      </c>
      <c r="E950" s="99" t="b">
        <v>0</v>
      </c>
      <c r="F950" s="99" t="b">
        <v>0</v>
      </c>
      <c r="G950" s="99" t="b">
        <v>0</v>
      </c>
    </row>
    <row r="951" spans="1:7" ht="15">
      <c r="A951" s="101" t="s">
        <v>1349</v>
      </c>
      <c r="B951" s="99">
        <v>2</v>
      </c>
      <c r="C951" s="103">
        <v>0.00039405906279997306</v>
      </c>
      <c r="D951" s="99" t="s">
        <v>1670</v>
      </c>
      <c r="E951" s="99" t="b">
        <v>0</v>
      </c>
      <c r="F951" s="99" t="b">
        <v>0</v>
      </c>
      <c r="G951" s="99" t="b">
        <v>0</v>
      </c>
    </row>
    <row r="952" spans="1:7" ht="15">
      <c r="A952" s="101" t="s">
        <v>1350</v>
      </c>
      <c r="B952" s="99">
        <v>2</v>
      </c>
      <c r="C952" s="103">
        <v>0.00039405906279997306</v>
      </c>
      <c r="D952" s="99" t="s">
        <v>1670</v>
      </c>
      <c r="E952" s="99" t="b">
        <v>0</v>
      </c>
      <c r="F952" s="99" t="b">
        <v>0</v>
      </c>
      <c r="G952" s="99" t="b">
        <v>0</v>
      </c>
    </row>
    <row r="953" spans="1:7" ht="15">
      <c r="A953" s="101" t="s">
        <v>1351</v>
      </c>
      <c r="B953" s="99">
        <v>2</v>
      </c>
      <c r="C953" s="103">
        <v>0.0004705791430399276</v>
      </c>
      <c r="D953" s="99" t="s">
        <v>1670</v>
      </c>
      <c r="E953" s="99" t="b">
        <v>0</v>
      </c>
      <c r="F953" s="99" t="b">
        <v>0</v>
      </c>
      <c r="G953" s="99" t="b">
        <v>0</v>
      </c>
    </row>
    <row r="954" spans="1:7" ht="15">
      <c r="A954" s="101" t="s">
        <v>1352</v>
      </c>
      <c r="B954" s="99">
        <v>2</v>
      </c>
      <c r="C954" s="103">
        <v>0.00039405906279997306</v>
      </c>
      <c r="D954" s="99" t="s">
        <v>1670</v>
      </c>
      <c r="E954" s="99" t="b">
        <v>1</v>
      </c>
      <c r="F954" s="99" t="b">
        <v>0</v>
      </c>
      <c r="G954" s="99" t="b">
        <v>0</v>
      </c>
    </row>
    <row r="955" spans="1:7" ht="15">
      <c r="A955" s="101" t="s">
        <v>1353</v>
      </c>
      <c r="B955" s="99">
        <v>2</v>
      </c>
      <c r="C955" s="103">
        <v>0.00039405906279997306</v>
      </c>
      <c r="D955" s="99" t="s">
        <v>1670</v>
      </c>
      <c r="E955" s="99" t="b">
        <v>0</v>
      </c>
      <c r="F955" s="99" t="b">
        <v>0</v>
      </c>
      <c r="G955" s="99" t="b">
        <v>0</v>
      </c>
    </row>
    <row r="956" spans="1:7" ht="15">
      <c r="A956" s="101" t="s">
        <v>1354</v>
      </c>
      <c r="B956" s="99">
        <v>2</v>
      </c>
      <c r="C956" s="103">
        <v>0.00039405906279997306</v>
      </c>
      <c r="D956" s="99" t="s">
        <v>1670</v>
      </c>
      <c r="E956" s="99" t="b">
        <v>1</v>
      </c>
      <c r="F956" s="99" t="b">
        <v>0</v>
      </c>
      <c r="G956" s="99" t="b">
        <v>0</v>
      </c>
    </row>
    <row r="957" spans="1:7" ht="15">
      <c r="A957" s="101" t="s">
        <v>1355</v>
      </c>
      <c r="B957" s="99">
        <v>2</v>
      </c>
      <c r="C957" s="103">
        <v>0.00039405906279997306</v>
      </c>
      <c r="D957" s="99" t="s">
        <v>1670</v>
      </c>
      <c r="E957" s="99" t="b">
        <v>0</v>
      </c>
      <c r="F957" s="99" t="b">
        <v>0</v>
      </c>
      <c r="G957" s="99" t="b">
        <v>0</v>
      </c>
    </row>
    <row r="958" spans="1:7" ht="15">
      <c r="A958" s="101" t="s">
        <v>1356</v>
      </c>
      <c r="B958" s="99">
        <v>2</v>
      </c>
      <c r="C958" s="103">
        <v>0.00039405906279997306</v>
      </c>
      <c r="D958" s="99" t="s">
        <v>1670</v>
      </c>
      <c r="E958" s="99" t="b">
        <v>0</v>
      </c>
      <c r="F958" s="99" t="b">
        <v>0</v>
      </c>
      <c r="G958" s="99" t="b">
        <v>0</v>
      </c>
    </row>
    <row r="959" spans="1:7" ht="15">
      <c r="A959" s="101" t="s">
        <v>1357</v>
      </c>
      <c r="B959" s="99">
        <v>2</v>
      </c>
      <c r="C959" s="103">
        <v>0.00039405906279997306</v>
      </c>
      <c r="D959" s="99" t="s">
        <v>1670</v>
      </c>
      <c r="E959" s="99" t="b">
        <v>0</v>
      </c>
      <c r="F959" s="99" t="b">
        <v>0</v>
      </c>
      <c r="G959" s="99" t="b">
        <v>0</v>
      </c>
    </row>
    <row r="960" spans="1:7" ht="15">
      <c r="A960" s="101" t="s">
        <v>1358</v>
      </c>
      <c r="B960" s="99">
        <v>2</v>
      </c>
      <c r="C960" s="103">
        <v>0.00039405906279997306</v>
      </c>
      <c r="D960" s="99" t="s">
        <v>1670</v>
      </c>
      <c r="E960" s="99" t="b">
        <v>0</v>
      </c>
      <c r="F960" s="99" t="b">
        <v>0</v>
      </c>
      <c r="G960" s="99" t="b">
        <v>0</v>
      </c>
    </row>
    <row r="961" spans="1:7" ht="15">
      <c r="A961" s="101" t="s">
        <v>1359</v>
      </c>
      <c r="B961" s="99">
        <v>2</v>
      </c>
      <c r="C961" s="103">
        <v>0.00039405906279997306</v>
      </c>
      <c r="D961" s="99" t="s">
        <v>1670</v>
      </c>
      <c r="E961" s="99" t="b">
        <v>0</v>
      </c>
      <c r="F961" s="99" t="b">
        <v>1</v>
      </c>
      <c r="G961" s="99" t="b">
        <v>0</v>
      </c>
    </row>
    <row r="962" spans="1:7" ht="15">
      <c r="A962" s="101" t="s">
        <v>1360</v>
      </c>
      <c r="B962" s="99">
        <v>2</v>
      </c>
      <c r="C962" s="103">
        <v>0.00039405906279997306</v>
      </c>
      <c r="D962" s="99" t="s">
        <v>1670</v>
      </c>
      <c r="E962" s="99" t="b">
        <v>0</v>
      </c>
      <c r="F962" s="99" t="b">
        <v>0</v>
      </c>
      <c r="G962" s="99" t="b">
        <v>0</v>
      </c>
    </row>
    <row r="963" spans="1:7" ht="15">
      <c r="A963" s="101" t="s">
        <v>1361</v>
      </c>
      <c r="B963" s="99">
        <v>2</v>
      </c>
      <c r="C963" s="103">
        <v>0.00039405906279997306</v>
      </c>
      <c r="D963" s="99" t="s">
        <v>1670</v>
      </c>
      <c r="E963" s="99" t="b">
        <v>0</v>
      </c>
      <c r="F963" s="99" t="b">
        <v>0</v>
      </c>
      <c r="G963" s="99" t="b">
        <v>0</v>
      </c>
    </row>
    <row r="964" spans="1:7" ht="15">
      <c r="A964" s="101" t="s">
        <v>1362</v>
      </c>
      <c r="B964" s="99">
        <v>2</v>
      </c>
      <c r="C964" s="103">
        <v>0.00039405906279997306</v>
      </c>
      <c r="D964" s="99" t="s">
        <v>1670</v>
      </c>
      <c r="E964" s="99" t="b">
        <v>0</v>
      </c>
      <c r="F964" s="99" t="b">
        <v>0</v>
      </c>
      <c r="G964" s="99" t="b">
        <v>0</v>
      </c>
    </row>
    <row r="965" spans="1:7" ht="15">
      <c r="A965" s="101" t="s">
        <v>1363</v>
      </c>
      <c r="B965" s="99">
        <v>2</v>
      </c>
      <c r="C965" s="103">
        <v>0.00039405906279997306</v>
      </c>
      <c r="D965" s="99" t="s">
        <v>1670</v>
      </c>
      <c r="E965" s="99" t="b">
        <v>0</v>
      </c>
      <c r="F965" s="99" t="b">
        <v>0</v>
      </c>
      <c r="G965" s="99" t="b">
        <v>0</v>
      </c>
    </row>
    <row r="966" spans="1:7" ht="15">
      <c r="A966" s="101" t="s">
        <v>1364</v>
      </c>
      <c r="B966" s="99">
        <v>2</v>
      </c>
      <c r="C966" s="103">
        <v>0.00039405906279997306</v>
      </c>
      <c r="D966" s="99" t="s">
        <v>1670</v>
      </c>
      <c r="E966" s="99" t="b">
        <v>0</v>
      </c>
      <c r="F966" s="99" t="b">
        <v>0</v>
      </c>
      <c r="G966" s="99" t="b">
        <v>0</v>
      </c>
    </row>
    <row r="967" spans="1:7" ht="15">
      <c r="A967" s="101" t="s">
        <v>1365</v>
      </c>
      <c r="B967" s="99">
        <v>2</v>
      </c>
      <c r="C967" s="103">
        <v>0.0004705791430399276</v>
      </c>
      <c r="D967" s="99" t="s">
        <v>1670</v>
      </c>
      <c r="E967" s="99" t="b">
        <v>0</v>
      </c>
      <c r="F967" s="99" t="b">
        <v>0</v>
      </c>
      <c r="G967" s="99" t="b">
        <v>0</v>
      </c>
    </row>
    <row r="968" spans="1:7" ht="15">
      <c r="A968" s="101" t="s">
        <v>1366</v>
      </c>
      <c r="B968" s="99">
        <v>2</v>
      </c>
      <c r="C968" s="103">
        <v>0.0004705791430399276</v>
      </c>
      <c r="D968" s="99" t="s">
        <v>1670</v>
      </c>
      <c r="E968" s="99" t="b">
        <v>0</v>
      </c>
      <c r="F968" s="99" t="b">
        <v>1</v>
      </c>
      <c r="G968" s="99" t="b">
        <v>0</v>
      </c>
    </row>
    <row r="969" spans="1:7" ht="15">
      <c r="A969" s="101" t="s">
        <v>1367</v>
      </c>
      <c r="B969" s="99">
        <v>2</v>
      </c>
      <c r="C969" s="103">
        <v>0.0004705791430399276</v>
      </c>
      <c r="D969" s="99" t="s">
        <v>1670</v>
      </c>
      <c r="E969" s="99" t="b">
        <v>0</v>
      </c>
      <c r="F969" s="99" t="b">
        <v>0</v>
      </c>
      <c r="G969" s="99" t="b">
        <v>0</v>
      </c>
    </row>
    <row r="970" spans="1:7" ht="15">
      <c r="A970" s="101" t="s">
        <v>1368</v>
      </c>
      <c r="B970" s="99">
        <v>2</v>
      </c>
      <c r="C970" s="103">
        <v>0.00039405906279997306</v>
      </c>
      <c r="D970" s="99" t="s">
        <v>1670</v>
      </c>
      <c r="E970" s="99" t="b">
        <v>0</v>
      </c>
      <c r="F970" s="99" t="b">
        <v>0</v>
      </c>
      <c r="G970" s="99" t="b">
        <v>0</v>
      </c>
    </row>
    <row r="971" spans="1:7" ht="15">
      <c r="A971" s="101" t="s">
        <v>1369</v>
      </c>
      <c r="B971" s="99">
        <v>2</v>
      </c>
      <c r="C971" s="103">
        <v>0.0004705791430399276</v>
      </c>
      <c r="D971" s="99" t="s">
        <v>1670</v>
      </c>
      <c r="E971" s="99" t="b">
        <v>0</v>
      </c>
      <c r="F971" s="99" t="b">
        <v>0</v>
      </c>
      <c r="G971" s="99" t="b">
        <v>0</v>
      </c>
    </row>
    <row r="972" spans="1:7" ht="15">
      <c r="A972" s="101" t="s">
        <v>1370</v>
      </c>
      <c r="B972" s="99">
        <v>2</v>
      </c>
      <c r="C972" s="103">
        <v>0.0004705791430399276</v>
      </c>
      <c r="D972" s="99" t="s">
        <v>1670</v>
      </c>
      <c r="E972" s="99" t="b">
        <v>0</v>
      </c>
      <c r="F972" s="99" t="b">
        <v>0</v>
      </c>
      <c r="G972" s="99" t="b">
        <v>0</v>
      </c>
    </row>
    <row r="973" spans="1:7" ht="15">
      <c r="A973" s="101" t="s">
        <v>1371</v>
      </c>
      <c r="B973" s="99">
        <v>2</v>
      </c>
      <c r="C973" s="103">
        <v>0.00039405906279997306</v>
      </c>
      <c r="D973" s="99" t="s">
        <v>1670</v>
      </c>
      <c r="E973" s="99" t="b">
        <v>0</v>
      </c>
      <c r="F973" s="99" t="b">
        <v>0</v>
      </c>
      <c r="G973" s="99" t="b">
        <v>0</v>
      </c>
    </row>
    <row r="974" spans="1:7" ht="15">
      <c r="A974" s="101" t="s">
        <v>1372</v>
      </c>
      <c r="B974" s="99">
        <v>2</v>
      </c>
      <c r="C974" s="103">
        <v>0.00039405906279997306</v>
      </c>
      <c r="D974" s="99" t="s">
        <v>1670</v>
      </c>
      <c r="E974" s="99" t="b">
        <v>0</v>
      </c>
      <c r="F974" s="99" t="b">
        <v>0</v>
      </c>
      <c r="G974" s="99" t="b">
        <v>0</v>
      </c>
    </row>
    <row r="975" spans="1:7" ht="15">
      <c r="A975" s="101" t="s">
        <v>1373</v>
      </c>
      <c r="B975" s="99">
        <v>2</v>
      </c>
      <c r="C975" s="103">
        <v>0.00039405906279997306</v>
      </c>
      <c r="D975" s="99" t="s">
        <v>1670</v>
      </c>
      <c r="E975" s="99" t="b">
        <v>0</v>
      </c>
      <c r="F975" s="99" t="b">
        <v>0</v>
      </c>
      <c r="G975" s="99" t="b">
        <v>0</v>
      </c>
    </row>
    <row r="976" spans="1:7" ht="15">
      <c r="A976" s="101" t="s">
        <v>1374</v>
      </c>
      <c r="B976" s="99">
        <v>2</v>
      </c>
      <c r="C976" s="103">
        <v>0.00039405906279997306</v>
      </c>
      <c r="D976" s="99" t="s">
        <v>1670</v>
      </c>
      <c r="E976" s="99" t="b">
        <v>0</v>
      </c>
      <c r="F976" s="99" t="b">
        <v>0</v>
      </c>
      <c r="G976" s="99" t="b">
        <v>0</v>
      </c>
    </row>
    <row r="977" spans="1:7" ht="15">
      <c r="A977" s="101" t="s">
        <v>1375</v>
      </c>
      <c r="B977" s="99">
        <v>2</v>
      </c>
      <c r="C977" s="103">
        <v>0.00039405906279997306</v>
      </c>
      <c r="D977" s="99" t="s">
        <v>1670</v>
      </c>
      <c r="E977" s="99" t="b">
        <v>0</v>
      </c>
      <c r="F977" s="99" t="b">
        <v>0</v>
      </c>
      <c r="G977" s="99" t="b">
        <v>0</v>
      </c>
    </row>
    <row r="978" spans="1:7" ht="15">
      <c r="A978" s="101" t="s">
        <v>1376</v>
      </c>
      <c r="B978" s="99">
        <v>2</v>
      </c>
      <c r="C978" s="103">
        <v>0.00039405906279997306</v>
      </c>
      <c r="D978" s="99" t="s">
        <v>1670</v>
      </c>
      <c r="E978" s="99" t="b">
        <v>0</v>
      </c>
      <c r="F978" s="99" t="b">
        <v>0</v>
      </c>
      <c r="G978" s="99" t="b">
        <v>0</v>
      </c>
    </row>
    <row r="979" spans="1:7" ht="15">
      <c r="A979" s="101" t="s">
        <v>1377</v>
      </c>
      <c r="B979" s="99">
        <v>2</v>
      </c>
      <c r="C979" s="103">
        <v>0.00039405906279997306</v>
      </c>
      <c r="D979" s="99" t="s">
        <v>1670</v>
      </c>
      <c r="E979" s="99" t="b">
        <v>0</v>
      </c>
      <c r="F979" s="99" t="b">
        <v>0</v>
      </c>
      <c r="G979" s="99" t="b">
        <v>0</v>
      </c>
    </row>
    <row r="980" spans="1:7" ht="15">
      <c r="A980" s="101" t="s">
        <v>1378</v>
      </c>
      <c r="B980" s="99">
        <v>2</v>
      </c>
      <c r="C980" s="103">
        <v>0.0004705791430399276</v>
      </c>
      <c r="D980" s="99" t="s">
        <v>1670</v>
      </c>
      <c r="E980" s="99" t="b">
        <v>0</v>
      </c>
      <c r="F980" s="99" t="b">
        <v>0</v>
      </c>
      <c r="G980" s="99" t="b">
        <v>0</v>
      </c>
    </row>
    <row r="981" spans="1:7" ht="15">
      <c r="A981" s="101" t="s">
        <v>1379</v>
      </c>
      <c r="B981" s="99">
        <v>2</v>
      </c>
      <c r="C981" s="103">
        <v>0.0004705791430399276</v>
      </c>
      <c r="D981" s="99" t="s">
        <v>1670</v>
      </c>
      <c r="E981" s="99" t="b">
        <v>0</v>
      </c>
      <c r="F981" s="99" t="b">
        <v>0</v>
      </c>
      <c r="G981" s="99" t="b">
        <v>0</v>
      </c>
    </row>
    <row r="982" spans="1:7" ht="15">
      <c r="A982" s="101" t="s">
        <v>1380</v>
      </c>
      <c r="B982" s="99">
        <v>2</v>
      </c>
      <c r="C982" s="103">
        <v>0.00039405906279997306</v>
      </c>
      <c r="D982" s="99" t="s">
        <v>1670</v>
      </c>
      <c r="E982" s="99" t="b">
        <v>0</v>
      </c>
      <c r="F982" s="99" t="b">
        <v>0</v>
      </c>
      <c r="G982" s="99" t="b">
        <v>0</v>
      </c>
    </row>
    <row r="983" spans="1:7" ht="15">
      <c r="A983" s="101" t="s">
        <v>1381</v>
      </c>
      <c r="B983" s="99">
        <v>2</v>
      </c>
      <c r="C983" s="103">
        <v>0.00039405906279997306</v>
      </c>
      <c r="D983" s="99" t="s">
        <v>1670</v>
      </c>
      <c r="E983" s="99" t="b">
        <v>0</v>
      </c>
      <c r="F983" s="99" t="b">
        <v>0</v>
      </c>
      <c r="G983" s="99" t="b">
        <v>0</v>
      </c>
    </row>
    <row r="984" spans="1:7" ht="15">
      <c r="A984" s="101" t="s">
        <v>1382</v>
      </c>
      <c r="B984" s="99">
        <v>2</v>
      </c>
      <c r="C984" s="103">
        <v>0.0004705791430399276</v>
      </c>
      <c r="D984" s="99" t="s">
        <v>1670</v>
      </c>
      <c r="E984" s="99" t="b">
        <v>0</v>
      </c>
      <c r="F984" s="99" t="b">
        <v>0</v>
      </c>
      <c r="G984" s="99" t="b">
        <v>0</v>
      </c>
    </row>
    <row r="985" spans="1:7" ht="15">
      <c r="A985" s="101" t="s">
        <v>1383</v>
      </c>
      <c r="B985" s="99">
        <v>2</v>
      </c>
      <c r="C985" s="103">
        <v>0.00039405906279997306</v>
      </c>
      <c r="D985" s="99" t="s">
        <v>1670</v>
      </c>
      <c r="E985" s="99" t="b">
        <v>0</v>
      </c>
      <c r="F985" s="99" t="b">
        <v>0</v>
      </c>
      <c r="G985" s="99" t="b">
        <v>0</v>
      </c>
    </row>
    <row r="986" spans="1:7" ht="15">
      <c r="A986" s="101" t="s">
        <v>1384</v>
      </c>
      <c r="B986" s="99">
        <v>2</v>
      </c>
      <c r="C986" s="103">
        <v>0.00039405906279997306</v>
      </c>
      <c r="D986" s="99" t="s">
        <v>1670</v>
      </c>
      <c r="E986" s="99" t="b">
        <v>0</v>
      </c>
      <c r="F986" s="99" t="b">
        <v>0</v>
      </c>
      <c r="G986" s="99" t="b">
        <v>0</v>
      </c>
    </row>
    <row r="987" spans="1:7" ht="15">
      <c r="A987" s="101" t="s">
        <v>1385</v>
      </c>
      <c r="B987" s="99">
        <v>2</v>
      </c>
      <c r="C987" s="103">
        <v>0.00039405906279997306</v>
      </c>
      <c r="D987" s="99" t="s">
        <v>1670</v>
      </c>
      <c r="E987" s="99" t="b">
        <v>0</v>
      </c>
      <c r="F987" s="99" t="b">
        <v>0</v>
      </c>
      <c r="G987" s="99" t="b">
        <v>0</v>
      </c>
    </row>
    <row r="988" spans="1:7" ht="15">
      <c r="A988" s="101" t="s">
        <v>1386</v>
      </c>
      <c r="B988" s="99">
        <v>2</v>
      </c>
      <c r="C988" s="103">
        <v>0.00039405906279997306</v>
      </c>
      <c r="D988" s="99" t="s">
        <v>1670</v>
      </c>
      <c r="E988" s="99" t="b">
        <v>0</v>
      </c>
      <c r="F988" s="99" t="b">
        <v>0</v>
      </c>
      <c r="G988" s="99" t="b">
        <v>0</v>
      </c>
    </row>
    <row r="989" spans="1:7" ht="15">
      <c r="A989" s="101" t="s">
        <v>1387</v>
      </c>
      <c r="B989" s="99">
        <v>2</v>
      </c>
      <c r="C989" s="103">
        <v>0.00039405906279997306</v>
      </c>
      <c r="D989" s="99" t="s">
        <v>1670</v>
      </c>
      <c r="E989" s="99" t="b">
        <v>0</v>
      </c>
      <c r="F989" s="99" t="b">
        <v>0</v>
      </c>
      <c r="G989" s="99" t="b">
        <v>0</v>
      </c>
    </row>
    <row r="990" spans="1:7" ht="15">
      <c r="A990" s="101" t="s">
        <v>1388</v>
      </c>
      <c r="B990" s="99">
        <v>2</v>
      </c>
      <c r="C990" s="103">
        <v>0.00039405906279997306</v>
      </c>
      <c r="D990" s="99" t="s">
        <v>1670</v>
      </c>
      <c r="E990" s="99" t="b">
        <v>0</v>
      </c>
      <c r="F990" s="99" t="b">
        <v>0</v>
      </c>
      <c r="G990" s="99" t="b">
        <v>0</v>
      </c>
    </row>
    <row r="991" spans="1:7" ht="15">
      <c r="A991" s="101" t="s">
        <v>1389</v>
      </c>
      <c r="B991" s="99">
        <v>2</v>
      </c>
      <c r="C991" s="103">
        <v>0.00039405906279997306</v>
      </c>
      <c r="D991" s="99" t="s">
        <v>1670</v>
      </c>
      <c r="E991" s="99" t="b">
        <v>0</v>
      </c>
      <c r="F991" s="99" t="b">
        <v>0</v>
      </c>
      <c r="G991" s="99" t="b">
        <v>0</v>
      </c>
    </row>
    <row r="992" spans="1:7" ht="15">
      <c r="A992" s="101" t="s">
        <v>1390</v>
      </c>
      <c r="B992" s="99">
        <v>2</v>
      </c>
      <c r="C992" s="103">
        <v>0.00039405906279997306</v>
      </c>
      <c r="D992" s="99" t="s">
        <v>1670</v>
      </c>
      <c r="E992" s="99" t="b">
        <v>0</v>
      </c>
      <c r="F992" s="99" t="b">
        <v>0</v>
      </c>
      <c r="G992" s="99" t="b">
        <v>0</v>
      </c>
    </row>
    <row r="993" spans="1:7" ht="15">
      <c r="A993" s="101" t="s">
        <v>1391</v>
      </c>
      <c r="B993" s="99">
        <v>2</v>
      </c>
      <c r="C993" s="103">
        <v>0.0004705791430399276</v>
      </c>
      <c r="D993" s="99" t="s">
        <v>1670</v>
      </c>
      <c r="E993" s="99" t="b">
        <v>0</v>
      </c>
      <c r="F993" s="99" t="b">
        <v>0</v>
      </c>
      <c r="G993" s="99" t="b">
        <v>0</v>
      </c>
    </row>
    <row r="994" spans="1:7" ht="15">
      <c r="A994" s="101" t="s">
        <v>1392</v>
      </c>
      <c r="B994" s="99">
        <v>2</v>
      </c>
      <c r="C994" s="103">
        <v>0.0004705791430399276</v>
      </c>
      <c r="D994" s="99" t="s">
        <v>1670</v>
      </c>
      <c r="E994" s="99" t="b">
        <v>0</v>
      </c>
      <c r="F994" s="99" t="b">
        <v>0</v>
      </c>
      <c r="G994" s="99" t="b">
        <v>0</v>
      </c>
    </row>
    <row r="995" spans="1:7" ht="15">
      <c r="A995" s="101" t="s">
        <v>1393</v>
      </c>
      <c r="B995" s="99">
        <v>2</v>
      </c>
      <c r="C995" s="103">
        <v>0.00039405906279997306</v>
      </c>
      <c r="D995" s="99" t="s">
        <v>1670</v>
      </c>
      <c r="E995" s="99" t="b">
        <v>0</v>
      </c>
      <c r="F995" s="99" t="b">
        <v>0</v>
      </c>
      <c r="G995" s="99" t="b">
        <v>0</v>
      </c>
    </row>
    <row r="996" spans="1:7" ht="15">
      <c r="A996" s="101" t="s">
        <v>1394</v>
      </c>
      <c r="B996" s="99">
        <v>2</v>
      </c>
      <c r="C996" s="103">
        <v>0.00039405906279997306</v>
      </c>
      <c r="D996" s="99" t="s">
        <v>1670</v>
      </c>
      <c r="E996" s="99" t="b">
        <v>1</v>
      </c>
      <c r="F996" s="99" t="b">
        <v>0</v>
      </c>
      <c r="G996" s="99" t="b">
        <v>0</v>
      </c>
    </row>
    <row r="997" spans="1:7" ht="15">
      <c r="A997" s="101" t="s">
        <v>1395</v>
      </c>
      <c r="B997" s="99">
        <v>2</v>
      </c>
      <c r="C997" s="103">
        <v>0.00039405906279997306</v>
      </c>
      <c r="D997" s="99" t="s">
        <v>1670</v>
      </c>
      <c r="E997" s="99" t="b">
        <v>0</v>
      </c>
      <c r="F997" s="99" t="b">
        <v>0</v>
      </c>
      <c r="G997" s="99" t="b">
        <v>0</v>
      </c>
    </row>
    <row r="998" spans="1:7" ht="15">
      <c r="A998" s="101" t="s">
        <v>1396</v>
      </c>
      <c r="B998" s="99">
        <v>2</v>
      </c>
      <c r="C998" s="103">
        <v>0.00039405906279997306</v>
      </c>
      <c r="D998" s="99" t="s">
        <v>1670</v>
      </c>
      <c r="E998" s="99" t="b">
        <v>0</v>
      </c>
      <c r="F998" s="99" t="b">
        <v>0</v>
      </c>
      <c r="G998" s="99" t="b">
        <v>0</v>
      </c>
    </row>
    <row r="999" spans="1:7" ht="15">
      <c r="A999" s="101" t="s">
        <v>1397</v>
      </c>
      <c r="B999" s="99">
        <v>2</v>
      </c>
      <c r="C999" s="103">
        <v>0.00039405906279997306</v>
      </c>
      <c r="D999" s="99" t="s">
        <v>1670</v>
      </c>
      <c r="E999" s="99" t="b">
        <v>0</v>
      </c>
      <c r="F999" s="99" t="b">
        <v>0</v>
      </c>
      <c r="G999" s="99" t="b">
        <v>0</v>
      </c>
    </row>
    <row r="1000" spans="1:7" ht="15">
      <c r="A1000" s="101" t="s">
        <v>1398</v>
      </c>
      <c r="B1000" s="99">
        <v>2</v>
      </c>
      <c r="C1000" s="103">
        <v>0.00039405906279997306</v>
      </c>
      <c r="D1000" s="99" t="s">
        <v>1670</v>
      </c>
      <c r="E1000" s="99" t="b">
        <v>0</v>
      </c>
      <c r="F1000" s="99" t="b">
        <v>0</v>
      </c>
      <c r="G1000" s="99" t="b">
        <v>0</v>
      </c>
    </row>
    <row r="1001" spans="1:7" ht="15">
      <c r="A1001" s="101" t="s">
        <v>1399</v>
      </c>
      <c r="B1001" s="99">
        <v>2</v>
      </c>
      <c r="C1001" s="103">
        <v>0.00039405906279997306</v>
      </c>
      <c r="D1001" s="99" t="s">
        <v>1670</v>
      </c>
      <c r="E1001" s="99" t="b">
        <v>0</v>
      </c>
      <c r="F1001" s="99" t="b">
        <v>1</v>
      </c>
      <c r="G1001" s="99" t="b">
        <v>0</v>
      </c>
    </row>
    <row r="1002" spans="1:7" ht="15">
      <c r="A1002" s="101" t="s">
        <v>1400</v>
      </c>
      <c r="B1002" s="99">
        <v>2</v>
      </c>
      <c r="C1002" s="103">
        <v>0.0004705791430399276</v>
      </c>
      <c r="D1002" s="99" t="s">
        <v>1670</v>
      </c>
      <c r="E1002" s="99" t="b">
        <v>0</v>
      </c>
      <c r="F1002" s="99" t="b">
        <v>0</v>
      </c>
      <c r="G1002" s="99" t="b">
        <v>0</v>
      </c>
    </row>
    <row r="1003" spans="1:7" ht="15">
      <c r="A1003" s="101" t="s">
        <v>1401</v>
      </c>
      <c r="B1003" s="99">
        <v>2</v>
      </c>
      <c r="C1003" s="103">
        <v>0.00039405906279997306</v>
      </c>
      <c r="D1003" s="99" t="s">
        <v>1670</v>
      </c>
      <c r="E1003" s="99" t="b">
        <v>0</v>
      </c>
      <c r="F1003" s="99" t="b">
        <v>0</v>
      </c>
      <c r="G1003" s="99" t="b">
        <v>0</v>
      </c>
    </row>
    <row r="1004" spans="1:7" ht="15">
      <c r="A1004" s="101" t="s">
        <v>1402</v>
      </c>
      <c r="B1004" s="99">
        <v>2</v>
      </c>
      <c r="C1004" s="103">
        <v>0.00039405906279997306</v>
      </c>
      <c r="D1004" s="99" t="s">
        <v>1670</v>
      </c>
      <c r="E1004" s="99" t="b">
        <v>0</v>
      </c>
      <c r="F1004" s="99" t="b">
        <v>0</v>
      </c>
      <c r="G1004" s="99" t="b">
        <v>0</v>
      </c>
    </row>
    <row r="1005" spans="1:7" ht="15">
      <c r="A1005" s="101" t="s">
        <v>1403</v>
      </c>
      <c r="B1005" s="99">
        <v>2</v>
      </c>
      <c r="C1005" s="103">
        <v>0.00039405906279997306</v>
      </c>
      <c r="D1005" s="99" t="s">
        <v>1670</v>
      </c>
      <c r="E1005" s="99" t="b">
        <v>0</v>
      </c>
      <c r="F1005" s="99" t="b">
        <v>0</v>
      </c>
      <c r="G1005" s="99" t="b">
        <v>0</v>
      </c>
    </row>
    <row r="1006" spans="1:7" ht="15">
      <c r="A1006" s="101" t="s">
        <v>1404</v>
      </c>
      <c r="B1006" s="99">
        <v>2</v>
      </c>
      <c r="C1006" s="103">
        <v>0.0004705791430399276</v>
      </c>
      <c r="D1006" s="99" t="s">
        <v>1670</v>
      </c>
      <c r="E1006" s="99" t="b">
        <v>0</v>
      </c>
      <c r="F1006" s="99" t="b">
        <v>0</v>
      </c>
      <c r="G1006" s="99" t="b">
        <v>0</v>
      </c>
    </row>
    <row r="1007" spans="1:7" ht="15">
      <c r="A1007" s="101" t="s">
        <v>1405</v>
      </c>
      <c r="B1007" s="99">
        <v>2</v>
      </c>
      <c r="C1007" s="103">
        <v>0.00039405906279997306</v>
      </c>
      <c r="D1007" s="99" t="s">
        <v>1670</v>
      </c>
      <c r="E1007" s="99" t="b">
        <v>0</v>
      </c>
      <c r="F1007" s="99" t="b">
        <v>0</v>
      </c>
      <c r="G1007" s="99" t="b">
        <v>0</v>
      </c>
    </row>
    <row r="1008" spans="1:7" ht="15">
      <c r="A1008" s="101" t="s">
        <v>1406</v>
      </c>
      <c r="B1008" s="99">
        <v>2</v>
      </c>
      <c r="C1008" s="103">
        <v>0.0004705791430399276</v>
      </c>
      <c r="D1008" s="99" t="s">
        <v>1670</v>
      </c>
      <c r="E1008" s="99" t="b">
        <v>0</v>
      </c>
      <c r="F1008" s="99" t="b">
        <v>0</v>
      </c>
      <c r="G1008" s="99" t="b">
        <v>0</v>
      </c>
    </row>
    <row r="1009" spans="1:7" ht="15">
      <c r="A1009" s="101" t="s">
        <v>1407</v>
      </c>
      <c r="B1009" s="99">
        <v>2</v>
      </c>
      <c r="C1009" s="103">
        <v>0.00039405906279997306</v>
      </c>
      <c r="D1009" s="99" t="s">
        <v>1670</v>
      </c>
      <c r="E1009" s="99" t="b">
        <v>0</v>
      </c>
      <c r="F1009" s="99" t="b">
        <v>0</v>
      </c>
      <c r="G1009" s="99" t="b">
        <v>0</v>
      </c>
    </row>
    <row r="1010" spans="1:7" ht="15">
      <c r="A1010" s="101" t="s">
        <v>1408</v>
      </c>
      <c r="B1010" s="99">
        <v>2</v>
      </c>
      <c r="C1010" s="103">
        <v>0.00039405906279997306</v>
      </c>
      <c r="D1010" s="99" t="s">
        <v>1670</v>
      </c>
      <c r="E1010" s="99" t="b">
        <v>0</v>
      </c>
      <c r="F1010" s="99" t="b">
        <v>0</v>
      </c>
      <c r="G1010" s="99" t="b">
        <v>0</v>
      </c>
    </row>
    <row r="1011" spans="1:7" ht="15">
      <c r="A1011" s="101" t="s">
        <v>1409</v>
      </c>
      <c r="B1011" s="99">
        <v>2</v>
      </c>
      <c r="C1011" s="103">
        <v>0.00039405906279997306</v>
      </c>
      <c r="D1011" s="99" t="s">
        <v>1670</v>
      </c>
      <c r="E1011" s="99" t="b">
        <v>0</v>
      </c>
      <c r="F1011" s="99" t="b">
        <v>0</v>
      </c>
      <c r="G1011" s="99" t="b">
        <v>0</v>
      </c>
    </row>
    <row r="1012" spans="1:7" ht="15">
      <c r="A1012" s="101" t="s">
        <v>1410</v>
      </c>
      <c r="B1012" s="99">
        <v>2</v>
      </c>
      <c r="C1012" s="103">
        <v>0.00039405906279997306</v>
      </c>
      <c r="D1012" s="99" t="s">
        <v>1670</v>
      </c>
      <c r="E1012" s="99" t="b">
        <v>0</v>
      </c>
      <c r="F1012" s="99" t="b">
        <v>0</v>
      </c>
      <c r="G1012" s="99" t="b">
        <v>0</v>
      </c>
    </row>
    <row r="1013" spans="1:7" ht="15">
      <c r="A1013" s="101" t="s">
        <v>1411</v>
      </c>
      <c r="B1013" s="99">
        <v>2</v>
      </c>
      <c r="C1013" s="103">
        <v>0.0004705791430399276</v>
      </c>
      <c r="D1013" s="99" t="s">
        <v>1670</v>
      </c>
      <c r="E1013" s="99" t="b">
        <v>0</v>
      </c>
      <c r="F1013" s="99" t="b">
        <v>0</v>
      </c>
      <c r="G1013" s="99" t="b">
        <v>0</v>
      </c>
    </row>
    <row r="1014" spans="1:7" ht="15">
      <c r="A1014" s="101" t="s">
        <v>1412</v>
      </c>
      <c r="B1014" s="99">
        <v>2</v>
      </c>
      <c r="C1014" s="103">
        <v>0.00039405906279997306</v>
      </c>
      <c r="D1014" s="99" t="s">
        <v>1670</v>
      </c>
      <c r="E1014" s="99" t="b">
        <v>0</v>
      </c>
      <c r="F1014" s="99" t="b">
        <v>0</v>
      </c>
      <c r="G1014" s="99" t="b">
        <v>0</v>
      </c>
    </row>
    <row r="1015" spans="1:7" ht="15">
      <c r="A1015" s="101" t="s">
        <v>1413</v>
      </c>
      <c r="B1015" s="99">
        <v>2</v>
      </c>
      <c r="C1015" s="103">
        <v>0.00039405906279997306</v>
      </c>
      <c r="D1015" s="99" t="s">
        <v>1670</v>
      </c>
      <c r="E1015" s="99" t="b">
        <v>0</v>
      </c>
      <c r="F1015" s="99" t="b">
        <v>0</v>
      </c>
      <c r="G1015" s="99" t="b">
        <v>0</v>
      </c>
    </row>
    <row r="1016" spans="1:7" ht="15">
      <c r="A1016" s="101" t="s">
        <v>1414</v>
      </c>
      <c r="B1016" s="99">
        <v>2</v>
      </c>
      <c r="C1016" s="103">
        <v>0.00039405906279997306</v>
      </c>
      <c r="D1016" s="99" t="s">
        <v>1670</v>
      </c>
      <c r="E1016" s="99" t="b">
        <v>0</v>
      </c>
      <c r="F1016" s="99" t="b">
        <v>0</v>
      </c>
      <c r="G1016" s="99" t="b">
        <v>0</v>
      </c>
    </row>
    <row r="1017" spans="1:7" ht="15">
      <c r="A1017" s="101" t="s">
        <v>1415</v>
      </c>
      <c r="B1017" s="99">
        <v>2</v>
      </c>
      <c r="C1017" s="103">
        <v>0.00039405906279997306</v>
      </c>
      <c r="D1017" s="99" t="s">
        <v>1670</v>
      </c>
      <c r="E1017" s="99" t="b">
        <v>0</v>
      </c>
      <c r="F1017" s="99" t="b">
        <v>0</v>
      </c>
      <c r="G1017" s="99" t="b">
        <v>0</v>
      </c>
    </row>
    <row r="1018" spans="1:7" ht="15">
      <c r="A1018" s="101" t="s">
        <v>1416</v>
      </c>
      <c r="B1018" s="99">
        <v>2</v>
      </c>
      <c r="C1018" s="103">
        <v>0.0004705791430399276</v>
      </c>
      <c r="D1018" s="99" t="s">
        <v>1670</v>
      </c>
      <c r="E1018" s="99" t="b">
        <v>0</v>
      </c>
      <c r="F1018" s="99" t="b">
        <v>0</v>
      </c>
      <c r="G1018" s="99" t="b">
        <v>0</v>
      </c>
    </row>
    <row r="1019" spans="1:7" ht="15">
      <c r="A1019" s="101" t="s">
        <v>1417</v>
      </c>
      <c r="B1019" s="99">
        <v>2</v>
      </c>
      <c r="C1019" s="103">
        <v>0.00039405906279997306</v>
      </c>
      <c r="D1019" s="99" t="s">
        <v>1670</v>
      </c>
      <c r="E1019" s="99" t="b">
        <v>0</v>
      </c>
      <c r="F1019" s="99" t="b">
        <v>0</v>
      </c>
      <c r="G1019" s="99" t="b">
        <v>0</v>
      </c>
    </row>
    <row r="1020" spans="1:7" ht="15">
      <c r="A1020" s="101" t="s">
        <v>1418</v>
      </c>
      <c r="B1020" s="99">
        <v>2</v>
      </c>
      <c r="C1020" s="103">
        <v>0.00039405906279997306</v>
      </c>
      <c r="D1020" s="99" t="s">
        <v>1670</v>
      </c>
      <c r="E1020" s="99" t="b">
        <v>0</v>
      </c>
      <c r="F1020" s="99" t="b">
        <v>0</v>
      </c>
      <c r="G1020" s="99" t="b">
        <v>0</v>
      </c>
    </row>
    <row r="1021" spans="1:7" ht="15">
      <c r="A1021" s="101" t="s">
        <v>1419</v>
      </c>
      <c r="B1021" s="99">
        <v>2</v>
      </c>
      <c r="C1021" s="103">
        <v>0.00039405906279997306</v>
      </c>
      <c r="D1021" s="99" t="s">
        <v>1670</v>
      </c>
      <c r="E1021" s="99" t="b">
        <v>0</v>
      </c>
      <c r="F1021" s="99" t="b">
        <v>1</v>
      </c>
      <c r="G1021" s="99" t="b">
        <v>0</v>
      </c>
    </row>
    <row r="1022" spans="1:7" ht="15">
      <c r="A1022" s="101" t="s">
        <v>1420</v>
      </c>
      <c r="B1022" s="99">
        <v>2</v>
      </c>
      <c r="C1022" s="103">
        <v>0.0004705791430399276</v>
      </c>
      <c r="D1022" s="99" t="s">
        <v>1670</v>
      </c>
      <c r="E1022" s="99" t="b">
        <v>0</v>
      </c>
      <c r="F1022" s="99" t="b">
        <v>0</v>
      </c>
      <c r="G1022" s="99" t="b">
        <v>0</v>
      </c>
    </row>
    <row r="1023" spans="1:7" ht="15">
      <c r="A1023" s="101" t="s">
        <v>1421</v>
      </c>
      <c r="B1023" s="99">
        <v>2</v>
      </c>
      <c r="C1023" s="103">
        <v>0.0004705791430399276</v>
      </c>
      <c r="D1023" s="99" t="s">
        <v>1670</v>
      </c>
      <c r="E1023" s="99" t="b">
        <v>0</v>
      </c>
      <c r="F1023" s="99" t="b">
        <v>0</v>
      </c>
      <c r="G1023" s="99" t="b">
        <v>0</v>
      </c>
    </row>
    <row r="1024" spans="1:7" ht="15">
      <c r="A1024" s="101" t="s">
        <v>1422</v>
      </c>
      <c r="B1024" s="99">
        <v>2</v>
      </c>
      <c r="C1024" s="103">
        <v>0.0004705791430399276</v>
      </c>
      <c r="D1024" s="99" t="s">
        <v>1670</v>
      </c>
      <c r="E1024" s="99" t="b">
        <v>0</v>
      </c>
      <c r="F1024" s="99" t="b">
        <v>0</v>
      </c>
      <c r="G1024" s="99" t="b">
        <v>0</v>
      </c>
    </row>
    <row r="1025" spans="1:7" ht="15">
      <c r="A1025" s="101" t="s">
        <v>1423</v>
      </c>
      <c r="B1025" s="99">
        <v>2</v>
      </c>
      <c r="C1025" s="103">
        <v>0.00039405906279997306</v>
      </c>
      <c r="D1025" s="99" t="s">
        <v>1670</v>
      </c>
      <c r="E1025" s="99" t="b">
        <v>0</v>
      </c>
      <c r="F1025" s="99" t="b">
        <v>0</v>
      </c>
      <c r="G1025" s="99" t="b">
        <v>0</v>
      </c>
    </row>
    <row r="1026" spans="1:7" ht="15">
      <c r="A1026" s="101" t="s">
        <v>1424</v>
      </c>
      <c r="B1026" s="99">
        <v>2</v>
      </c>
      <c r="C1026" s="103">
        <v>0.00039405906279997306</v>
      </c>
      <c r="D1026" s="99" t="s">
        <v>1670</v>
      </c>
      <c r="E1026" s="99" t="b">
        <v>0</v>
      </c>
      <c r="F1026" s="99" t="b">
        <v>0</v>
      </c>
      <c r="G1026" s="99" t="b">
        <v>0</v>
      </c>
    </row>
    <row r="1027" spans="1:7" ht="15">
      <c r="A1027" s="101" t="s">
        <v>1425</v>
      </c>
      <c r="B1027" s="99">
        <v>2</v>
      </c>
      <c r="C1027" s="103">
        <v>0.00039405906279997306</v>
      </c>
      <c r="D1027" s="99" t="s">
        <v>1670</v>
      </c>
      <c r="E1027" s="99" t="b">
        <v>0</v>
      </c>
      <c r="F1027" s="99" t="b">
        <v>0</v>
      </c>
      <c r="G1027" s="99" t="b">
        <v>0</v>
      </c>
    </row>
    <row r="1028" spans="1:7" ht="15">
      <c r="A1028" s="101" t="s">
        <v>1426</v>
      </c>
      <c r="B1028" s="99">
        <v>2</v>
      </c>
      <c r="C1028" s="103">
        <v>0.00039405906279997306</v>
      </c>
      <c r="D1028" s="99" t="s">
        <v>1670</v>
      </c>
      <c r="E1028" s="99" t="b">
        <v>0</v>
      </c>
      <c r="F1028" s="99" t="b">
        <v>0</v>
      </c>
      <c r="G1028" s="99" t="b">
        <v>0</v>
      </c>
    </row>
    <row r="1029" spans="1:7" ht="15">
      <c r="A1029" s="101" t="s">
        <v>1427</v>
      </c>
      <c r="B1029" s="99">
        <v>2</v>
      </c>
      <c r="C1029" s="103">
        <v>0.0004705791430399276</v>
      </c>
      <c r="D1029" s="99" t="s">
        <v>1670</v>
      </c>
      <c r="E1029" s="99" t="b">
        <v>0</v>
      </c>
      <c r="F1029" s="99" t="b">
        <v>0</v>
      </c>
      <c r="G1029" s="99" t="b">
        <v>0</v>
      </c>
    </row>
    <row r="1030" spans="1:7" ht="15">
      <c r="A1030" s="101" t="s">
        <v>1428</v>
      </c>
      <c r="B1030" s="99">
        <v>2</v>
      </c>
      <c r="C1030" s="103">
        <v>0.00039405906279997306</v>
      </c>
      <c r="D1030" s="99" t="s">
        <v>1670</v>
      </c>
      <c r="E1030" s="99" t="b">
        <v>0</v>
      </c>
      <c r="F1030" s="99" t="b">
        <v>0</v>
      </c>
      <c r="G1030" s="99" t="b">
        <v>0</v>
      </c>
    </row>
    <row r="1031" spans="1:7" ht="15">
      <c r="A1031" s="101" t="s">
        <v>1429</v>
      </c>
      <c r="B1031" s="99">
        <v>2</v>
      </c>
      <c r="C1031" s="103">
        <v>0.00039405906279997306</v>
      </c>
      <c r="D1031" s="99" t="s">
        <v>1670</v>
      </c>
      <c r="E1031" s="99" t="b">
        <v>0</v>
      </c>
      <c r="F1031" s="99" t="b">
        <v>0</v>
      </c>
      <c r="G1031" s="99" t="b">
        <v>0</v>
      </c>
    </row>
    <row r="1032" spans="1:7" ht="15">
      <c r="A1032" s="101" t="s">
        <v>1430</v>
      </c>
      <c r="B1032" s="99">
        <v>2</v>
      </c>
      <c r="C1032" s="103">
        <v>0.00039405906279997306</v>
      </c>
      <c r="D1032" s="99" t="s">
        <v>1670</v>
      </c>
      <c r="E1032" s="99" t="b">
        <v>0</v>
      </c>
      <c r="F1032" s="99" t="b">
        <v>0</v>
      </c>
      <c r="G1032" s="99" t="b">
        <v>0</v>
      </c>
    </row>
    <row r="1033" spans="1:7" ht="15">
      <c r="A1033" s="101" t="s">
        <v>1431</v>
      </c>
      <c r="B1033" s="99">
        <v>2</v>
      </c>
      <c r="C1033" s="103">
        <v>0.0004705791430399276</v>
      </c>
      <c r="D1033" s="99" t="s">
        <v>1670</v>
      </c>
      <c r="E1033" s="99" t="b">
        <v>0</v>
      </c>
      <c r="F1033" s="99" t="b">
        <v>0</v>
      </c>
      <c r="G1033" s="99" t="b">
        <v>0</v>
      </c>
    </row>
    <row r="1034" spans="1:7" ht="15">
      <c r="A1034" s="101" t="s">
        <v>1432</v>
      </c>
      <c r="B1034" s="99">
        <v>2</v>
      </c>
      <c r="C1034" s="103">
        <v>0.00039405906279997306</v>
      </c>
      <c r="D1034" s="99" t="s">
        <v>1670</v>
      </c>
      <c r="E1034" s="99" t="b">
        <v>0</v>
      </c>
      <c r="F1034" s="99" t="b">
        <v>0</v>
      </c>
      <c r="G1034" s="99" t="b">
        <v>0</v>
      </c>
    </row>
    <row r="1035" spans="1:7" ht="15">
      <c r="A1035" s="101" t="s">
        <v>1433</v>
      </c>
      <c r="B1035" s="99">
        <v>2</v>
      </c>
      <c r="C1035" s="103">
        <v>0.0004705791430399276</v>
      </c>
      <c r="D1035" s="99" t="s">
        <v>1670</v>
      </c>
      <c r="E1035" s="99" t="b">
        <v>0</v>
      </c>
      <c r="F1035" s="99" t="b">
        <v>0</v>
      </c>
      <c r="G1035" s="99" t="b">
        <v>0</v>
      </c>
    </row>
    <row r="1036" spans="1:7" ht="15">
      <c r="A1036" s="101" t="s">
        <v>1434</v>
      </c>
      <c r="B1036" s="99">
        <v>2</v>
      </c>
      <c r="C1036" s="103">
        <v>0.00039405906279997306</v>
      </c>
      <c r="D1036" s="99" t="s">
        <v>1670</v>
      </c>
      <c r="E1036" s="99" t="b">
        <v>0</v>
      </c>
      <c r="F1036" s="99" t="b">
        <v>0</v>
      </c>
      <c r="G1036" s="99" t="b">
        <v>0</v>
      </c>
    </row>
    <row r="1037" spans="1:7" ht="15">
      <c r="A1037" s="101" t="s">
        <v>1435</v>
      </c>
      <c r="B1037" s="99">
        <v>2</v>
      </c>
      <c r="C1037" s="103">
        <v>0.00039405906279997306</v>
      </c>
      <c r="D1037" s="99" t="s">
        <v>1670</v>
      </c>
      <c r="E1037" s="99" t="b">
        <v>0</v>
      </c>
      <c r="F1037" s="99" t="b">
        <v>0</v>
      </c>
      <c r="G1037" s="99" t="b">
        <v>0</v>
      </c>
    </row>
    <row r="1038" spans="1:7" ht="15">
      <c r="A1038" s="101" t="s">
        <v>1436</v>
      </c>
      <c r="B1038" s="99">
        <v>2</v>
      </c>
      <c r="C1038" s="103">
        <v>0.00039405906279997306</v>
      </c>
      <c r="D1038" s="99" t="s">
        <v>1670</v>
      </c>
      <c r="E1038" s="99" t="b">
        <v>0</v>
      </c>
      <c r="F1038" s="99" t="b">
        <v>0</v>
      </c>
      <c r="G1038" s="99" t="b">
        <v>0</v>
      </c>
    </row>
    <row r="1039" spans="1:7" ht="15">
      <c r="A1039" s="101" t="s">
        <v>1437</v>
      </c>
      <c r="B1039" s="99">
        <v>2</v>
      </c>
      <c r="C1039" s="103">
        <v>0.00039405906279997306</v>
      </c>
      <c r="D1039" s="99" t="s">
        <v>1670</v>
      </c>
      <c r="E1039" s="99" t="b">
        <v>0</v>
      </c>
      <c r="F1039" s="99" t="b">
        <v>0</v>
      </c>
      <c r="G1039" s="99" t="b">
        <v>0</v>
      </c>
    </row>
    <row r="1040" spans="1:7" ht="15">
      <c r="A1040" s="101" t="s">
        <v>1438</v>
      </c>
      <c r="B1040" s="99">
        <v>2</v>
      </c>
      <c r="C1040" s="103">
        <v>0.00039405906279997306</v>
      </c>
      <c r="D1040" s="99" t="s">
        <v>1670</v>
      </c>
      <c r="E1040" s="99" t="b">
        <v>0</v>
      </c>
      <c r="F1040" s="99" t="b">
        <v>0</v>
      </c>
      <c r="G1040" s="99" t="b">
        <v>0</v>
      </c>
    </row>
    <row r="1041" spans="1:7" ht="15">
      <c r="A1041" s="101" t="s">
        <v>1439</v>
      </c>
      <c r="B1041" s="99">
        <v>2</v>
      </c>
      <c r="C1041" s="103">
        <v>0.0004705791430399276</v>
      </c>
      <c r="D1041" s="99" t="s">
        <v>1670</v>
      </c>
      <c r="E1041" s="99" t="b">
        <v>0</v>
      </c>
      <c r="F1041" s="99" t="b">
        <v>0</v>
      </c>
      <c r="G1041" s="99" t="b">
        <v>0</v>
      </c>
    </row>
    <row r="1042" spans="1:7" ht="15">
      <c r="A1042" s="101" t="s">
        <v>1440</v>
      </c>
      <c r="B1042" s="99">
        <v>2</v>
      </c>
      <c r="C1042" s="103">
        <v>0.0004705791430399276</v>
      </c>
      <c r="D1042" s="99" t="s">
        <v>1670</v>
      </c>
      <c r="E1042" s="99" t="b">
        <v>0</v>
      </c>
      <c r="F1042" s="99" t="b">
        <v>0</v>
      </c>
      <c r="G1042" s="99" t="b">
        <v>0</v>
      </c>
    </row>
    <row r="1043" spans="1:7" ht="15">
      <c r="A1043" s="101" t="s">
        <v>1441</v>
      </c>
      <c r="B1043" s="99">
        <v>2</v>
      </c>
      <c r="C1043" s="103">
        <v>0.0004705791430399276</v>
      </c>
      <c r="D1043" s="99" t="s">
        <v>1670</v>
      </c>
      <c r="E1043" s="99" t="b">
        <v>0</v>
      </c>
      <c r="F1043" s="99" t="b">
        <v>0</v>
      </c>
      <c r="G1043" s="99" t="b">
        <v>0</v>
      </c>
    </row>
    <row r="1044" spans="1:7" ht="15">
      <c r="A1044" s="101" t="s">
        <v>1442</v>
      </c>
      <c r="B1044" s="99">
        <v>2</v>
      </c>
      <c r="C1044" s="103">
        <v>0.0004705791430399276</v>
      </c>
      <c r="D1044" s="99" t="s">
        <v>1670</v>
      </c>
      <c r="E1044" s="99" t="b">
        <v>0</v>
      </c>
      <c r="F1044" s="99" t="b">
        <v>0</v>
      </c>
      <c r="G1044" s="99" t="b">
        <v>0</v>
      </c>
    </row>
    <row r="1045" spans="1:7" ht="15">
      <c r="A1045" s="101" t="s">
        <v>1443</v>
      </c>
      <c r="B1045" s="99">
        <v>2</v>
      </c>
      <c r="C1045" s="103">
        <v>0.00039405906279997306</v>
      </c>
      <c r="D1045" s="99" t="s">
        <v>1670</v>
      </c>
      <c r="E1045" s="99" t="b">
        <v>1</v>
      </c>
      <c r="F1045" s="99" t="b">
        <v>0</v>
      </c>
      <c r="G1045" s="99" t="b">
        <v>0</v>
      </c>
    </row>
    <row r="1046" spans="1:7" ht="15">
      <c r="A1046" s="101" t="s">
        <v>1444</v>
      </c>
      <c r="B1046" s="99">
        <v>2</v>
      </c>
      <c r="C1046" s="103">
        <v>0.00039405906279997306</v>
      </c>
      <c r="D1046" s="99" t="s">
        <v>1670</v>
      </c>
      <c r="E1046" s="99" t="b">
        <v>0</v>
      </c>
      <c r="F1046" s="99" t="b">
        <v>0</v>
      </c>
      <c r="G1046" s="99" t="b">
        <v>0</v>
      </c>
    </row>
    <row r="1047" spans="1:7" ht="15">
      <c r="A1047" s="101" t="s">
        <v>1445</v>
      </c>
      <c r="B1047" s="99">
        <v>2</v>
      </c>
      <c r="C1047" s="103">
        <v>0.00039405906279997306</v>
      </c>
      <c r="D1047" s="99" t="s">
        <v>1670</v>
      </c>
      <c r="E1047" s="99" t="b">
        <v>1</v>
      </c>
      <c r="F1047" s="99" t="b">
        <v>0</v>
      </c>
      <c r="G1047" s="99" t="b">
        <v>0</v>
      </c>
    </row>
    <row r="1048" spans="1:7" ht="15">
      <c r="A1048" s="101" t="s">
        <v>1446</v>
      </c>
      <c r="B1048" s="99">
        <v>2</v>
      </c>
      <c r="C1048" s="103">
        <v>0.0004705791430399276</v>
      </c>
      <c r="D1048" s="99" t="s">
        <v>1670</v>
      </c>
      <c r="E1048" s="99" t="b">
        <v>0</v>
      </c>
      <c r="F1048" s="99" t="b">
        <v>0</v>
      </c>
      <c r="G1048" s="99" t="b">
        <v>0</v>
      </c>
    </row>
    <row r="1049" spans="1:7" ht="15">
      <c r="A1049" s="101" t="s">
        <v>1447</v>
      </c>
      <c r="B1049" s="99">
        <v>2</v>
      </c>
      <c r="C1049" s="103">
        <v>0.00039405906279997306</v>
      </c>
      <c r="D1049" s="99" t="s">
        <v>1670</v>
      </c>
      <c r="E1049" s="99" t="b">
        <v>0</v>
      </c>
      <c r="F1049" s="99" t="b">
        <v>0</v>
      </c>
      <c r="G1049" s="99" t="b">
        <v>0</v>
      </c>
    </row>
    <row r="1050" spans="1:7" ht="15">
      <c r="A1050" s="101" t="s">
        <v>1448</v>
      </c>
      <c r="B1050" s="99">
        <v>2</v>
      </c>
      <c r="C1050" s="103">
        <v>0.00039405906279997306</v>
      </c>
      <c r="D1050" s="99" t="s">
        <v>1670</v>
      </c>
      <c r="E1050" s="99" t="b">
        <v>0</v>
      </c>
      <c r="F1050" s="99" t="b">
        <v>0</v>
      </c>
      <c r="G1050" s="99" t="b">
        <v>0</v>
      </c>
    </row>
    <row r="1051" spans="1:7" ht="15">
      <c r="A1051" s="101" t="s">
        <v>1449</v>
      </c>
      <c r="B1051" s="99">
        <v>2</v>
      </c>
      <c r="C1051" s="103">
        <v>0.0004705791430399276</v>
      </c>
      <c r="D1051" s="99" t="s">
        <v>1670</v>
      </c>
      <c r="E1051" s="99" t="b">
        <v>0</v>
      </c>
      <c r="F1051" s="99" t="b">
        <v>0</v>
      </c>
      <c r="G1051" s="99" t="b">
        <v>0</v>
      </c>
    </row>
    <row r="1052" spans="1:7" ht="15">
      <c r="A1052" s="101" t="s">
        <v>1450</v>
      </c>
      <c r="B1052" s="99">
        <v>2</v>
      </c>
      <c r="C1052" s="103">
        <v>0.0004705791430399276</v>
      </c>
      <c r="D1052" s="99" t="s">
        <v>1670</v>
      </c>
      <c r="E1052" s="99" t="b">
        <v>0</v>
      </c>
      <c r="F1052" s="99" t="b">
        <v>0</v>
      </c>
      <c r="G1052" s="99" t="b">
        <v>0</v>
      </c>
    </row>
    <row r="1053" spans="1:7" ht="15">
      <c r="A1053" s="101" t="s">
        <v>1451</v>
      </c>
      <c r="B1053" s="99">
        <v>2</v>
      </c>
      <c r="C1053" s="103">
        <v>0.00039405906279997306</v>
      </c>
      <c r="D1053" s="99" t="s">
        <v>1670</v>
      </c>
      <c r="E1053" s="99" t="b">
        <v>0</v>
      </c>
      <c r="F1053" s="99" t="b">
        <v>0</v>
      </c>
      <c r="G1053" s="99" t="b">
        <v>0</v>
      </c>
    </row>
    <row r="1054" spans="1:7" ht="15">
      <c r="A1054" s="101" t="s">
        <v>1452</v>
      </c>
      <c r="B1054" s="99">
        <v>2</v>
      </c>
      <c r="C1054" s="103">
        <v>0.00039405906279997306</v>
      </c>
      <c r="D1054" s="99" t="s">
        <v>1670</v>
      </c>
      <c r="E1054" s="99" t="b">
        <v>0</v>
      </c>
      <c r="F1054" s="99" t="b">
        <v>0</v>
      </c>
      <c r="G1054" s="99" t="b">
        <v>0</v>
      </c>
    </row>
    <row r="1055" spans="1:7" ht="15">
      <c r="A1055" s="101" t="s">
        <v>1453</v>
      </c>
      <c r="B1055" s="99">
        <v>2</v>
      </c>
      <c r="C1055" s="103">
        <v>0.00039405906279997306</v>
      </c>
      <c r="D1055" s="99" t="s">
        <v>1670</v>
      </c>
      <c r="E1055" s="99" t="b">
        <v>0</v>
      </c>
      <c r="F1055" s="99" t="b">
        <v>0</v>
      </c>
      <c r="G1055" s="99" t="b">
        <v>0</v>
      </c>
    </row>
    <row r="1056" spans="1:7" ht="15">
      <c r="A1056" s="101" t="s">
        <v>1454</v>
      </c>
      <c r="B1056" s="99">
        <v>2</v>
      </c>
      <c r="C1056" s="103">
        <v>0.00039405906279997306</v>
      </c>
      <c r="D1056" s="99" t="s">
        <v>1670</v>
      </c>
      <c r="E1056" s="99" t="b">
        <v>0</v>
      </c>
      <c r="F1056" s="99" t="b">
        <v>0</v>
      </c>
      <c r="G1056" s="99" t="b">
        <v>0</v>
      </c>
    </row>
    <row r="1057" spans="1:7" ht="15">
      <c r="A1057" s="101" t="s">
        <v>1455</v>
      </c>
      <c r="B1057" s="99">
        <v>2</v>
      </c>
      <c r="C1057" s="103">
        <v>0.00039405906279997306</v>
      </c>
      <c r="D1057" s="99" t="s">
        <v>1670</v>
      </c>
      <c r="E1057" s="99" t="b">
        <v>0</v>
      </c>
      <c r="F1057" s="99" t="b">
        <v>0</v>
      </c>
      <c r="G1057" s="99" t="b">
        <v>0</v>
      </c>
    </row>
    <row r="1058" spans="1:7" ht="15">
      <c r="A1058" s="101" t="s">
        <v>1456</v>
      </c>
      <c r="B1058" s="99">
        <v>2</v>
      </c>
      <c r="C1058" s="103">
        <v>0.00039405906279997306</v>
      </c>
      <c r="D1058" s="99" t="s">
        <v>1670</v>
      </c>
      <c r="E1058" s="99" t="b">
        <v>0</v>
      </c>
      <c r="F1058" s="99" t="b">
        <v>0</v>
      </c>
      <c r="G1058" s="99" t="b">
        <v>0</v>
      </c>
    </row>
    <row r="1059" spans="1:7" ht="15">
      <c r="A1059" s="101" t="s">
        <v>1457</v>
      </c>
      <c r="B1059" s="99">
        <v>2</v>
      </c>
      <c r="C1059" s="103">
        <v>0.00039405906279997306</v>
      </c>
      <c r="D1059" s="99" t="s">
        <v>1670</v>
      </c>
      <c r="E1059" s="99" t="b">
        <v>0</v>
      </c>
      <c r="F1059" s="99" t="b">
        <v>0</v>
      </c>
      <c r="G1059" s="99" t="b">
        <v>0</v>
      </c>
    </row>
    <row r="1060" spans="1:7" ht="15">
      <c r="A1060" s="101" t="s">
        <v>1458</v>
      </c>
      <c r="B1060" s="99">
        <v>2</v>
      </c>
      <c r="C1060" s="103">
        <v>0.00039405906279997306</v>
      </c>
      <c r="D1060" s="99" t="s">
        <v>1670</v>
      </c>
      <c r="E1060" s="99" t="b">
        <v>0</v>
      </c>
      <c r="F1060" s="99" t="b">
        <v>0</v>
      </c>
      <c r="G1060" s="99" t="b">
        <v>0</v>
      </c>
    </row>
    <row r="1061" spans="1:7" ht="15">
      <c r="A1061" s="101" t="s">
        <v>1459</v>
      </c>
      <c r="B1061" s="99">
        <v>2</v>
      </c>
      <c r="C1061" s="103">
        <v>0.00039405906279997306</v>
      </c>
      <c r="D1061" s="99" t="s">
        <v>1670</v>
      </c>
      <c r="E1061" s="99" t="b">
        <v>0</v>
      </c>
      <c r="F1061" s="99" t="b">
        <v>0</v>
      </c>
      <c r="G1061" s="99" t="b">
        <v>0</v>
      </c>
    </row>
    <row r="1062" spans="1:7" ht="15">
      <c r="A1062" s="101" t="s">
        <v>1460</v>
      </c>
      <c r="B1062" s="99">
        <v>2</v>
      </c>
      <c r="C1062" s="103">
        <v>0.0004705791430399276</v>
      </c>
      <c r="D1062" s="99" t="s">
        <v>1670</v>
      </c>
      <c r="E1062" s="99" t="b">
        <v>0</v>
      </c>
      <c r="F1062" s="99" t="b">
        <v>0</v>
      </c>
      <c r="G1062" s="99" t="b">
        <v>0</v>
      </c>
    </row>
    <row r="1063" spans="1:7" ht="15">
      <c r="A1063" s="101" t="s">
        <v>1461</v>
      </c>
      <c r="B1063" s="99">
        <v>2</v>
      </c>
      <c r="C1063" s="103">
        <v>0.00039405906279997306</v>
      </c>
      <c r="D1063" s="99" t="s">
        <v>1670</v>
      </c>
      <c r="E1063" s="99" t="b">
        <v>0</v>
      </c>
      <c r="F1063" s="99" t="b">
        <v>0</v>
      </c>
      <c r="G1063" s="99" t="b">
        <v>0</v>
      </c>
    </row>
    <row r="1064" spans="1:7" ht="15">
      <c r="A1064" s="101" t="s">
        <v>1462</v>
      </c>
      <c r="B1064" s="99">
        <v>2</v>
      </c>
      <c r="C1064" s="103">
        <v>0.00039405906279997306</v>
      </c>
      <c r="D1064" s="99" t="s">
        <v>1670</v>
      </c>
      <c r="E1064" s="99" t="b">
        <v>0</v>
      </c>
      <c r="F1064" s="99" t="b">
        <v>0</v>
      </c>
      <c r="G1064" s="99" t="b">
        <v>0</v>
      </c>
    </row>
    <row r="1065" spans="1:7" ht="15">
      <c r="A1065" s="101" t="s">
        <v>1463</v>
      </c>
      <c r="B1065" s="99">
        <v>2</v>
      </c>
      <c r="C1065" s="103">
        <v>0.00039405906279997306</v>
      </c>
      <c r="D1065" s="99" t="s">
        <v>1670</v>
      </c>
      <c r="E1065" s="99" t="b">
        <v>0</v>
      </c>
      <c r="F1065" s="99" t="b">
        <v>0</v>
      </c>
      <c r="G1065" s="99" t="b">
        <v>0</v>
      </c>
    </row>
    <row r="1066" spans="1:7" ht="15">
      <c r="A1066" s="101" t="s">
        <v>1464</v>
      </c>
      <c r="B1066" s="99">
        <v>2</v>
      </c>
      <c r="C1066" s="103">
        <v>0.0004705791430399276</v>
      </c>
      <c r="D1066" s="99" t="s">
        <v>1670</v>
      </c>
      <c r="E1066" s="99" t="b">
        <v>0</v>
      </c>
      <c r="F1066" s="99" t="b">
        <v>0</v>
      </c>
      <c r="G1066" s="99" t="b">
        <v>0</v>
      </c>
    </row>
    <row r="1067" spans="1:7" ht="15">
      <c r="A1067" s="101" t="s">
        <v>1465</v>
      </c>
      <c r="B1067" s="99">
        <v>2</v>
      </c>
      <c r="C1067" s="103">
        <v>0.0004705791430399276</v>
      </c>
      <c r="D1067" s="99" t="s">
        <v>1670</v>
      </c>
      <c r="E1067" s="99" t="b">
        <v>0</v>
      </c>
      <c r="F1067" s="99" t="b">
        <v>0</v>
      </c>
      <c r="G1067" s="99" t="b">
        <v>0</v>
      </c>
    </row>
    <row r="1068" spans="1:7" ht="15">
      <c r="A1068" s="101" t="s">
        <v>1466</v>
      </c>
      <c r="B1068" s="99">
        <v>2</v>
      </c>
      <c r="C1068" s="103">
        <v>0.0004705791430399276</v>
      </c>
      <c r="D1068" s="99" t="s">
        <v>1670</v>
      </c>
      <c r="E1068" s="99" t="b">
        <v>0</v>
      </c>
      <c r="F1068" s="99" t="b">
        <v>0</v>
      </c>
      <c r="G1068" s="99" t="b">
        <v>0</v>
      </c>
    </row>
    <row r="1069" spans="1:7" ht="15">
      <c r="A1069" s="101" t="s">
        <v>1467</v>
      </c>
      <c r="B1069" s="99">
        <v>2</v>
      </c>
      <c r="C1069" s="103">
        <v>0.00039405906279997306</v>
      </c>
      <c r="D1069" s="99" t="s">
        <v>1670</v>
      </c>
      <c r="E1069" s="99" t="b">
        <v>0</v>
      </c>
      <c r="F1069" s="99" t="b">
        <v>0</v>
      </c>
      <c r="G1069" s="99" t="b">
        <v>0</v>
      </c>
    </row>
    <row r="1070" spans="1:7" ht="15">
      <c r="A1070" s="101" t="s">
        <v>1468</v>
      </c>
      <c r="B1070" s="99">
        <v>2</v>
      </c>
      <c r="C1070" s="103">
        <v>0.0004705791430399276</v>
      </c>
      <c r="D1070" s="99" t="s">
        <v>1670</v>
      </c>
      <c r="E1070" s="99" t="b">
        <v>0</v>
      </c>
      <c r="F1070" s="99" t="b">
        <v>0</v>
      </c>
      <c r="G1070" s="99" t="b">
        <v>0</v>
      </c>
    </row>
    <row r="1071" spans="1:7" ht="15">
      <c r="A1071" s="101" t="s">
        <v>1469</v>
      </c>
      <c r="B1071" s="99">
        <v>2</v>
      </c>
      <c r="C1071" s="103">
        <v>0.00039405906279997306</v>
      </c>
      <c r="D1071" s="99" t="s">
        <v>1670</v>
      </c>
      <c r="E1071" s="99" t="b">
        <v>0</v>
      </c>
      <c r="F1071" s="99" t="b">
        <v>0</v>
      </c>
      <c r="G1071" s="99" t="b">
        <v>0</v>
      </c>
    </row>
    <row r="1072" spans="1:7" ht="15">
      <c r="A1072" s="101" t="s">
        <v>1470</v>
      </c>
      <c r="B1072" s="99">
        <v>2</v>
      </c>
      <c r="C1072" s="103">
        <v>0.00039405906279997306</v>
      </c>
      <c r="D1072" s="99" t="s">
        <v>1670</v>
      </c>
      <c r="E1072" s="99" t="b">
        <v>0</v>
      </c>
      <c r="F1072" s="99" t="b">
        <v>0</v>
      </c>
      <c r="G1072" s="99" t="b">
        <v>0</v>
      </c>
    </row>
    <row r="1073" spans="1:7" ht="15">
      <c r="A1073" s="101" t="s">
        <v>1471</v>
      </c>
      <c r="B1073" s="99">
        <v>2</v>
      </c>
      <c r="C1073" s="103">
        <v>0.00039405906279997306</v>
      </c>
      <c r="D1073" s="99" t="s">
        <v>1670</v>
      </c>
      <c r="E1073" s="99" t="b">
        <v>0</v>
      </c>
      <c r="F1073" s="99" t="b">
        <v>0</v>
      </c>
      <c r="G1073" s="99" t="b">
        <v>0</v>
      </c>
    </row>
    <row r="1074" spans="1:7" ht="15">
      <c r="A1074" s="101" t="s">
        <v>1472</v>
      </c>
      <c r="B1074" s="99">
        <v>2</v>
      </c>
      <c r="C1074" s="103">
        <v>0.00039405906279997306</v>
      </c>
      <c r="D1074" s="99" t="s">
        <v>1670</v>
      </c>
      <c r="E1074" s="99" t="b">
        <v>0</v>
      </c>
      <c r="F1074" s="99" t="b">
        <v>0</v>
      </c>
      <c r="G1074" s="99" t="b">
        <v>0</v>
      </c>
    </row>
    <row r="1075" spans="1:7" ht="15">
      <c r="A1075" s="101" t="s">
        <v>1473</v>
      </c>
      <c r="B1075" s="99">
        <v>2</v>
      </c>
      <c r="C1075" s="103">
        <v>0.00039405906279997306</v>
      </c>
      <c r="D1075" s="99" t="s">
        <v>1670</v>
      </c>
      <c r="E1075" s="99" t="b">
        <v>0</v>
      </c>
      <c r="F1075" s="99" t="b">
        <v>0</v>
      </c>
      <c r="G1075" s="99" t="b">
        <v>0</v>
      </c>
    </row>
    <row r="1076" spans="1:7" ht="15">
      <c r="A1076" s="101" t="s">
        <v>1474</v>
      </c>
      <c r="B1076" s="99">
        <v>2</v>
      </c>
      <c r="C1076" s="103">
        <v>0.00039405906279997306</v>
      </c>
      <c r="D1076" s="99" t="s">
        <v>1670</v>
      </c>
      <c r="E1076" s="99" t="b">
        <v>0</v>
      </c>
      <c r="F1076" s="99" t="b">
        <v>0</v>
      </c>
      <c r="G1076" s="99" t="b">
        <v>0</v>
      </c>
    </row>
    <row r="1077" spans="1:7" ht="15">
      <c r="A1077" s="101" t="s">
        <v>1475</v>
      </c>
      <c r="B1077" s="99">
        <v>2</v>
      </c>
      <c r="C1077" s="103">
        <v>0.00039405906279997306</v>
      </c>
      <c r="D1077" s="99" t="s">
        <v>1670</v>
      </c>
      <c r="E1077" s="99" t="b">
        <v>0</v>
      </c>
      <c r="F1077" s="99" t="b">
        <v>0</v>
      </c>
      <c r="G1077" s="99" t="b">
        <v>0</v>
      </c>
    </row>
    <row r="1078" spans="1:7" ht="15">
      <c r="A1078" s="101" t="s">
        <v>1476</v>
      </c>
      <c r="B1078" s="99">
        <v>2</v>
      </c>
      <c r="C1078" s="103">
        <v>0.00039405906279997306</v>
      </c>
      <c r="D1078" s="99" t="s">
        <v>1670</v>
      </c>
      <c r="E1078" s="99" t="b">
        <v>0</v>
      </c>
      <c r="F1078" s="99" t="b">
        <v>0</v>
      </c>
      <c r="G1078" s="99" t="b">
        <v>0</v>
      </c>
    </row>
    <row r="1079" spans="1:7" ht="15">
      <c r="A1079" s="101" t="s">
        <v>1477</v>
      </c>
      <c r="B1079" s="99">
        <v>2</v>
      </c>
      <c r="C1079" s="103">
        <v>0.00039405906279997306</v>
      </c>
      <c r="D1079" s="99" t="s">
        <v>1670</v>
      </c>
      <c r="E1079" s="99" t="b">
        <v>0</v>
      </c>
      <c r="F1079" s="99" t="b">
        <v>0</v>
      </c>
      <c r="G1079" s="99" t="b">
        <v>0</v>
      </c>
    </row>
    <row r="1080" spans="1:7" ht="15">
      <c r="A1080" s="101" t="s">
        <v>1478</v>
      </c>
      <c r="B1080" s="99">
        <v>2</v>
      </c>
      <c r="C1080" s="103">
        <v>0.00039405906279997306</v>
      </c>
      <c r="D1080" s="99" t="s">
        <v>1670</v>
      </c>
      <c r="E1080" s="99" t="b">
        <v>0</v>
      </c>
      <c r="F1080" s="99" t="b">
        <v>0</v>
      </c>
      <c r="G1080" s="99" t="b">
        <v>0</v>
      </c>
    </row>
    <row r="1081" spans="1:7" ht="15">
      <c r="A1081" s="101" t="s">
        <v>1479</v>
      </c>
      <c r="B1081" s="99">
        <v>2</v>
      </c>
      <c r="C1081" s="103">
        <v>0.0004705791430399276</v>
      </c>
      <c r="D1081" s="99" t="s">
        <v>1670</v>
      </c>
      <c r="E1081" s="99" t="b">
        <v>0</v>
      </c>
      <c r="F1081" s="99" t="b">
        <v>0</v>
      </c>
      <c r="G1081" s="99" t="b">
        <v>0</v>
      </c>
    </row>
    <row r="1082" spans="1:7" ht="15">
      <c r="A1082" s="101" t="s">
        <v>1480</v>
      </c>
      <c r="B1082" s="99">
        <v>2</v>
      </c>
      <c r="C1082" s="103">
        <v>0.00039405906279997306</v>
      </c>
      <c r="D1082" s="99" t="s">
        <v>1670</v>
      </c>
      <c r="E1082" s="99" t="b">
        <v>1</v>
      </c>
      <c r="F1082" s="99" t="b">
        <v>0</v>
      </c>
      <c r="G1082" s="99" t="b">
        <v>0</v>
      </c>
    </row>
    <row r="1083" spans="1:7" ht="15">
      <c r="A1083" s="101" t="s">
        <v>1481</v>
      </c>
      <c r="B1083" s="99">
        <v>2</v>
      </c>
      <c r="C1083" s="103">
        <v>0.00039405906279997306</v>
      </c>
      <c r="D1083" s="99" t="s">
        <v>1670</v>
      </c>
      <c r="E1083" s="99" t="b">
        <v>0</v>
      </c>
      <c r="F1083" s="99" t="b">
        <v>0</v>
      </c>
      <c r="G1083" s="99" t="b">
        <v>0</v>
      </c>
    </row>
    <row r="1084" spans="1:7" ht="15">
      <c r="A1084" s="101" t="s">
        <v>1482</v>
      </c>
      <c r="B1084" s="99">
        <v>2</v>
      </c>
      <c r="C1084" s="103">
        <v>0.00039405906279997306</v>
      </c>
      <c r="D1084" s="99" t="s">
        <v>1670</v>
      </c>
      <c r="E1084" s="99" t="b">
        <v>0</v>
      </c>
      <c r="F1084" s="99" t="b">
        <v>0</v>
      </c>
      <c r="G1084" s="99" t="b">
        <v>0</v>
      </c>
    </row>
    <row r="1085" spans="1:7" ht="15">
      <c r="A1085" s="101" t="s">
        <v>1483</v>
      </c>
      <c r="B1085" s="99">
        <v>2</v>
      </c>
      <c r="C1085" s="103">
        <v>0.00039405906279997306</v>
      </c>
      <c r="D1085" s="99" t="s">
        <v>1670</v>
      </c>
      <c r="E1085" s="99" t="b">
        <v>0</v>
      </c>
      <c r="F1085" s="99" t="b">
        <v>0</v>
      </c>
      <c r="G1085" s="99" t="b">
        <v>0</v>
      </c>
    </row>
    <row r="1086" spans="1:7" ht="15">
      <c r="A1086" s="101" t="s">
        <v>1484</v>
      </c>
      <c r="B1086" s="99">
        <v>2</v>
      </c>
      <c r="C1086" s="103">
        <v>0.00039405906279997306</v>
      </c>
      <c r="D1086" s="99" t="s">
        <v>1670</v>
      </c>
      <c r="E1086" s="99" t="b">
        <v>0</v>
      </c>
      <c r="F1086" s="99" t="b">
        <v>0</v>
      </c>
      <c r="G1086" s="99" t="b">
        <v>0</v>
      </c>
    </row>
    <row r="1087" spans="1:7" ht="15">
      <c r="A1087" s="101" t="s">
        <v>1485</v>
      </c>
      <c r="B1087" s="99">
        <v>2</v>
      </c>
      <c r="C1087" s="103">
        <v>0.0004705791430399276</v>
      </c>
      <c r="D1087" s="99" t="s">
        <v>1670</v>
      </c>
      <c r="E1087" s="99" t="b">
        <v>0</v>
      </c>
      <c r="F1087" s="99" t="b">
        <v>0</v>
      </c>
      <c r="G1087" s="99" t="b">
        <v>0</v>
      </c>
    </row>
    <row r="1088" spans="1:7" ht="15">
      <c r="A1088" s="101" t="s">
        <v>1486</v>
      </c>
      <c r="B1088" s="99">
        <v>2</v>
      </c>
      <c r="C1088" s="103">
        <v>0.00039405906279997306</v>
      </c>
      <c r="D1088" s="99" t="s">
        <v>1670</v>
      </c>
      <c r="E1088" s="99" t="b">
        <v>0</v>
      </c>
      <c r="F1088" s="99" t="b">
        <v>0</v>
      </c>
      <c r="G1088" s="99" t="b">
        <v>0</v>
      </c>
    </row>
    <row r="1089" spans="1:7" ht="15">
      <c r="A1089" s="101" t="s">
        <v>1487</v>
      </c>
      <c r="B1089" s="99">
        <v>2</v>
      </c>
      <c r="C1089" s="103">
        <v>0.00039405906279997306</v>
      </c>
      <c r="D1089" s="99" t="s">
        <v>1670</v>
      </c>
      <c r="E1089" s="99" t="b">
        <v>0</v>
      </c>
      <c r="F1089" s="99" t="b">
        <v>0</v>
      </c>
      <c r="G1089" s="99" t="b">
        <v>0</v>
      </c>
    </row>
    <row r="1090" spans="1:7" ht="15">
      <c r="A1090" s="101" t="s">
        <v>1488</v>
      </c>
      <c r="B1090" s="99">
        <v>2</v>
      </c>
      <c r="C1090" s="103">
        <v>0.00039405906279997306</v>
      </c>
      <c r="D1090" s="99" t="s">
        <v>1670</v>
      </c>
      <c r="E1090" s="99" t="b">
        <v>0</v>
      </c>
      <c r="F1090" s="99" t="b">
        <v>0</v>
      </c>
      <c r="G1090" s="99" t="b">
        <v>0</v>
      </c>
    </row>
    <row r="1091" spans="1:7" ht="15">
      <c r="A1091" s="101" t="s">
        <v>1489</v>
      </c>
      <c r="B1091" s="99">
        <v>2</v>
      </c>
      <c r="C1091" s="103">
        <v>0.00039405906279997306</v>
      </c>
      <c r="D1091" s="99" t="s">
        <v>1670</v>
      </c>
      <c r="E1091" s="99" t="b">
        <v>0</v>
      </c>
      <c r="F1091" s="99" t="b">
        <v>0</v>
      </c>
      <c r="G1091" s="99" t="b">
        <v>0</v>
      </c>
    </row>
    <row r="1092" spans="1:7" ht="15">
      <c r="A1092" s="101" t="s">
        <v>1490</v>
      </c>
      <c r="B1092" s="99">
        <v>2</v>
      </c>
      <c r="C1092" s="103">
        <v>0.00039405906279997306</v>
      </c>
      <c r="D1092" s="99" t="s">
        <v>1670</v>
      </c>
      <c r="E1092" s="99" t="b">
        <v>0</v>
      </c>
      <c r="F1092" s="99" t="b">
        <v>0</v>
      </c>
      <c r="G1092" s="99" t="b">
        <v>0</v>
      </c>
    </row>
    <row r="1093" spans="1:7" ht="15">
      <c r="A1093" s="101" t="s">
        <v>1491</v>
      </c>
      <c r="B1093" s="99">
        <v>2</v>
      </c>
      <c r="C1093" s="103">
        <v>0.00039405906279997306</v>
      </c>
      <c r="D1093" s="99" t="s">
        <v>1670</v>
      </c>
      <c r="E1093" s="99" t="b">
        <v>0</v>
      </c>
      <c r="F1093" s="99" t="b">
        <v>0</v>
      </c>
      <c r="G1093" s="99" t="b">
        <v>0</v>
      </c>
    </row>
    <row r="1094" spans="1:7" ht="15">
      <c r="A1094" s="101" t="s">
        <v>1492</v>
      </c>
      <c r="B1094" s="99">
        <v>2</v>
      </c>
      <c r="C1094" s="103">
        <v>0.00039405906279997306</v>
      </c>
      <c r="D1094" s="99" t="s">
        <v>1670</v>
      </c>
      <c r="E1094" s="99" t="b">
        <v>0</v>
      </c>
      <c r="F1094" s="99" t="b">
        <v>0</v>
      </c>
      <c r="G1094" s="99" t="b">
        <v>0</v>
      </c>
    </row>
    <row r="1095" spans="1:7" ht="15">
      <c r="A1095" s="101" t="s">
        <v>1493</v>
      </c>
      <c r="B1095" s="99">
        <v>2</v>
      </c>
      <c r="C1095" s="103">
        <v>0.00039405906279997306</v>
      </c>
      <c r="D1095" s="99" t="s">
        <v>1670</v>
      </c>
      <c r="E1095" s="99" t="b">
        <v>1</v>
      </c>
      <c r="F1095" s="99" t="b">
        <v>0</v>
      </c>
      <c r="G1095" s="99" t="b">
        <v>0</v>
      </c>
    </row>
    <row r="1096" spans="1:7" ht="15">
      <c r="A1096" s="101" t="s">
        <v>1494</v>
      </c>
      <c r="B1096" s="99">
        <v>2</v>
      </c>
      <c r="C1096" s="103">
        <v>0.00039405906279997306</v>
      </c>
      <c r="D1096" s="99" t="s">
        <v>1670</v>
      </c>
      <c r="E1096" s="99" t="b">
        <v>0</v>
      </c>
      <c r="F1096" s="99" t="b">
        <v>0</v>
      </c>
      <c r="G1096" s="99" t="b">
        <v>0</v>
      </c>
    </row>
    <row r="1097" spans="1:7" ht="15">
      <c r="A1097" s="101" t="s">
        <v>1495</v>
      </c>
      <c r="B1097" s="99">
        <v>2</v>
      </c>
      <c r="C1097" s="103">
        <v>0.00039405906279997306</v>
      </c>
      <c r="D1097" s="99" t="s">
        <v>1670</v>
      </c>
      <c r="E1097" s="99" t="b">
        <v>1</v>
      </c>
      <c r="F1097" s="99" t="b">
        <v>0</v>
      </c>
      <c r="G1097" s="99" t="b">
        <v>0</v>
      </c>
    </row>
    <row r="1098" spans="1:7" ht="15">
      <c r="A1098" s="101" t="s">
        <v>1496</v>
      </c>
      <c r="B1098" s="99">
        <v>2</v>
      </c>
      <c r="C1098" s="103">
        <v>0.00039405906279997306</v>
      </c>
      <c r="D1098" s="99" t="s">
        <v>1670</v>
      </c>
      <c r="E1098" s="99" t="b">
        <v>0</v>
      </c>
      <c r="F1098" s="99" t="b">
        <v>0</v>
      </c>
      <c r="G1098" s="99" t="b">
        <v>0</v>
      </c>
    </row>
    <row r="1099" spans="1:7" ht="15">
      <c r="A1099" s="101" t="s">
        <v>1497</v>
      </c>
      <c r="B1099" s="99">
        <v>2</v>
      </c>
      <c r="C1099" s="103">
        <v>0.00039405906279997306</v>
      </c>
      <c r="D1099" s="99" t="s">
        <v>1670</v>
      </c>
      <c r="E1099" s="99" t="b">
        <v>0</v>
      </c>
      <c r="F1099" s="99" t="b">
        <v>0</v>
      </c>
      <c r="G1099" s="99" t="b">
        <v>0</v>
      </c>
    </row>
    <row r="1100" spans="1:7" ht="15">
      <c r="A1100" s="101" t="s">
        <v>1498</v>
      </c>
      <c r="B1100" s="99">
        <v>2</v>
      </c>
      <c r="C1100" s="103">
        <v>0.00039405906279997306</v>
      </c>
      <c r="D1100" s="99" t="s">
        <v>1670</v>
      </c>
      <c r="E1100" s="99" t="b">
        <v>0</v>
      </c>
      <c r="F1100" s="99" t="b">
        <v>0</v>
      </c>
      <c r="G1100" s="99" t="b">
        <v>0</v>
      </c>
    </row>
    <row r="1101" spans="1:7" ht="15">
      <c r="A1101" s="101" t="s">
        <v>1499</v>
      </c>
      <c r="B1101" s="99">
        <v>2</v>
      </c>
      <c r="C1101" s="103">
        <v>0.0004705791430399276</v>
      </c>
      <c r="D1101" s="99" t="s">
        <v>1670</v>
      </c>
      <c r="E1101" s="99" t="b">
        <v>0</v>
      </c>
      <c r="F1101" s="99" t="b">
        <v>0</v>
      </c>
      <c r="G1101" s="99" t="b">
        <v>0</v>
      </c>
    </row>
    <row r="1102" spans="1:7" ht="15">
      <c r="A1102" s="101" t="s">
        <v>1500</v>
      </c>
      <c r="B1102" s="99">
        <v>2</v>
      </c>
      <c r="C1102" s="103">
        <v>0.00039405906279997306</v>
      </c>
      <c r="D1102" s="99" t="s">
        <v>1670</v>
      </c>
      <c r="E1102" s="99" t="b">
        <v>0</v>
      </c>
      <c r="F1102" s="99" t="b">
        <v>0</v>
      </c>
      <c r="G1102" s="99" t="b">
        <v>0</v>
      </c>
    </row>
    <row r="1103" spans="1:7" ht="15">
      <c r="A1103" s="101" t="s">
        <v>1501</v>
      </c>
      <c r="B1103" s="99">
        <v>2</v>
      </c>
      <c r="C1103" s="103">
        <v>0.00039405906279997306</v>
      </c>
      <c r="D1103" s="99" t="s">
        <v>1670</v>
      </c>
      <c r="E1103" s="99" t="b">
        <v>0</v>
      </c>
      <c r="F1103" s="99" t="b">
        <v>0</v>
      </c>
      <c r="G1103" s="99" t="b">
        <v>0</v>
      </c>
    </row>
    <row r="1104" spans="1:7" ht="15">
      <c r="A1104" s="101" t="s">
        <v>1502</v>
      </c>
      <c r="B1104" s="99">
        <v>2</v>
      </c>
      <c r="C1104" s="103">
        <v>0.00039405906279997306</v>
      </c>
      <c r="D1104" s="99" t="s">
        <v>1670</v>
      </c>
      <c r="E1104" s="99" t="b">
        <v>0</v>
      </c>
      <c r="F1104" s="99" t="b">
        <v>0</v>
      </c>
      <c r="G1104" s="99" t="b">
        <v>0</v>
      </c>
    </row>
    <row r="1105" spans="1:7" ht="15">
      <c r="A1105" s="101" t="s">
        <v>1503</v>
      </c>
      <c r="B1105" s="99">
        <v>2</v>
      </c>
      <c r="C1105" s="103">
        <v>0.00039405906279997306</v>
      </c>
      <c r="D1105" s="99" t="s">
        <v>1670</v>
      </c>
      <c r="E1105" s="99" t="b">
        <v>0</v>
      </c>
      <c r="F1105" s="99" t="b">
        <v>0</v>
      </c>
      <c r="G1105" s="99" t="b">
        <v>0</v>
      </c>
    </row>
    <row r="1106" spans="1:7" ht="15">
      <c r="A1106" s="101" t="s">
        <v>1504</v>
      </c>
      <c r="B1106" s="99">
        <v>2</v>
      </c>
      <c r="C1106" s="103">
        <v>0.00039405906279997306</v>
      </c>
      <c r="D1106" s="99" t="s">
        <v>1670</v>
      </c>
      <c r="E1106" s="99" t="b">
        <v>1</v>
      </c>
      <c r="F1106" s="99" t="b">
        <v>0</v>
      </c>
      <c r="G1106" s="99" t="b">
        <v>0</v>
      </c>
    </row>
    <row r="1107" spans="1:7" ht="15">
      <c r="A1107" s="101" t="s">
        <v>1505</v>
      </c>
      <c r="B1107" s="99">
        <v>2</v>
      </c>
      <c r="C1107" s="103">
        <v>0.00039405906279997306</v>
      </c>
      <c r="D1107" s="99" t="s">
        <v>1670</v>
      </c>
      <c r="E1107" s="99" t="b">
        <v>0</v>
      </c>
      <c r="F1107" s="99" t="b">
        <v>0</v>
      </c>
      <c r="G1107" s="99" t="b">
        <v>0</v>
      </c>
    </row>
    <row r="1108" spans="1:7" ht="15">
      <c r="A1108" s="101" t="s">
        <v>1506</v>
      </c>
      <c r="B1108" s="99">
        <v>2</v>
      </c>
      <c r="C1108" s="103">
        <v>0.00039405906279997306</v>
      </c>
      <c r="D1108" s="99" t="s">
        <v>1670</v>
      </c>
      <c r="E1108" s="99" t="b">
        <v>0</v>
      </c>
      <c r="F1108" s="99" t="b">
        <v>0</v>
      </c>
      <c r="G1108" s="99" t="b">
        <v>0</v>
      </c>
    </row>
    <row r="1109" spans="1:7" ht="15">
      <c r="A1109" s="101" t="s">
        <v>1507</v>
      </c>
      <c r="B1109" s="99">
        <v>2</v>
      </c>
      <c r="C1109" s="103">
        <v>0.0004705791430399276</v>
      </c>
      <c r="D1109" s="99" t="s">
        <v>1670</v>
      </c>
      <c r="E1109" s="99" t="b">
        <v>0</v>
      </c>
      <c r="F1109" s="99" t="b">
        <v>0</v>
      </c>
      <c r="G1109" s="99" t="b">
        <v>0</v>
      </c>
    </row>
    <row r="1110" spans="1:7" ht="15">
      <c r="A1110" s="101" t="s">
        <v>1508</v>
      </c>
      <c r="B1110" s="99">
        <v>2</v>
      </c>
      <c r="C1110" s="103">
        <v>0.0004705791430399276</v>
      </c>
      <c r="D1110" s="99" t="s">
        <v>1670</v>
      </c>
      <c r="E1110" s="99" t="b">
        <v>0</v>
      </c>
      <c r="F1110" s="99" t="b">
        <v>0</v>
      </c>
      <c r="G1110" s="99" t="b">
        <v>0</v>
      </c>
    </row>
    <row r="1111" spans="1:7" ht="15">
      <c r="A1111" s="101" t="s">
        <v>1509</v>
      </c>
      <c r="B1111" s="99">
        <v>2</v>
      </c>
      <c r="C1111" s="103">
        <v>0.00039405906279997306</v>
      </c>
      <c r="D1111" s="99" t="s">
        <v>1670</v>
      </c>
      <c r="E1111" s="99" t="b">
        <v>0</v>
      </c>
      <c r="F1111" s="99" t="b">
        <v>0</v>
      </c>
      <c r="G1111" s="99" t="b">
        <v>0</v>
      </c>
    </row>
    <row r="1112" spans="1:7" ht="15">
      <c r="A1112" s="101" t="s">
        <v>1510</v>
      </c>
      <c r="B1112" s="99">
        <v>2</v>
      </c>
      <c r="C1112" s="103">
        <v>0.00039405906279997306</v>
      </c>
      <c r="D1112" s="99" t="s">
        <v>1670</v>
      </c>
      <c r="E1112" s="99" t="b">
        <v>0</v>
      </c>
      <c r="F1112" s="99" t="b">
        <v>0</v>
      </c>
      <c r="G1112" s="99" t="b">
        <v>0</v>
      </c>
    </row>
    <row r="1113" spans="1:7" ht="15">
      <c r="A1113" s="101" t="s">
        <v>1511</v>
      </c>
      <c r="B1113" s="99">
        <v>2</v>
      </c>
      <c r="C1113" s="103">
        <v>0.0004705791430399276</v>
      </c>
      <c r="D1113" s="99" t="s">
        <v>1670</v>
      </c>
      <c r="E1113" s="99" t="b">
        <v>0</v>
      </c>
      <c r="F1113" s="99" t="b">
        <v>0</v>
      </c>
      <c r="G1113" s="99" t="b">
        <v>0</v>
      </c>
    </row>
    <row r="1114" spans="1:7" ht="15">
      <c r="A1114" s="101" t="s">
        <v>1512</v>
      </c>
      <c r="B1114" s="99">
        <v>2</v>
      </c>
      <c r="C1114" s="103">
        <v>0.00039405906279997306</v>
      </c>
      <c r="D1114" s="99" t="s">
        <v>1670</v>
      </c>
      <c r="E1114" s="99" t="b">
        <v>0</v>
      </c>
      <c r="F1114" s="99" t="b">
        <v>0</v>
      </c>
      <c r="G1114" s="99" t="b">
        <v>0</v>
      </c>
    </row>
    <row r="1115" spans="1:7" ht="15">
      <c r="A1115" s="101" t="s">
        <v>1513</v>
      </c>
      <c r="B1115" s="99">
        <v>2</v>
      </c>
      <c r="C1115" s="103">
        <v>0.00039405906279997306</v>
      </c>
      <c r="D1115" s="99" t="s">
        <v>1670</v>
      </c>
      <c r="E1115" s="99" t="b">
        <v>0</v>
      </c>
      <c r="F1115" s="99" t="b">
        <v>0</v>
      </c>
      <c r="G1115" s="99" t="b">
        <v>0</v>
      </c>
    </row>
    <row r="1116" spans="1:7" ht="15">
      <c r="A1116" s="101" t="s">
        <v>1514</v>
      </c>
      <c r="B1116" s="99">
        <v>2</v>
      </c>
      <c r="C1116" s="103">
        <v>0.00039405906279997306</v>
      </c>
      <c r="D1116" s="99" t="s">
        <v>1670</v>
      </c>
      <c r="E1116" s="99" t="b">
        <v>0</v>
      </c>
      <c r="F1116" s="99" t="b">
        <v>0</v>
      </c>
      <c r="G1116" s="99" t="b">
        <v>0</v>
      </c>
    </row>
    <row r="1117" spans="1:7" ht="15">
      <c r="A1117" s="101" t="s">
        <v>1515</v>
      </c>
      <c r="B1117" s="99">
        <v>2</v>
      </c>
      <c r="C1117" s="103">
        <v>0.0004705791430399276</v>
      </c>
      <c r="D1117" s="99" t="s">
        <v>1670</v>
      </c>
      <c r="E1117" s="99" t="b">
        <v>0</v>
      </c>
      <c r="F1117" s="99" t="b">
        <v>0</v>
      </c>
      <c r="G1117" s="99" t="b">
        <v>0</v>
      </c>
    </row>
    <row r="1118" spans="1:7" ht="15">
      <c r="A1118" s="101" t="s">
        <v>1516</v>
      </c>
      <c r="B1118" s="99">
        <v>2</v>
      </c>
      <c r="C1118" s="103">
        <v>0.00039405906279997306</v>
      </c>
      <c r="D1118" s="99" t="s">
        <v>1670</v>
      </c>
      <c r="E1118" s="99" t="b">
        <v>0</v>
      </c>
      <c r="F1118" s="99" t="b">
        <v>0</v>
      </c>
      <c r="G1118" s="99" t="b">
        <v>0</v>
      </c>
    </row>
    <row r="1119" spans="1:7" ht="15">
      <c r="A1119" s="101" t="s">
        <v>1517</v>
      </c>
      <c r="B1119" s="99">
        <v>2</v>
      </c>
      <c r="C1119" s="103">
        <v>0.0004705791430399276</v>
      </c>
      <c r="D1119" s="99" t="s">
        <v>1670</v>
      </c>
      <c r="E1119" s="99" t="b">
        <v>0</v>
      </c>
      <c r="F1119" s="99" t="b">
        <v>0</v>
      </c>
      <c r="G1119" s="99" t="b">
        <v>0</v>
      </c>
    </row>
    <row r="1120" spans="1:7" ht="15">
      <c r="A1120" s="101" t="s">
        <v>1518</v>
      </c>
      <c r="B1120" s="99">
        <v>2</v>
      </c>
      <c r="C1120" s="103">
        <v>0.00039405906279997306</v>
      </c>
      <c r="D1120" s="99" t="s">
        <v>1670</v>
      </c>
      <c r="E1120" s="99" t="b">
        <v>0</v>
      </c>
      <c r="F1120" s="99" t="b">
        <v>0</v>
      </c>
      <c r="G1120" s="99" t="b">
        <v>0</v>
      </c>
    </row>
    <row r="1121" spans="1:7" ht="15">
      <c r="A1121" s="101" t="s">
        <v>1519</v>
      </c>
      <c r="B1121" s="99">
        <v>2</v>
      </c>
      <c r="C1121" s="103">
        <v>0.00039405906279997306</v>
      </c>
      <c r="D1121" s="99" t="s">
        <v>1670</v>
      </c>
      <c r="E1121" s="99" t="b">
        <v>0</v>
      </c>
      <c r="F1121" s="99" t="b">
        <v>0</v>
      </c>
      <c r="G1121" s="99" t="b">
        <v>0</v>
      </c>
    </row>
    <row r="1122" spans="1:7" ht="15">
      <c r="A1122" s="101" t="s">
        <v>1520</v>
      </c>
      <c r="B1122" s="99">
        <v>2</v>
      </c>
      <c r="C1122" s="103">
        <v>0.00039405906279997306</v>
      </c>
      <c r="D1122" s="99" t="s">
        <v>1670</v>
      </c>
      <c r="E1122" s="99" t="b">
        <v>0</v>
      </c>
      <c r="F1122" s="99" t="b">
        <v>0</v>
      </c>
      <c r="G1122" s="99" t="b">
        <v>0</v>
      </c>
    </row>
    <row r="1123" spans="1:7" ht="15">
      <c r="A1123" s="101" t="s">
        <v>1521</v>
      </c>
      <c r="B1123" s="99">
        <v>2</v>
      </c>
      <c r="C1123" s="103">
        <v>0.0004705791430399276</v>
      </c>
      <c r="D1123" s="99" t="s">
        <v>1670</v>
      </c>
      <c r="E1123" s="99" t="b">
        <v>0</v>
      </c>
      <c r="F1123" s="99" t="b">
        <v>0</v>
      </c>
      <c r="G1123" s="99" t="b">
        <v>0</v>
      </c>
    </row>
    <row r="1124" spans="1:7" ht="15">
      <c r="A1124" s="101" t="s">
        <v>1522</v>
      </c>
      <c r="B1124" s="99">
        <v>2</v>
      </c>
      <c r="C1124" s="103">
        <v>0.00039405906279997306</v>
      </c>
      <c r="D1124" s="99" t="s">
        <v>1670</v>
      </c>
      <c r="E1124" s="99" t="b">
        <v>0</v>
      </c>
      <c r="F1124" s="99" t="b">
        <v>0</v>
      </c>
      <c r="G1124" s="99" t="b">
        <v>0</v>
      </c>
    </row>
    <row r="1125" spans="1:7" ht="15">
      <c r="A1125" s="101" t="s">
        <v>1523</v>
      </c>
      <c r="B1125" s="99">
        <v>2</v>
      </c>
      <c r="C1125" s="103">
        <v>0.00039405906279997306</v>
      </c>
      <c r="D1125" s="99" t="s">
        <v>1670</v>
      </c>
      <c r="E1125" s="99" t="b">
        <v>0</v>
      </c>
      <c r="F1125" s="99" t="b">
        <v>0</v>
      </c>
      <c r="G1125" s="99" t="b">
        <v>0</v>
      </c>
    </row>
    <row r="1126" spans="1:7" ht="15">
      <c r="A1126" s="101" t="s">
        <v>1524</v>
      </c>
      <c r="B1126" s="99">
        <v>2</v>
      </c>
      <c r="C1126" s="103">
        <v>0.00039405906279997306</v>
      </c>
      <c r="D1126" s="99" t="s">
        <v>1670</v>
      </c>
      <c r="E1126" s="99" t="b">
        <v>0</v>
      </c>
      <c r="F1126" s="99" t="b">
        <v>0</v>
      </c>
      <c r="G1126" s="99" t="b">
        <v>0</v>
      </c>
    </row>
    <row r="1127" spans="1:7" ht="15">
      <c r="A1127" s="101" t="s">
        <v>1525</v>
      </c>
      <c r="B1127" s="99">
        <v>2</v>
      </c>
      <c r="C1127" s="103">
        <v>0.00039405906279997306</v>
      </c>
      <c r="D1127" s="99" t="s">
        <v>1670</v>
      </c>
      <c r="E1127" s="99" t="b">
        <v>0</v>
      </c>
      <c r="F1127" s="99" t="b">
        <v>0</v>
      </c>
      <c r="G1127" s="99" t="b">
        <v>0</v>
      </c>
    </row>
    <row r="1128" spans="1:7" ht="15">
      <c r="A1128" s="101" t="s">
        <v>1526</v>
      </c>
      <c r="B1128" s="99">
        <v>2</v>
      </c>
      <c r="C1128" s="103">
        <v>0.0004705791430399276</v>
      </c>
      <c r="D1128" s="99" t="s">
        <v>1670</v>
      </c>
      <c r="E1128" s="99" t="b">
        <v>0</v>
      </c>
      <c r="F1128" s="99" t="b">
        <v>0</v>
      </c>
      <c r="G1128" s="99" t="b">
        <v>0</v>
      </c>
    </row>
    <row r="1129" spans="1:7" ht="15">
      <c r="A1129" s="101" t="s">
        <v>1527</v>
      </c>
      <c r="B1129" s="99">
        <v>2</v>
      </c>
      <c r="C1129" s="103">
        <v>0.0004705791430399276</v>
      </c>
      <c r="D1129" s="99" t="s">
        <v>1670</v>
      </c>
      <c r="E1129" s="99" t="b">
        <v>0</v>
      </c>
      <c r="F1129" s="99" t="b">
        <v>0</v>
      </c>
      <c r="G1129" s="99" t="b">
        <v>0</v>
      </c>
    </row>
    <row r="1130" spans="1:7" ht="15">
      <c r="A1130" s="101" t="s">
        <v>1528</v>
      </c>
      <c r="B1130" s="99">
        <v>2</v>
      </c>
      <c r="C1130" s="103">
        <v>0.00039405906279997306</v>
      </c>
      <c r="D1130" s="99" t="s">
        <v>1670</v>
      </c>
      <c r="E1130" s="99" t="b">
        <v>0</v>
      </c>
      <c r="F1130" s="99" t="b">
        <v>0</v>
      </c>
      <c r="G1130" s="99" t="b">
        <v>0</v>
      </c>
    </row>
    <row r="1131" spans="1:7" ht="15">
      <c r="A1131" s="101" t="s">
        <v>1529</v>
      </c>
      <c r="B1131" s="99">
        <v>2</v>
      </c>
      <c r="C1131" s="103">
        <v>0.00039405906279997306</v>
      </c>
      <c r="D1131" s="99" t="s">
        <v>1670</v>
      </c>
      <c r="E1131" s="99" t="b">
        <v>0</v>
      </c>
      <c r="F1131" s="99" t="b">
        <v>0</v>
      </c>
      <c r="G1131" s="99" t="b">
        <v>0</v>
      </c>
    </row>
    <row r="1132" spans="1:7" ht="15">
      <c r="A1132" s="101" t="s">
        <v>1530</v>
      </c>
      <c r="B1132" s="99">
        <v>2</v>
      </c>
      <c r="C1132" s="103">
        <v>0.00039405906279997306</v>
      </c>
      <c r="D1132" s="99" t="s">
        <v>1670</v>
      </c>
      <c r="E1132" s="99" t="b">
        <v>0</v>
      </c>
      <c r="F1132" s="99" t="b">
        <v>0</v>
      </c>
      <c r="G1132" s="99" t="b">
        <v>0</v>
      </c>
    </row>
    <row r="1133" spans="1:7" ht="15">
      <c r="A1133" s="101" t="s">
        <v>1531</v>
      </c>
      <c r="B1133" s="99">
        <v>2</v>
      </c>
      <c r="C1133" s="103">
        <v>0.0004705791430399276</v>
      </c>
      <c r="D1133" s="99" t="s">
        <v>1670</v>
      </c>
      <c r="E1133" s="99" t="b">
        <v>0</v>
      </c>
      <c r="F1133" s="99" t="b">
        <v>0</v>
      </c>
      <c r="G1133" s="99" t="b">
        <v>0</v>
      </c>
    </row>
    <row r="1134" spans="1:7" ht="15">
      <c r="A1134" s="101" t="s">
        <v>1532</v>
      </c>
      <c r="B1134" s="99">
        <v>2</v>
      </c>
      <c r="C1134" s="103">
        <v>0.00039405906279997306</v>
      </c>
      <c r="D1134" s="99" t="s">
        <v>1670</v>
      </c>
      <c r="E1134" s="99" t="b">
        <v>0</v>
      </c>
      <c r="F1134" s="99" t="b">
        <v>0</v>
      </c>
      <c r="G1134" s="99" t="b">
        <v>0</v>
      </c>
    </row>
    <row r="1135" spans="1:7" ht="15">
      <c r="A1135" s="101" t="s">
        <v>1533</v>
      </c>
      <c r="B1135" s="99">
        <v>2</v>
      </c>
      <c r="C1135" s="103">
        <v>0.00039405906279997306</v>
      </c>
      <c r="D1135" s="99" t="s">
        <v>1670</v>
      </c>
      <c r="E1135" s="99" t="b">
        <v>0</v>
      </c>
      <c r="F1135" s="99" t="b">
        <v>0</v>
      </c>
      <c r="G1135" s="99" t="b">
        <v>0</v>
      </c>
    </row>
    <row r="1136" spans="1:7" ht="15">
      <c r="A1136" s="101" t="s">
        <v>1534</v>
      </c>
      <c r="B1136" s="99">
        <v>2</v>
      </c>
      <c r="C1136" s="103">
        <v>0.00039405906279997306</v>
      </c>
      <c r="D1136" s="99" t="s">
        <v>1670</v>
      </c>
      <c r="E1136" s="99" t="b">
        <v>1</v>
      </c>
      <c r="F1136" s="99" t="b">
        <v>0</v>
      </c>
      <c r="G1136" s="99" t="b">
        <v>0</v>
      </c>
    </row>
    <row r="1137" spans="1:7" ht="15">
      <c r="A1137" s="101" t="s">
        <v>1535</v>
      </c>
      <c r="B1137" s="99">
        <v>2</v>
      </c>
      <c r="C1137" s="103">
        <v>0.00039405906279997306</v>
      </c>
      <c r="D1137" s="99" t="s">
        <v>1670</v>
      </c>
      <c r="E1137" s="99" t="b">
        <v>0</v>
      </c>
      <c r="F1137" s="99" t="b">
        <v>0</v>
      </c>
      <c r="G1137" s="99" t="b">
        <v>0</v>
      </c>
    </row>
    <row r="1138" spans="1:7" ht="15">
      <c r="A1138" s="101" t="s">
        <v>1536</v>
      </c>
      <c r="B1138" s="99">
        <v>2</v>
      </c>
      <c r="C1138" s="103">
        <v>0.00039405906279997306</v>
      </c>
      <c r="D1138" s="99" t="s">
        <v>1670</v>
      </c>
      <c r="E1138" s="99" t="b">
        <v>0</v>
      </c>
      <c r="F1138" s="99" t="b">
        <v>0</v>
      </c>
      <c r="G1138" s="99" t="b">
        <v>0</v>
      </c>
    </row>
    <row r="1139" spans="1:7" ht="15">
      <c r="A1139" s="101" t="s">
        <v>1537</v>
      </c>
      <c r="B1139" s="99">
        <v>2</v>
      </c>
      <c r="C1139" s="103">
        <v>0.00039405906279997306</v>
      </c>
      <c r="D1139" s="99" t="s">
        <v>1670</v>
      </c>
      <c r="E1139" s="99" t="b">
        <v>0</v>
      </c>
      <c r="F1139" s="99" t="b">
        <v>0</v>
      </c>
      <c r="G1139" s="99" t="b">
        <v>0</v>
      </c>
    </row>
    <row r="1140" spans="1:7" ht="15">
      <c r="A1140" s="101" t="s">
        <v>1538</v>
      </c>
      <c r="B1140" s="99">
        <v>2</v>
      </c>
      <c r="C1140" s="103">
        <v>0.0004705791430399276</v>
      </c>
      <c r="D1140" s="99" t="s">
        <v>1670</v>
      </c>
      <c r="E1140" s="99" t="b">
        <v>0</v>
      </c>
      <c r="F1140" s="99" t="b">
        <v>0</v>
      </c>
      <c r="G1140" s="99" t="b">
        <v>0</v>
      </c>
    </row>
    <row r="1141" spans="1:7" ht="15">
      <c r="A1141" s="101" t="s">
        <v>1539</v>
      </c>
      <c r="B1141" s="99">
        <v>2</v>
      </c>
      <c r="C1141" s="103">
        <v>0.0004705791430399276</v>
      </c>
      <c r="D1141" s="99" t="s">
        <v>1670</v>
      </c>
      <c r="E1141" s="99" t="b">
        <v>0</v>
      </c>
      <c r="F1141" s="99" t="b">
        <v>0</v>
      </c>
      <c r="G1141" s="99" t="b">
        <v>0</v>
      </c>
    </row>
    <row r="1142" spans="1:7" ht="15">
      <c r="A1142" s="101" t="s">
        <v>1540</v>
      </c>
      <c r="B1142" s="99">
        <v>2</v>
      </c>
      <c r="C1142" s="103">
        <v>0.00039405906279997306</v>
      </c>
      <c r="D1142" s="99" t="s">
        <v>1670</v>
      </c>
      <c r="E1142" s="99" t="b">
        <v>0</v>
      </c>
      <c r="F1142" s="99" t="b">
        <v>0</v>
      </c>
      <c r="G1142" s="99" t="b">
        <v>0</v>
      </c>
    </row>
    <row r="1143" spans="1:7" ht="15">
      <c r="A1143" s="101" t="s">
        <v>1541</v>
      </c>
      <c r="B1143" s="99">
        <v>2</v>
      </c>
      <c r="C1143" s="103">
        <v>0.00039405906279997306</v>
      </c>
      <c r="D1143" s="99" t="s">
        <v>1670</v>
      </c>
      <c r="E1143" s="99" t="b">
        <v>0</v>
      </c>
      <c r="F1143" s="99" t="b">
        <v>0</v>
      </c>
      <c r="G1143" s="99" t="b">
        <v>0</v>
      </c>
    </row>
    <row r="1144" spans="1:7" ht="15">
      <c r="A1144" s="101" t="s">
        <v>1542</v>
      </c>
      <c r="B1144" s="99">
        <v>2</v>
      </c>
      <c r="C1144" s="103">
        <v>0.00039405906279997306</v>
      </c>
      <c r="D1144" s="99" t="s">
        <v>1670</v>
      </c>
      <c r="E1144" s="99" t="b">
        <v>0</v>
      </c>
      <c r="F1144" s="99" t="b">
        <v>0</v>
      </c>
      <c r="G1144" s="99" t="b">
        <v>0</v>
      </c>
    </row>
    <row r="1145" spans="1:7" ht="15">
      <c r="A1145" s="101" t="s">
        <v>1543</v>
      </c>
      <c r="B1145" s="99">
        <v>2</v>
      </c>
      <c r="C1145" s="103">
        <v>0.0004705791430399276</v>
      </c>
      <c r="D1145" s="99" t="s">
        <v>1670</v>
      </c>
      <c r="E1145" s="99" t="b">
        <v>1</v>
      </c>
      <c r="F1145" s="99" t="b">
        <v>0</v>
      </c>
      <c r="G1145" s="99" t="b">
        <v>0</v>
      </c>
    </row>
    <row r="1146" spans="1:7" ht="15">
      <c r="A1146" s="101" t="s">
        <v>1544</v>
      </c>
      <c r="B1146" s="99">
        <v>2</v>
      </c>
      <c r="C1146" s="103">
        <v>0.00039405906279997306</v>
      </c>
      <c r="D1146" s="99" t="s">
        <v>1670</v>
      </c>
      <c r="E1146" s="99" t="b">
        <v>0</v>
      </c>
      <c r="F1146" s="99" t="b">
        <v>0</v>
      </c>
      <c r="G1146" s="99" t="b">
        <v>0</v>
      </c>
    </row>
    <row r="1147" spans="1:7" ht="15">
      <c r="A1147" s="101" t="s">
        <v>1545</v>
      </c>
      <c r="B1147" s="99">
        <v>2</v>
      </c>
      <c r="C1147" s="103">
        <v>0.00039405906279997306</v>
      </c>
      <c r="D1147" s="99" t="s">
        <v>1670</v>
      </c>
      <c r="E1147" s="99" t="b">
        <v>0</v>
      </c>
      <c r="F1147" s="99" t="b">
        <v>1</v>
      </c>
      <c r="G1147" s="99" t="b">
        <v>0</v>
      </c>
    </row>
    <row r="1148" spans="1:7" ht="15">
      <c r="A1148" s="101" t="s">
        <v>1546</v>
      </c>
      <c r="B1148" s="99">
        <v>2</v>
      </c>
      <c r="C1148" s="103">
        <v>0.00039405906279997306</v>
      </c>
      <c r="D1148" s="99" t="s">
        <v>1670</v>
      </c>
      <c r="E1148" s="99" t="b">
        <v>0</v>
      </c>
      <c r="F1148" s="99" t="b">
        <v>0</v>
      </c>
      <c r="G1148" s="99" t="b">
        <v>0</v>
      </c>
    </row>
    <row r="1149" spans="1:7" ht="15">
      <c r="A1149" s="101" t="s">
        <v>1547</v>
      </c>
      <c r="B1149" s="99">
        <v>2</v>
      </c>
      <c r="C1149" s="103">
        <v>0.00039405906279997306</v>
      </c>
      <c r="D1149" s="99" t="s">
        <v>1670</v>
      </c>
      <c r="E1149" s="99" t="b">
        <v>0</v>
      </c>
      <c r="F1149" s="99" t="b">
        <v>0</v>
      </c>
      <c r="G1149" s="99" t="b">
        <v>0</v>
      </c>
    </row>
    <row r="1150" spans="1:7" ht="15">
      <c r="A1150" s="101" t="s">
        <v>1548</v>
      </c>
      <c r="B1150" s="99">
        <v>2</v>
      </c>
      <c r="C1150" s="103">
        <v>0.00039405906279997306</v>
      </c>
      <c r="D1150" s="99" t="s">
        <v>1670</v>
      </c>
      <c r="E1150" s="99" t="b">
        <v>0</v>
      </c>
      <c r="F1150" s="99" t="b">
        <v>0</v>
      </c>
      <c r="G1150" s="99" t="b">
        <v>0</v>
      </c>
    </row>
    <row r="1151" spans="1:7" ht="15">
      <c r="A1151" s="101" t="s">
        <v>1549</v>
      </c>
      <c r="B1151" s="99">
        <v>2</v>
      </c>
      <c r="C1151" s="103">
        <v>0.0004705791430399276</v>
      </c>
      <c r="D1151" s="99" t="s">
        <v>1670</v>
      </c>
      <c r="E1151" s="99" t="b">
        <v>0</v>
      </c>
      <c r="F1151" s="99" t="b">
        <v>0</v>
      </c>
      <c r="G1151" s="99" t="b">
        <v>0</v>
      </c>
    </row>
    <row r="1152" spans="1:7" ht="15">
      <c r="A1152" s="101" t="s">
        <v>1550</v>
      </c>
      <c r="B1152" s="99">
        <v>2</v>
      </c>
      <c r="C1152" s="103">
        <v>0.00039405906279997306</v>
      </c>
      <c r="D1152" s="99" t="s">
        <v>1670</v>
      </c>
      <c r="E1152" s="99" t="b">
        <v>0</v>
      </c>
      <c r="F1152" s="99" t="b">
        <v>0</v>
      </c>
      <c r="G1152" s="99" t="b">
        <v>0</v>
      </c>
    </row>
    <row r="1153" spans="1:7" ht="15">
      <c r="A1153" s="101" t="s">
        <v>1551</v>
      </c>
      <c r="B1153" s="99">
        <v>2</v>
      </c>
      <c r="C1153" s="103">
        <v>0.00039405906279997306</v>
      </c>
      <c r="D1153" s="99" t="s">
        <v>1670</v>
      </c>
      <c r="E1153" s="99" t="b">
        <v>0</v>
      </c>
      <c r="F1153" s="99" t="b">
        <v>0</v>
      </c>
      <c r="G1153" s="99" t="b">
        <v>0</v>
      </c>
    </row>
    <row r="1154" spans="1:7" ht="15">
      <c r="A1154" s="101" t="s">
        <v>1552</v>
      </c>
      <c r="B1154" s="99">
        <v>2</v>
      </c>
      <c r="C1154" s="103">
        <v>0.0004705791430399276</v>
      </c>
      <c r="D1154" s="99" t="s">
        <v>1670</v>
      </c>
      <c r="E1154" s="99" t="b">
        <v>0</v>
      </c>
      <c r="F1154" s="99" t="b">
        <v>0</v>
      </c>
      <c r="G1154" s="99" t="b">
        <v>0</v>
      </c>
    </row>
    <row r="1155" spans="1:7" ht="15">
      <c r="A1155" s="101" t="s">
        <v>1553</v>
      </c>
      <c r="B1155" s="99">
        <v>2</v>
      </c>
      <c r="C1155" s="103">
        <v>0.0004705791430399276</v>
      </c>
      <c r="D1155" s="99" t="s">
        <v>1670</v>
      </c>
      <c r="E1155" s="99" t="b">
        <v>0</v>
      </c>
      <c r="F1155" s="99" t="b">
        <v>0</v>
      </c>
      <c r="G1155" s="99" t="b">
        <v>0</v>
      </c>
    </row>
    <row r="1156" spans="1:7" ht="15">
      <c r="A1156" s="101" t="s">
        <v>1554</v>
      </c>
      <c r="B1156" s="99">
        <v>2</v>
      </c>
      <c r="C1156" s="103">
        <v>0.0004705791430399276</v>
      </c>
      <c r="D1156" s="99" t="s">
        <v>1670</v>
      </c>
      <c r="E1156" s="99" t="b">
        <v>0</v>
      </c>
      <c r="F1156" s="99" t="b">
        <v>0</v>
      </c>
      <c r="G1156" s="99" t="b">
        <v>0</v>
      </c>
    </row>
    <row r="1157" spans="1:7" ht="15">
      <c r="A1157" s="101" t="s">
        <v>1555</v>
      </c>
      <c r="B1157" s="99">
        <v>2</v>
      </c>
      <c r="C1157" s="103">
        <v>0.00039405906279997306</v>
      </c>
      <c r="D1157" s="99" t="s">
        <v>1670</v>
      </c>
      <c r="E1157" s="99" t="b">
        <v>1</v>
      </c>
      <c r="F1157" s="99" t="b">
        <v>0</v>
      </c>
      <c r="G1157" s="99" t="b">
        <v>0</v>
      </c>
    </row>
    <row r="1158" spans="1:7" ht="15">
      <c r="A1158" s="101" t="s">
        <v>1556</v>
      </c>
      <c r="B1158" s="99">
        <v>2</v>
      </c>
      <c r="C1158" s="103">
        <v>0.0004705791430399276</v>
      </c>
      <c r="D1158" s="99" t="s">
        <v>1670</v>
      </c>
      <c r="E1158" s="99" t="b">
        <v>0</v>
      </c>
      <c r="F1158" s="99" t="b">
        <v>0</v>
      </c>
      <c r="G1158" s="99" t="b">
        <v>0</v>
      </c>
    </row>
    <row r="1159" spans="1:7" ht="15">
      <c r="A1159" s="101" t="s">
        <v>1557</v>
      </c>
      <c r="B1159" s="99">
        <v>2</v>
      </c>
      <c r="C1159" s="103">
        <v>0.00039405906279997306</v>
      </c>
      <c r="D1159" s="99" t="s">
        <v>1670</v>
      </c>
      <c r="E1159" s="99" t="b">
        <v>0</v>
      </c>
      <c r="F1159" s="99" t="b">
        <v>0</v>
      </c>
      <c r="G1159" s="99" t="b">
        <v>0</v>
      </c>
    </row>
    <row r="1160" spans="1:7" ht="15">
      <c r="A1160" s="101" t="s">
        <v>1558</v>
      </c>
      <c r="B1160" s="99">
        <v>2</v>
      </c>
      <c r="C1160" s="103">
        <v>0.00039405906279997306</v>
      </c>
      <c r="D1160" s="99" t="s">
        <v>1670</v>
      </c>
      <c r="E1160" s="99" t="b">
        <v>0</v>
      </c>
      <c r="F1160" s="99" t="b">
        <v>0</v>
      </c>
      <c r="G1160" s="99" t="b">
        <v>0</v>
      </c>
    </row>
    <row r="1161" spans="1:7" ht="15">
      <c r="A1161" s="101" t="s">
        <v>1559</v>
      </c>
      <c r="B1161" s="99">
        <v>2</v>
      </c>
      <c r="C1161" s="103">
        <v>0.00039405906279997306</v>
      </c>
      <c r="D1161" s="99" t="s">
        <v>1670</v>
      </c>
      <c r="E1161" s="99" t="b">
        <v>0</v>
      </c>
      <c r="F1161" s="99" t="b">
        <v>0</v>
      </c>
      <c r="G1161" s="99" t="b">
        <v>0</v>
      </c>
    </row>
    <row r="1162" spans="1:7" ht="15">
      <c r="A1162" s="101" t="s">
        <v>1560</v>
      </c>
      <c r="B1162" s="99">
        <v>2</v>
      </c>
      <c r="C1162" s="103">
        <v>0.00039405906279997306</v>
      </c>
      <c r="D1162" s="99" t="s">
        <v>1670</v>
      </c>
      <c r="E1162" s="99" t="b">
        <v>0</v>
      </c>
      <c r="F1162" s="99" t="b">
        <v>0</v>
      </c>
      <c r="G1162" s="99" t="b">
        <v>0</v>
      </c>
    </row>
    <row r="1163" spans="1:7" ht="15">
      <c r="A1163" s="101" t="s">
        <v>1561</v>
      </c>
      <c r="B1163" s="99">
        <v>2</v>
      </c>
      <c r="C1163" s="103">
        <v>0.0004705791430399276</v>
      </c>
      <c r="D1163" s="99" t="s">
        <v>1670</v>
      </c>
      <c r="E1163" s="99" t="b">
        <v>0</v>
      </c>
      <c r="F1163" s="99" t="b">
        <v>0</v>
      </c>
      <c r="G1163" s="99" t="b">
        <v>0</v>
      </c>
    </row>
    <row r="1164" spans="1:7" ht="15">
      <c r="A1164" s="101" t="s">
        <v>1562</v>
      </c>
      <c r="B1164" s="99">
        <v>2</v>
      </c>
      <c r="C1164" s="103">
        <v>0.00039405906279997306</v>
      </c>
      <c r="D1164" s="99" t="s">
        <v>1670</v>
      </c>
      <c r="E1164" s="99" t="b">
        <v>0</v>
      </c>
      <c r="F1164" s="99" t="b">
        <v>0</v>
      </c>
      <c r="G1164" s="99" t="b">
        <v>0</v>
      </c>
    </row>
    <row r="1165" spans="1:7" ht="15">
      <c r="A1165" s="101" t="s">
        <v>1563</v>
      </c>
      <c r="B1165" s="99">
        <v>2</v>
      </c>
      <c r="C1165" s="103">
        <v>0.00039405906279997306</v>
      </c>
      <c r="D1165" s="99" t="s">
        <v>1670</v>
      </c>
      <c r="E1165" s="99" t="b">
        <v>1</v>
      </c>
      <c r="F1165" s="99" t="b">
        <v>0</v>
      </c>
      <c r="G1165" s="99" t="b">
        <v>0</v>
      </c>
    </row>
    <row r="1166" spans="1:7" ht="15">
      <c r="A1166" s="101" t="s">
        <v>1564</v>
      </c>
      <c r="B1166" s="99">
        <v>2</v>
      </c>
      <c r="C1166" s="103">
        <v>0.00039405906279997306</v>
      </c>
      <c r="D1166" s="99" t="s">
        <v>1670</v>
      </c>
      <c r="E1166" s="99" t="b">
        <v>0</v>
      </c>
      <c r="F1166" s="99" t="b">
        <v>0</v>
      </c>
      <c r="G1166" s="99" t="b">
        <v>0</v>
      </c>
    </row>
    <row r="1167" spans="1:7" ht="15">
      <c r="A1167" s="101" t="s">
        <v>1565</v>
      </c>
      <c r="B1167" s="99">
        <v>2</v>
      </c>
      <c r="C1167" s="103">
        <v>0.00039405906279997306</v>
      </c>
      <c r="D1167" s="99" t="s">
        <v>1670</v>
      </c>
      <c r="E1167" s="99" t="b">
        <v>0</v>
      </c>
      <c r="F1167" s="99" t="b">
        <v>0</v>
      </c>
      <c r="G1167" s="99" t="b">
        <v>0</v>
      </c>
    </row>
    <row r="1168" spans="1:7" ht="15">
      <c r="A1168" s="101" t="s">
        <v>1566</v>
      </c>
      <c r="B1168" s="99">
        <v>2</v>
      </c>
      <c r="C1168" s="103">
        <v>0.00039405906279997306</v>
      </c>
      <c r="D1168" s="99" t="s">
        <v>1670</v>
      </c>
      <c r="E1168" s="99" t="b">
        <v>1</v>
      </c>
      <c r="F1168" s="99" t="b">
        <v>0</v>
      </c>
      <c r="G1168" s="99" t="b">
        <v>0</v>
      </c>
    </row>
    <row r="1169" spans="1:7" ht="15">
      <c r="A1169" s="101" t="s">
        <v>1567</v>
      </c>
      <c r="B1169" s="99">
        <v>2</v>
      </c>
      <c r="C1169" s="103">
        <v>0.0004705791430399276</v>
      </c>
      <c r="D1169" s="99" t="s">
        <v>1670</v>
      </c>
      <c r="E1169" s="99" t="b">
        <v>0</v>
      </c>
      <c r="F1169" s="99" t="b">
        <v>0</v>
      </c>
      <c r="G1169" s="99" t="b">
        <v>0</v>
      </c>
    </row>
    <row r="1170" spans="1:7" ht="15">
      <c r="A1170" s="101" t="s">
        <v>1568</v>
      </c>
      <c r="B1170" s="99">
        <v>2</v>
      </c>
      <c r="C1170" s="103">
        <v>0.00039405906279997306</v>
      </c>
      <c r="D1170" s="99" t="s">
        <v>1670</v>
      </c>
      <c r="E1170" s="99" t="b">
        <v>0</v>
      </c>
      <c r="F1170" s="99" t="b">
        <v>0</v>
      </c>
      <c r="G1170" s="99" t="b">
        <v>0</v>
      </c>
    </row>
    <row r="1171" spans="1:7" ht="15">
      <c r="A1171" s="101" t="s">
        <v>1569</v>
      </c>
      <c r="B1171" s="99">
        <v>2</v>
      </c>
      <c r="C1171" s="103">
        <v>0.00039405906279997306</v>
      </c>
      <c r="D1171" s="99" t="s">
        <v>1670</v>
      </c>
      <c r="E1171" s="99" t="b">
        <v>0</v>
      </c>
      <c r="F1171" s="99" t="b">
        <v>0</v>
      </c>
      <c r="G1171" s="99" t="b">
        <v>0</v>
      </c>
    </row>
    <row r="1172" spans="1:7" ht="15">
      <c r="A1172" s="101" t="s">
        <v>1570</v>
      </c>
      <c r="B1172" s="99">
        <v>2</v>
      </c>
      <c r="C1172" s="103">
        <v>0.00039405906279997306</v>
      </c>
      <c r="D1172" s="99" t="s">
        <v>1670</v>
      </c>
      <c r="E1172" s="99" t="b">
        <v>0</v>
      </c>
      <c r="F1172" s="99" t="b">
        <v>0</v>
      </c>
      <c r="G1172" s="99" t="b">
        <v>0</v>
      </c>
    </row>
    <row r="1173" spans="1:7" ht="15">
      <c r="A1173" s="101" t="s">
        <v>1571</v>
      </c>
      <c r="B1173" s="99">
        <v>2</v>
      </c>
      <c r="C1173" s="103">
        <v>0.00039405906279997306</v>
      </c>
      <c r="D1173" s="99" t="s">
        <v>1670</v>
      </c>
      <c r="E1173" s="99" t="b">
        <v>0</v>
      </c>
      <c r="F1173" s="99" t="b">
        <v>0</v>
      </c>
      <c r="G1173" s="99" t="b">
        <v>0</v>
      </c>
    </row>
    <row r="1174" spans="1:7" ht="15">
      <c r="A1174" s="101" t="s">
        <v>1572</v>
      </c>
      <c r="B1174" s="99">
        <v>2</v>
      </c>
      <c r="C1174" s="103">
        <v>0.00039405906279997306</v>
      </c>
      <c r="D1174" s="99" t="s">
        <v>1670</v>
      </c>
      <c r="E1174" s="99" t="b">
        <v>0</v>
      </c>
      <c r="F1174" s="99" t="b">
        <v>0</v>
      </c>
      <c r="G1174" s="99" t="b">
        <v>0</v>
      </c>
    </row>
    <row r="1175" spans="1:7" ht="15">
      <c r="A1175" s="101" t="s">
        <v>1573</v>
      </c>
      <c r="B1175" s="99">
        <v>2</v>
      </c>
      <c r="C1175" s="103">
        <v>0.00039405906279997306</v>
      </c>
      <c r="D1175" s="99" t="s">
        <v>1670</v>
      </c>
      <c r="E1175" s="99" t="b">
        <v>0</v>
      </c>
      <c r="F1175" s="99" t="b">
        <v>0</v>
      </c>
      <c r="G1175" s="99" t="b">
        <v>0</v>
      </c>
    </row>
    <row r="1176" spans="1:7" ht="15">
      <c r="A1176" s="101" t="s">
        <v>1574</v>
      </c>
      <c r="B1176" s="99">
        <v>2</v>
      </c>
      <c r="C1176" s="103">
        <v>0.0004705791430399276</v>
      </c>
      <c r="D1176" s="99" t="s">
        <v>1670</v>
      </c>
      <c r="E1176" s="99" t="b">
        <v>0</v>
      </c>
      <c r="F1176" s="99" t="b">
        <v>0</v>
      </c>
      <c r="G1176" s="99" t="b">
        <v>0</v>
      </c>
    </row>
    <row r="1177" spans="1:7" ht="15">
      <c r="A1177" s="101" t="s">
        <v>1575</v>
      </c>
      <c r="B1177" s="99">
        <v>2</v>
      </c>
      <c r="C1177" s="103">
        <v>0.0004705791430399276</v>
      </c>
      <c r="D1177" s="99" t="s">
        <v>1670</v>
      </c>
      <c r="E1177" s="99" t="b">
        <v>1</v>
      </c>
      <c r="F1177" s="99" t="b">
        <v>0</v>
      </c>
      <c r="G1177" s="99" t="b">
        <v>0</v>
      </c>
    </row>
    <row r="1178" spans="1:7" ht="15">
      <c r="A1178" s="101" t="s">
        <v>1576</v>
      </c>
      <c r="B1178" s="99">
        <v>2</v>
      </c>
      <c r="C1178" s="103">
        <v>0.00039405906279997306</v>
      </c>
      <c r="D1178" s="99" t="s">
        <v>1670</v>
      </c>
      <c r="E1178" s="99" t="b">
        <v>0</v>
      </c>
      <c r="F1178" s="99" t="b">
        <v>0</v>
      </c>
      <c r="G1178" s="99" t="b">
        <v>0</v>
      </c>
    </row>
    <row r="1179" spans="1:7" ht="15">
      <c r="A1179" s="101" t="s">
        <v>1577</v>
      </c>
      <c r="B1179" s="99">
        <v>2</v>
      </c>
      <c r="C1179" s="103">
        <v>0.00039405906279997306</v>
      </c>
      <c r="D1179" s="99" t="s">
        <v>1670</v>
      </c>
      <c r="E1179" s="99" t="b">
        <v>0</v>
      </c>
      <c r="F1179" s="99" t="b">
        <v>0</v>
      </c>
      <c r="G1179" s="99" t="b">
        <v>0</v>
      </c>
    </row>
    <row r="1180" spans="1:7" ht="15">
      <c r="A1180" s="101" t="s">
        <v>1578</v>
      </c>
      <c r="B1180" s="99">
        <v>2</v>
      </c>
      <c r="C1180" s="103">
        <v>0.00039405906279997306</v>
      </c>
      <c r="D1180" s="99" t="s">
        <v>1670</v>
      </c>
      <c r="E1180" s="99" t="b">
        <v>0</v>
      </c>
      <c r="F1180" s="99" t="b">
        <v>0</v>
      </c>
      <c r="G1180" s="99" t="b">
        <v>0</v>
      </c>
    </row>
    <row r="1181" spans="1:7" ht="15">
      <c r="A1181" s="101" t="s">
        <v>1579</v>
      </c>
      <c r="B1181" s="99">
        <v>2</v>
      </c>
      <c r="C1181" s="103">
        <v>0.00039405906279997306</v>
      </c>
      <c r="D1181" s="99" t="s">
        <v>1670</v>
      </c>
      <c r="E1181" s="99" t="b">
        <v>0</v>
      </c>
      <c r="F1181" s="99" t="b">
        <v>0</v>
      </c>
      <c r="G1181" s="99" t="b">
        <v>0</v>
      </c>
    </row>
    <row r="1182" spans="1:7" ht="15">
      <c r="A1182" s="101" t="s">
        <v>1580</v>
      </c>
      <c r="B1182" s="99">
        <v>2</v>
      </c>
      <c r="C1182" s="103">
        <v>0.00039405906279997306</v>
      </c>
      <c r="D1182" s="99" t="s">
        <v>1670</v>
      </c>
      <c r="E1182" s="99" t="b">
        <v>0</v>
      </c>
      <c r="F1182" s="99" t="b">
        <v>0</v>
      </c>
      <c r="G1182" s="99" t="b">
        <v>0</v>
      </c>
    </row>
    <row r="1183" spans="1:7" ht="15">
      <c r="A1183" s="101" t="s">
        <v>1581</v>
      </c>
      <c r="B1183" s="99">
        <v>2</v>
      </c>
      <c r="C1183" s="103">
        <v>0.00039405906279997306</v>
      </c>
      <c r="D1183" s="99" t="s">
        <v>1670</v>
      </c>
      <c r="E1183" s="99" t="b">
        <v>0</v>
      </c>
      <c r="F1183" s="99" t="b">
        <v>0</v>
      </c>
      <c r="G1183" s="99" t="b">
        <v>0</v>
      </c>
    </row>
    <row r="1184" spans="1:7" ht="15">
      <c r="A1184" s="101" t="s">
        <v>1582</v>
      </c>
      <c r="B1184" s="99">
        <v>2</v>
      </c>
      <c r="C1184" s="103">
        <v>0.00039405906279997306</v>
      </c>
      <c r="D1184" s="99" t="s">
        <v>1670</v>
      </c>
      <c r="E1184" s="99" t="b">
        <v>0</v>
      </c>
      <c r="F1184" s="99" t="b">
        <v>0</v>
      </c>
      <c r="G1184" s="99" t="b">
        <v>0</v>
      </c>
    </row>
    <row r="1185" spans="1:7" ht="15">
      <c r="A1185" s="101" t="s">
        <v>1583</v>
      </c>
      <c r="B1185" s="99">
        <v>2</v>
      </c>
      <c r="C1185" s="103">
        <v>0.00039405906279997306</v>
      </c>
      <c r="D1185" s="99" t="s">
        <v>1670</v>
      </c>
      <c r="E1185" s="99" t="b">
        <v>0</v>
      </c>
      <c r="F1185" s="99" t="b">
        <v>0</v>
      </c>
      <c r="G1185" s="99" t="b">
        <v>0</v>
      </c>
    </row>
    <row r="1186" spans="1:7" ht="15">
      <c r="A1186" s="101" t="s">
        <v>1584</v>
      </c>
      <c r="B1186" s="99">
        <v>2</v>
      </c>
      <c r="C1186" s="103">
        <v>0.00039405906279997306</v>
      </c>
      <c r="D1186" s="99" t="s">
        <v>1670</v>
      </c>
      <c r="E1186" s="99" t="b">
        <v>0</v>
      </c>
      <c r="F1186" s="99" t="b">
        <v>0</v>
      </c>
      <c r="G1186" s="99" t="b">
        <v>0</v>
      </c>
    </row>
    <row r="1187" spans="1:7" ht="15">
      <c r="A1187" s="101" t="s">
        <v>1585</v>
      </c>
      <c r="B1187" s="99">
        <v>2</v>
      </c>
      <c r="C1187" s="103">
        <v>0.0004705791430399276</v>
      </c>
      <c r="D1187" s="99" t="s">
        <v>1670</v>
      </c>
      <c r="E1187" s="99" t="b">
        <v>1</v>
      </c>
      <c r="F1187" s="99" t="b">
        <v>0</v>
      </c>
      <c r="G1187" s="99" t="b">
        <v>0</v>
      </c>
    </row>
    <row r="1188" spans="1:7" ht="15">
      <c r="A1188" s="101" t="s">
        <v>1586</v>
      </c>
      <c r="B1188" s="99">
        <v>2</v>
      </c>
      <c r="C1188" s="103">
        <v>0.00039405906279997306</v>
      </c>
      <c r="D1188" s="99" t="s">
        <v>1670</v>
      </c>
      <c r="E1188" s="99" t="b">
        <v>0</v>
      </c>
      <c r="F1188" s="99" t="b">
        <v>0</v>
      </c>
      <c r="G1188" s="99" t="b">
        <v>0</v>
      </c>
    </row>
    <row r="1189" spans="1:7" ht="15">
      <c r="A1189" s="101" t="s">
        <v>1587</v>
      </c>
      <c r="B1189" s="99">
        <v>2</v>
      </c>
      <c r="C1189" s="103">
        <v>0.0004705791430399276</v>
      </c>
      <c r="D1189" s="99" t="s">
        <v>1670</v>
      </c>
      <c r="E1189" s="99" t="b">
        <v>0</v>
      </c>
      <c r="F1189" s="99" t="b">
        <v>0</v>
      </c>
      <c r="G1189" s="99" t="b">
        <v>0</v>
      </c>
    </row>
    <row r="1190" spans="1:7" ht="15">
      <c r="A1190" s="101" t="s">
        <v>1588</v>
      </c>
      <c r="B1190" s="99">
        <v>2</v>
      </c>
      <c r="C1190" s="103">
        <v>0.0004705791430399276</v>
      </c>
      <c r="D1190" s="99" t="s">
        <v>1670</v>
      </c>
      <c r="E1190" s="99" t="b">
        <v>0</v>
      </c>
      <c r="F1190" s="99" t="b">
        <v>0</v>
      </c>
      <c r="G1190" s="99" t="b">
        <v>0</v>
      </c>
    </row>
    <row r="1191" spans="1:7" ht="15">
      <c r="A1191" s="101" t="s">
        <v>1589</v>
      </c>
      <c r="B1191" s="99">
        <v>2</v>
      </c>
      <c r="C1191" s="103">
        <v>0.0004705791430399276</v>
      </c>
      <c r="D1191" s="99" t="s">
        <v>1670</v>
      </c>
      <c r="E1191" s="99" t="b">
        <v>0</v>
      </c>
      <c r="F1191" s="99" t="b">
        <v>0</v>
      </c>
      <c r="G1191" s="99" t="b">
        <v>0</v>
      </c>
    </row>
    <row r="1192" spans="1:7" ht="15">
      <c r="A1192" s="101" t="s">
        <v>1590</v>
      </c>
      <c r="B1192" s="99">
        <v>2</v>
      </c>
      <c r="C1192" s="103">
        <v>0.0004705791430399276</v>
      </c>
      <c r="D1192" s="99" t="s">
        <v>1670</v>
      </c>
      <c r="E1192" s="99" t="b">
        <v>0</v>
      </c>
      <c r="F1192" s="99" t="b">
        <v>0</v>
      </c>
      <c r="G1192" s="99" t="b">
        <v>0</v>
      </c>
    </row>
    <row r="1193" spans="1:7" ht="15">
      <c r="A1193" s="101" t="s">
        <v>1591</v>
      </c>
      <c r="B1193" s="99">
        <v>2</v>
      </c>
      <c r="C1193" s="103">
        <v>0.0004705791430399276</v>
      </c>
      <c r="D1193" s="99" t="s">
        <v>1670</v>
      </c>
      <c r="E1193" s="99" t="b">
        <v>0</v>
      </c>
      <c r="F1193" s="99" t="b">
        <v>0</v>
      </c>
      <c r="G1193" s="99" t="b">
        <v>0</v>
      </c>
    </row>
    <row r="1194" spans="1:7" ht="15">
      <c r="A1194" s="101" t="s">
        <v>1592</v>
      </c>
      <c r="B1194" s="99">
        <v>2</v>
      </c>
      <c r="C1194" s="103">
        <v>0.00039405906279997306</v>
      </c>
      <c r="D1194" s="99" t="s">
        <v>1670</v>
      </c>
      <c r="E1194" s="99" t="b">
        <v>0</v>
      </c>
      <c r="F1194" s="99" t="b">
        <v>0</v>
      </c>
      <c r="G1194" s="99" t="b">
        <v>0</v>
      </c>
    </row>
    <row r="1195" spans="1:7" ht="15">
      <c r="A1195" s="101" t="s">
        <v>1593</v>
      </c>
      <c r="B1195" s="99">
        <v>2</v>
      </c>
      <c r="C1195" s="103">
        <v>0.0004705791430399276</v>
      </c>
      <c r="D1195" s="99" t="s">
        <v>1670</v>
      </c>
      <c r="E1195" s="99" t="b">
        <v>0</v>
      </c>
      <c r="F1195" s="99" t="b">
        <v>0</v>
      </c>
      <c r="G1195" s="99" t="b">
        <v>0</v>
      </c>
    </row>
    <row r="1196" spans="1:7" ht="15">
      <c r="A1196" s="101" t="s">
        <v>1594</v>
      </c>
      <c r="B1196" s="99">
        <v>2</v>
      </c>
      <c r="C1196" s="103">
        <v>0.00039405906279997306</v>
      </c>
      <c r="D1196" s="99" t="s">
        <v>1670</v>
      </c>
      <c r="E1196" s="99" t="b">
        <v>0</v>
      </c>
      <c r="F1196" s="99" t="b">
        <v>0</v>
      </c>
      <c r="G1196" s="99" t="b">
        <v>0</v>
      </c>
    </row>
    <row r="1197" spans="1:7" ht="15">
      <c r="A1197" s="101" t="s">
        <v>1595</v>
      </c>
      <c r="B1197" s="99">
        <v>2</v>
      </c>
      <c r="C1197" s="103">
        <v>0.00039405906279997306</v>
      </c>
      <c r="D1197" s="99" t="s">
        <v>1670</v>
      </c>
      <c r="E1197" s="99" t="b">
        <v>0</v>
      </c>
      <c r="F1197" s="99" t="b">
        <v>0</v>
      </c>
      <c r="G1197" s="99" t="b">
        <v>0</v>
      </c>
    </row>
    <row r="1198" spans="1:7" ht="15">
      <c r="A1198" s="101" t="s">
        <v>1596</v>
      </c>
      <c r="B1198" s="99">
        <v>2</v>
      </c>
      <c r="C1198" s="103">
        <v>0.00039405906279997306</v>
      </c>
      <c r="D1198" s="99" t="s">
        <v>1670</v>
      </c>
      <c r="E1198" s="99" t="b">
        <v>0</v>
      </c>
      <c r="F1198" s="99" t="b">
        <v>0</v>
      </c>
      <c r="G1198" s="99" t="b">
        <v>0</v>
      </c>
    </row>
    <row r="1199" spans="1:7" ht="15">
      <c r="A1199" s="101" t="s">
        <v>1597</v>
      </c>
      <c r="B1199" s="99">
        <v>2</v>
      </c>
      <c r="C1199" s="103">
        <v>0.0004705791430399276</v>
      </c>
      <c r="D1199" s="99" t="s">
        <v>1670</v>
      </c>
      <c r="E1199" s="99" t="b">
        <v>0</v>
      </c>
      <c r="F1199" s="99" t="b">
        <v>0</v>
      </c>
      <c r="G1199" s="99" t="b">
        <v>0</v>
      </c>
    </row>
    <row r="1200" spans="1:7" ht="15">
      <c r="A1200" s="101" t="s">
        <v>1598</v>
      </c>
      <c r="B1200" s="99">
        <v>2</v>
      </c>
      <c r="C1200" s="103">
        <v>0.00039405906279997306</v>
      </c>
      <c r="D1200" s="99" t="s">
        <v>1670</v>
      </c>
      <c r="E1200" s="99" t="b">
        <v>0</v>
      </c>
      <c r="F1200" s="99" t="b">
        <v>0</v>
      </c>
      <c r="G1200" s="99" t="b">
        <v>0</v>
      </c>
    </row>
    <row r="1201" spans="1:7" ht="15">
      <c r="A1201" s="101" t="s">
        <v>1599</v>
      </c>
      <c r="B1201" s="99">
        <v>2</v>
      </c>
      <c r="C1201" s="103">
        <v>0.00039405906279997306</v>
      </c>
      <c r="D1201" s="99" t="s">
        <v>1670</v>
      </c>
      <c r="E1201" s="99" t="b">
        <v>0</v>
      </c>
      <c r="F1201" s="99" t="b">
        <v>0</v>
      </c>
      <c r="G1201" s="99" t="b">
        <v>0</v>
      </c>
    </row>
    <row r="1202" spans="1:7" ht="15">
      <c r="A1202" s="101" t="s">
        <v>1600</v>
      </c>
      <c r="B1202" s="99">
        <v>2</v>
      </c>
      <c r="C1202" s="103">
        <v>0.00039405906279997306</v>
      </c>
      <c r="D1202" s="99" t="s">
        <v>1670</v>
      </c>
      <c r="E1202" s="99" t="b">
        <v>0</v>
      </c>
      <c r="F1202" s="99" t="b">
        <v>0</v>
      </c>
      <c r="G1202" s="99" t="b">
        <v>0</v>
      </c>
    </row>
    <row r="1203" spans="1:7" ht="15">
      <c r="A1203" s="101" t="s">
        <v>1601</v>
      </c>
      <c r="B1203" s="99">
        <v>2</v>
      </c>
      <c r="C1203" s="103">
        <v>0.0004705791430399276</v>
      </c>
      <c r="D1203" s="99" t="s">
        <v>1670</v>
      </c>
      <c r="E1203" s="99" t="b">
        <v>0</v>
      </c>
      <c r="F1203" s="99" t="b">
        <v>0</v>
      </c>
      <c r="G1203" s="99" t="b">
        <v>0</v>
      </c>
    </row>
    <row r="1204" spans="1:7" ht="15">
      <c r="A1204" s="101" t="s">
        <v>1602</v>
      </c>
      <c r="B1204" s="99">
        <v>2</v>
      </c>
      <c r="C1204" s="103">
        <v>0.00039405906279997306</v>
      </c>
      <c r="D1204" s="99" t="s">
        <v>1670</v>
      </c>
      <c r="E1204" s="99" t="b">
        <v>0</v>
      </c>
      <c r="F1204" s="99" t="b">
        <v>0</v>
      </c>
      <c r="G1204" s="99" t="b">
        <v>0</v>
      </c>
    </row>
    <row r="1205" spans="1:7" ht="15">
      <c r="A1205" s="101" t="s">
        <v>1603</v>
      </c>
      <c r="B1205" s="99">
        <v>2</v>
      </c>
      <c r="C1205" s="103">
        <v>0.00039405906279997306</v>
      </c>
      <c r="D1205" s="99" t="s">
        <v>1670</v>
      </c>
      <c r="E1205" s="99" t="b">
        <v>0</v>
      </c>
      <c r="F1205" s="99" t="b">
        <v>0</v>
      </c>
      <c r="G1205" s="99" t="b">
        <v>0</v>
      </c>
    </row>
    <row r="1206" spans="1:7" ht="15">
      <c r="A1206" s="101" t="s">
        <v>1604</v>
      </c>
      <c r="B1206" s="99">
        <v>2</v>
      </c>
      <c r="C1206" s="103">
        <v>0.0004705791430399276</v>
      </c>
      <c r="D1206" s="99" t="s">
        <v>1670</v>
      </c>
      <c r="E1206" s="99" t="b">
        <v>1</v>
      </c>
      <c r="F1206" s="99" t="b">
        <v>0</v>
      </c>
      <c r="G1206" s="99" t="b">
        <v>0</v>
      </c>
    </row>
    <row r="1207" spans="1:7" ht="15">
      <c r="A1207" s="101" t="s">
        <v>1605</v>
      </c>
      <c r="B1207" s="99">
        <v>2</v>
      </c>
      <c r="C1207" s="103">
        <v>0.00039405906279997306</v>
      </c>
      <c r="D1207" s="99" t="s">
        <v>1670</v>
      </c>
      <c r="E1207" s="99" t="b">
        <v>0</v>
      </c>
      <c r="F1207" s="99" t="b">
        <v>0</v>
      </c>
      <c r="G1207" s="99" t="b">
        <v>0</v>
      </c>
    </row>
    <row r="1208" spans="1:7" ht="15">
      <c r="A1208" s="101" t="s">
        <v>1606</v>
      </c>
      <c r="B1208" s="99">
        <v>2</v>
      </c>
      <c r="C1208" s="103">
        <v>0.00039405906279997306</v>
      </c>
      <c r="D1208" s="99" t="s">
        <v>1670</v>
      </c>
      <c r="E1208" s="99" t="b">
        <v>0</v>
      </c>
      <c r="F1208" s="99" t="b">
        <v>0</v>
      </c>
      <c r="G1208" s="99" t="b">
        <v>0</v>
      </c>
    </row>
    <row r="1209" spans="1:7" ht="15">
      <c r="A1209" s="101" t="s">
        <v>1607</v>
      </c>
      <c r="B1209" s="99">
        <v>2</v>
      </c>
      <c r="C1209" s="103">
        <v>0.00039405906279997306</v>
      </c>
      <c r="D1209" s="99" t="s">
        <v>1670</v>
      </c>
      <c r="E1209" s="99" t="b">
        <v>0</v>
      </c>
      <c r="F1209" s="99" t="b">
        <v>0</v>
      </c>
      <c r="G1209" s="99" t="b">
        <v>0</v>
      </c>
    </row>
    <row r="1210" spans="1:7" ht="15">
      <c r="A1210" s="101" t="s">
        <v>1608</v>
      </c>
      <c r="B1210" s="99">
        <v>2</v>
      </c>
      <c r="C1210" s="103">
        <v>0.0004705791430399276</v>
      </c>
      <c r="D1210" s="99" t="s">
        <v>1670</v>
      </c>
      <c r="E1210" s="99" t="b">
        <v>0</v>
      </c>
      <c r="F1210" s="99" t="b">
        <v>1</v>
      </c>
      <c r="G1210" s="99" t="b">
        <v>0</v>
      </c>
    </row>
    <row r="1211" spans="1:7" ht="15">
      <c r="A1211" s="101" t="s">
        <v>1609</v>
      </c>
      <c r="B1211" s="99">
        <v>2</v>
      </c>
      <c r="C1211" s="103">
        <v>0.00039405906279997306</v>
      </c>
      <c r="D1211" s="99" t="s">
        <v>1670</v>
      </c>
      <c r="E1211" s="99" t="b">
        <v>0</v>
      </c>
      <c r="F1211" s="99" t="b">
        <v>0</v>
      </c>
      <c r="G1211" s="99" t="b">
        <v>0</v>
      </c>
    </row>
    <row r="1212" spans="1:7" ht="15">
      <c r="A1212" s="101" t="s">
        <v>1610</v>
      </c>
      <c r="B1212" s="99">
        <v>2</v>
      </c>
      <c r="C1212" s="103">
        <v>0.0004705791430399276</v>
      </c>
      <c r="D1212" s="99" t="s">
        <v>1670</v>
      </c>
      <c r="E1212" s="99" t="b">
        <v>0</v>
      </c>
      <c r="F1212" s="99" t="b">
        <v>0</v>
      </c>
      <c r="G1212" s="99" t="b">
        <v>0</v>
      </c>
    </row>
    <row r="1213" spans="1:7" ht="15">
      <c r="A1213" s="101" t="s">
        <v>1611</v>
      </c>
      <c r="B1213" s="99">
        <v>2</v>
      </c>
      <c r="C1213" s="103">
        <v>0.00039405906279997306</v>
      </c>
      <c r="D1213" s="99" t="s">
        <v>1670</v>
      </c>
      <c r="E1213" s="99" t="b">
        <v>0</v>
      </c>
      <c r="F1213" s="99" t="b">
        <v>1</v>
      </c>
      <c r="G1213" s="99" t="b">
        <v>0</v>
      </c>
    </row>
    <row r="1214" spans="1:7" ht="15">
      <c r="A1214" s="101" t="s">
        <v>1612</v>
      </c>
      <c r="B1214" s="99">
        <v>2</v>
      </c>
      <c r="C1214" s="103">
        <v>0.0004705791430399276</v>
      </c>
      <c r="D1214" s="99" t="s">
        <v>1670</v>
      </c>
      <c r="E1214" s="99" t="b">
        <v>0</v>
      </c>
      <c r="F1214" s="99" t="b">
        <v>0</v>
      </c>
      <c r="G1214" s="99" t="b">
        <v>0</v>
      </c>
    </row>
    <row r="1215" spans="1:7" ht="15">
      <c r="A1215" s="101" t="s">
        <v>1613</v>
      </c>
      <c r="B1215" s="99">
        <v>2</v>
      </c>
      <c r="C1215" s="103">
        <v>0.00039405906279997306</v>
      </c>
      <c r="D1215" s="99" t="s">
        <v>1670</v>
      </c>
      <c r="E1215" s="99" t="b">
        <v>0</v>
      </c>
      <c r="F1215" s="99" t="b">
        <v>0</v>
      </c>
      <c r="G1215" s="99" t="b">
        <v>0</v>
      </c>
    </row>
    <row r="1216" spans="1:7" ht="15">
      <c r="A1216" s="101" t="s">
        <v>1614</v>
      </c>
      <c r="B1216" s="99">
        <v>2</v>
      </c>
      <c r="C1216" s="103">
        <v>0.00039405906279997306</v>
      </c>
      <c r="D1216" s="99" t="s">
        <v>1670</v>
      </c>
      <c r="E1216" s="99" t="b">
        <v>0</v>
      </c>
      <c r="F1216" s="99" t="b">
        <v>0</v>
      </c>
      <c r="G1216" s="99" t="b">
        <v>0</v>
      </c>
    </row>
    <row r="1217" spans="1:7" ht="15">
      <c r="A1217" s="101" t="s">
        <v>1615</v>
      </c>
      <c r="B1217" s="99">
        <v>2</v>
      </c>
      <c r="C1217" s="103">
        <v>0.00039405906279997306</v>
      </c>
      <c r="D1217" s="99" t="s">
        <v>1670</v>
      </c>
      <c r="E1217" s="99" t="b">
        <v>0</v>
      </c>
      <c r="F1217" s="99" t="b">
        <v>0</v>
      </c>
      <c r="G1217" s="99" t="b">
        <v>0</v>
      </c>
    </row>
    <row r="1218" spans="1:7" ht="15">
      <c r="A1218" s="101" t="s">
        <v>1616</v>
      </c>
      <c r="B1218" s="99">
        <v>2</v>
      </c>
      <c r="C1218" s="103">
        <v>0.00039405906279997306</v>
      </c>
      <c r="D1218" s="99" t="s">
        <v>1670</v>
      </c>
      <c r="E1218" s="99" t="b">
        <v>0</v>
      </c>
      <c r="F1218" s="99" t="b">
        <v>0</v>
      </c>
      <c r="G1218" s="99" t="b">
        <v>0</v>
      </c>
    </row>
    <row r="1219" spans="1:7" ht="15">
      <c r="A1219" s="101" t="s">
        <v>1617</v>
      </c>
      <c r="B1219" s="99">
        <v>2</v>
      </c>
      <c r="C1219" s="103">
        <v>0.00039405906279997306</v>
      </c>
      <c r="D1219" s="99" t="s">
        <v>1670</v>
      </c>
      <c r="E1219" s="99" t="b">
        <v>0</v>
      </c>
      <c r="F1219" s="99" t="b">
        <v>0</v>
      </c>
      <c r="G1219" s="99" t="b">
        <v>0</v>
      </c>
    </row>
    <row r="1220" spans="1:7" ht="15">
      <c r="A1220" s="101" t="s">
        <v>1618</v>
      </c>
      <c r="B1220" s="99">
        <v>2</v>
      </c>
      <c r="C1220" s="103">
        <v>0.00039405906279997306</v>
      </c>
      <c r="D1220" s="99" t="s">
        <v>1670</v>
      </c>
      <c r="E1220" s="99" t="b">
        <v>0</v>
      </c>
      <c r="F1220" s="99" t="b">
        <v>0</v>
      </c>
      <c r="G1220" s="99" t="b">
        <v>0</v>
      </c>
    </row>
    <row r="1221" spans="1:7" ht="15">
      <c r="A1221" s="101" t="s">
        <v>1619</v>
      </c>
      <c r="B1221" s="99">
        <v>2</v>
      </c>
      <c r="C1221" s="103">
        <v>0.00039405906279997306</v>
      </c>
      <c r="D1221" s="99" t="s">
        <v>1670</v>
      </c>
      <c r="E1221" s="99" t="b">
        <v>0</v>
      </c>
      <c r="F1221" s="99" t="b">
        <v>0</v>
      </c>
      <c r="G1221" s="99" t="b">
        <v>0</v>
      </c>
    </row>
    <row r="1222" spans="1:7" ht="15">
      <c r="A1222" s="101" t="s">
        <v>1620</v>
      </c>
      <c r="B1222" s="99">
        <v>2</v>
      </c>
      <c r="C1222" s="103">
        <v>0.00039405906279997306</v>
      </c>
      <c r="D1222" s="99" t="s">
        <v>1670</v>
      </c>
      <c r="E1222" s="99" t="b">
        <v>0</v>
      </c>
      <c r="F1222" s="99" t="b">
        <v>0</v>
      </c>
      <c r="G1222" s="99" t="b">
        <v>0</v>
      </c>
    </row>
    <row r="1223" spans="1:7" ht="15">
      <c r="A1223" s="101" t="s">
        <v>1621</v>
      </c>
      <c r="B1223" s="99">
        <v>2</v>
      </c>
      <c r="C1223" s="103">
        <v>0.00039405906279997306</v>
      </c>
      <c r="D1223" s="99" t="s">
        <v>1670</v>
      </c>
      <c r="E1223" s="99" t="b">
        <v>0</v>
      </c>
      <c r="F1223" s="99" t="b">
        <v>0</v>
      </c>
      <c r="G1223" s="99" t="b">
        <v>0</v>
      </c>
    </row>
    <row r="1224" spans="1:7" ht="15">
      <c r="A1224" s="101" t="s">
        <v>1622</v>
      </c>
      <c r="B1224" s="99">
        <v>2</v>
      </c>
      <c r="C1224" s="103">
        <v>0.0004705791430399276</v>
      </c>
      <c r="D1224" s="99" t="s">
        <v>1670</v>
      </c>
      <c r="E1224" s="99" t="b">
        <v>0</v>
      </c>
      <c r="F1224" s="99" t="b">
        <v>0</v>
      </c>
      <c r="G1224" s="99" t="b">
        <v>0</v>
      </c>
    </row>
    <row r="1225" spans="1:7" ht="15">
      <c r="A1225" s="101" t="s">
        <v>1623</v>
      </c>
      <c r="B1225" s="99">
        <v>2</v>
      </c>
      <c r="C1225" s="103">
        <v>0.00039405906279997306</v>
      </c>
      <c r="D1225" s="99" t="s">
        <v>1670</v>
      </c>
      <c r="E1225" s="99" t="b">
        <v>0</v>
      </c>
      <c r="F1225" s="99" t="b">
        <v>0</v>
      </c>
      <c r="G1225" s="99" t="b">
        <v>0</v>
      </c>
    </row>
    <row r="1226" spans="1:7" ht="15">
      <c r="A1226" s="101" t="s">
        <v>1624</v>
      </c>
      <c r="B1226" s="99">
        <v>2</v>
      </c>
      <c r="C1226" s="103">
        <v>0.00039405906279997306</v>
      </c>
      <c r="D1226" s="99" t="s">
        <v>1670</v>
      </c>
      <c r="E1226" s="99" t="b">
        <v>0</v>
      </c>
      <c r="F1226" s="99" t="b">
        <v>0</v>
      </c>
      <c r="G1226" s="99" t="b">
        <v>0</v>
      </c>
    </row>
    <row r="1227" spans="1:7" ht="15">
      <c r="A1227" s="101" t="s">
        <v>1625</v>
      </c>
      <c r="B1227" s="99">
        <v>2</v>
      </c>
      <c r="C1227" s="103">
        <v>0.0004705791430399276</v>
      </c>
      <c r="D1227" s="99" t="s">
        <v>1670</v>
      </c>
      <c r="E1227" s="99" t="b">
        <v>0</v>
      </c>
      <c r="F1227" s="99" t="b">
        <v>0</v>
      </c>
      <c r="G1227" s="99" t="b">
        <v>0</v>
      </c>
    </row>
    <row r="1228" spans="1:7" ht="15">
      <c r="A1228" s="101" t="s">
        <v>1626</v>
      </c>
      <c r="B1228" s="99">
        <v>2</v>
      </c>
      <c r="C1228" s="103">
        <v>0.00039405906279997306</v>
      </c>
      <c r="D1228" s="99" t="s">
        <v>1670</v>
      </c>
      <c r="E1228" s="99" t="b">
        <v>0</v>
      </c>
      <c r="F1228" s="99" t="b">
        <v>0</v>
      </c>
      <c r="G1228" s="99" t="b">
        <v>0</v>
      </c>
    </row>
    <row r="1229" spans="1:7" ht="15">
      <c r="A1229" s="101" t="s">
        <v>1627</v>
      </c>
      <c r="B1229" s="99">
        <v>2</v>
      </c>
      <c r="C1229" s="103">
        <v>0.00039405906279997306</v>
      </c>
      <c r="D1229" s="99" t="s">
        <v>1670</v>
      </c>
      <c r="E1229" s="99" t="b">
        <v>0</v>
      </c>
      <c r="F1229" s="99" t="b">
        <v>1</v>
      </c>
      <c r="G1229" s="99" t="b">
        <v>0</v>
      </c>
    </row>
    <row r="1230" spans="1:7" ht="15">
      <c r="A1230" s="101" t="s">
        <v>1628</v>
      </c>
      <c r="B1230" s="99">
        <v>2</v>
      </c>
      <c r="C1230" s="103">
        <v>0.0004705791430399276</v>
      </c>
      <c r="D1230" s="99" t="s">
        <v>1670</v>
      </c>
      <c r="E1230" s="99" t="b">
        <v>0</v>
      </c>
      <c r="F1230" s="99" t="b">
        <v>0</v>
      </c>
      <c r="G1230" s="99" t="b">
        <v>0</v>
      </c>
    </row>
    <row r="1231" spans="1:7" ht="15">
      <c r="A1231" s="101" t="s">
        <v>1629</v>
      </c>
      <c r="B1231" s="99">
        <v>2</v>
      </c>
      <c r="C1231" s="103">
        <v>0.0004705791430399276</v>
      </c>
      <c r="D1231" s="99" t="s">
        <v>1670</v>
      </c>
      <c r="E1231" s="99" t="b">
        <v>0</v>
      </c>
      <c r="F1231" s="99" t="b">
        <v>0</v>
      </c>
      <c r="G1231" s="99" t="b">
        <v>0</v>
      </c>
    </row>
    <row r="1232" spans="1:7" ht="15">
      <c r="A1232" s="101" t="s">
        <v>1630</v>
      </c>
      <c r="B1232" s="99">
        <v>2</v>
      </c>
      <c r="C1232" s="103">
        <v>0.00039405906279997306</v>
      </c>
      <c r="D1232" s="99" t="s">
        <v>1670</v>
      </c>
      <c r="E1232" s="99" t="b">
        <v>1</v>
      </c>
      <c r="F1232" s="99" t="b">
        <v>0</v>
      </c>
      <c r="G1232" s="99" t="b">
        <v>0</v>
      </c>
    </row>
    <row r="1233" spans="1:7" ht="15">
      <c r="A1233" s="101" t="s">
        <v>1631</v>
      </c>
      <c r="B1233" s="99">
        <v>2</v>
      </c>
      <c r="C1233" s="103">
        <v>0.00039405906279997306</v>
      </c>
      <c r="D1233" s="99" t="s">
        <v>1670</v>
      </c>
      <c r="E1233" s="99" t="b">
        <v>0</v>
      </c>
      <c r="F1233" s="99" t="b">
        <v>0</v>
      </c>
      <c r="G1233" s="99" t="b">
        <v>0</v>
      </c>
    </row>
    <row r="1234" spans="1:7" ht="15">
      <c r="A1234" s="101" t="s">
        <v>1632</v>
      </c>
      <c r="B1234" s="99">
        <v>2</v>
      </c>
      <c r="C1234" s="103">
        <v>0.0004705791430399276</v>
      </c>
      <c r="D1234" s="99" t="s">
        <v>1670</v>
      </c>
      <c r="E1234" s="99" t="b">
        <v>0</v>
      </c>
      <c r="F1234" s="99" t="b">
        <v>0</v>
      </c>
      <c r="G1234" s="99" t="b">
        <v>0</v>
      </c>
    </row>
    <row r="1235" spans="1:7" ht="15">
      <c r="A1235" s="101" t="s">
        <v>1633</v>
      </c>
      <c r="B1235" s="99">
        <v>2</v>
      </c>
      <c r="C1235" s="103">
        <v>0.00039405906279997306</v>
      </c>
      <c r="D1235" s="99" t="s">
        <v>1670</v>
      </c>
      <c r="E1235" s="99" t="b">
        <v>0</v>
      </c>
      <c r="F1235" s="99" t="b">
        <v>1</v>
      </c>
      <c r="G1235" s="99" t="b">
        <v>0</v>
      </c>
    </row>
    <row r="1236" spans="1:7" ht="15">
      <c r="A1236" s="101" t="s">
        <v>1634</v>
      </c>
      <c r="B1236" s="99">
        <v>2</v>
      </c>
      <c r="C1236" s="103">
        <v>0.00039405906279997306</v>
      </c>
      <c r="D1236" s="99" t="s">
        <v>1670</v>
      </c>
      <c r="E1236" s="99" t="b">
        <v>0</v>
      </c>
      <c r="F1236" s="99" t="b">
        <v>0</v>
      </c>
      <c r="G1236" s="99" t="b">
        <v>0</v>
      </c>
    </row>
    <row r="1237" spans="1:7" ht="15">
      <c r="A1237" s="101" t="s">
        <v>1635</v>
      </c>
      <c r="B1237" s="99">
        <v>2</v>
      </c>
      <c r="C1237" s="103">
        <v>0.0004705791430399276</v>
      </c>
      <c r="D1237" s="99" t="s">
        <v>1670</v>
      </c>
      <c r="E1237" s="99" t="b">
        <v>0</v>
      </c>
      <c r="F1237" s="99" t="b">
        <v>0</v>
      </c>
      <c r="G1237" s="99" t="b">
        <v>0</v>
      </c>
    </row>
    <row r="1238" spans="1:7" ht="15">
      <c r="A1238" s="101" t="s">
        <v>1636</v>
      </c>
      <c r="B1238" s="99">
        <v>2</v>
      </c>
      <c r="C1238" s="103">
        <v>0.00039405906279997306</v>
      </c>
      <c r="D1238" s="99" t="s">
        <v>1670</v>
      </c>
      <c r="E1238" s="99" t="b">
        <v>0</v>
      </c>
      <c r="F1238" s="99" t="b">
        <v>0</v>
      </c>
      <c r="G1238" s="99" t="b">
        <v>0</v>
      </c>
    </row>
    <row r="1239" spans="1:7" ht="15">
      <c r="A1239" s="101" t="s">
        <v>1637</v>
      </c>
      <c r="B1239" s="99">
        <v>2</v>
      </c>
      <c r="C1239" s="103">
        <v>0.00039405906279997306</v>
      </c>
      <c r="D1239" s="99" t="s">
        <v>1670</v>
      </c>
      <c r="E1239" s="99" t="b">
        <v>1</v>
      </c>
      <c r="F1239" s="99" t="b">
        <v>0</v>
      </c>
      <c r="G1239" s="99" t="b">
        <v>0</v>
      </c>
    </row>
    <row r="1240" spans="1:7" ht="15">
      <c r="A1240" s="101" t="s">
        <v>1638</v>
      </c>
      <c r="B1240" s="99">
        <v>2</v>
      </c>
      <c r="C1240" s="103">
        <v>0.00039405906279997306</v>
      </c>
      <c r="D1240" s="99" t="s">
        <v>1670</v>
      </c>
      <c r="E1240" s="99" t="b">
        <v>0</v>
      </c>
      <c r="F1240" s="99" t="b">
        <v>0</v>
      </c>
      <c r="G1240" s="99" t="b">
        <v>0</v>
      </c>
    </row>
    <row r="1241" spans="1:7" ht="15">
      <c r="A1241" s="101" t="s">
        <v>1639</v>
      </c>
      <c r="B1241" s="99">
        <v>2</v>
      </c>
      <c r="C1241" s="103">
        <v>0.00039405906279997306</v>
      </c>
      <c r="D1241" s="99" t="s">
        <v>1670</v>
      </c>
      <c r="E1241" s="99" t="b">
        <v>0</v>
      </c>
      <c r="F1241" s="99" t="b">
        <v>0</v>
      </c>
      <c r="G1241" s="99" t="b">
        <v>0</v>
      </c>
    </row>
    <row r="1242" spans="1:7" ht="15">
      <c r="A1242" s="101" t="s">
        <v>1640</v>
      </c>
      <c r="B1242" s="99">
        <v>2</v>
      </c>
      <c r="C1242" s="103">
        <v>0.00039405906279997306</v>
      </c>
      <c r="D1242" s="99" t="s">
        <v>1670</v>
      </c>
      <c r="E1242" s="99" t="b">
        <v>0</v>
      </c>
      <c r="F1242" s="99" t="b">
        <v>0</v>
      </c>
      <c r="G1242" s="99" t="b">
        <v>0</v>
      </c>
    </row>
    <row r="1243" spans="1:7" ht="15">
      <c r="A1243" s="101" t="s">
        <v>1641</v>
      </c>
      <c r="B1243" s="99">
        <v>2</v>
      </c>
      <c r="C1243" s="103">
        <v>0.00039405906279997306</v>
      </c>
      <c r="D1243" s="99" t="s">
        <v>1670</v>
      </c>
      <c r="E1243" s="99" t="b">
        <v>0</v>
      </c>
      <c r="F1243" s="99" t="b">
        <v>0</v>
      </c>
      <c r="G1243" s="99" t="b">
        <v>0</v>
      </c>
    </row>
    <row r="1244" spans="1:7" ht="15">
      <c r="A1244" s="101" t="s">
        <v>1642</v>
      </c>
      <c r="B1244" s="99">
        <v>2</v>
      </c>
      <c r="C1244" s="103">
        <v>0.00039405906279997306</v>
      </c>
      <c r="D1244" s="99" t="s">
        <v>1670</v>
      </c>
      <c r="E1244" s="99" t="b">
        <v>0</v>
      </c>
      <c r="F1244" s="99" t="b">
        <v>1</v>
      </c>
      <c r="G1244" s="99" t="b">
        <v>0</v>
      </c>
    </row>
    <row r="1245" spans="1:7" ht="15">
      <c r="A1245" s="101" t="s">
        <v>1643</v>
      </c>
      <c r="B1245" s="99">
        <v>2</v>
      </c>
      <c r="C1245" s="103">
        <v>0.0004705791430399276</v>
      </c>
      <c r="D1245" s="99" t="s">
        <v>1670</v>
      </c>
      <c r="E1245" s="99" t="b">
        <v>0</v>
      </c>
      <c r="F1245" s="99" t="b">
        <v>0</v>
      </c>
      <c r="G1245" s="99" t="b">
        <v>0</v>
      </c>
    </row>
    <row r="1246" spans="1:7" ht="15">
      <c r="A1246" s="101" t="s">
        <v>1644</v>
      </c>
      <c r="B1246" s="99">
        <v>2</v>
      </c>
      <c r="C1246" s="103">
        <v>0.00039405906279997306</v>
      </c>
      <c r="D1246" s="99" t="s">
        <v>1670</v>
      </c>
      <c r="E1246" s="99" t="b">
        <v>0</v>
      </c>
      <c r="F1246" s="99" t="b">
        <v>0</v>
      </c>
      <c r="G1246" s="99" t="b">
        <v>0</v>
      </c>
    </row>
    <row r="1247" spans="1:7" ht="15">
      <c r="A1247" s="101" t="s">
        <v>1645</v>
      </c>
      <c r="B1247" s="99">
        <v>2</v>
      </c>
      <c r="C1247" s="103">
        <v>0.0004705791430399276</v>
      </c>
      <c r="D1247" s="99" t="s">
        <v>1670</v>
      </c>
      <c r="E1247" s="99" t="b">
        <v>0</v>
      </c>
      <c r="F1247" s="99" t="b">
        <v>0</v>
      </c>
      <c r="G1247" s="99" t="b">
        <v>0</v>
      </c>
    </row>
    <row r="1248" spans="1:7" ht="15">
      <c r="A1248" s="101" t="s">
        <v>1646</v>
      </c>
      <c r="B1248" s="99">
        <v>2</v>
      </c>
      <c r="C1248" s="103">
        <v>0.0004705791430399276</v>
      </c>
      <c r="D1248" s="99" t="s">
        <v>1670</v>
      </c>
      <c r="E1248" s="99" t="b">
        <v>0</v>
      </c>
      <c r="F1248" s="99" t="b">
        <v>0</v>
      </c>
      <c r="G1248" s="99" t="b">
        <v>0</v>
      </c>
    </row>
    <row r="1249" spans="1:7" ht="15">
      <c r="A1249" s="101" t="s">
        <v>1647</v>
      </c>
      <c r="B1249" s="99">
        <v>2</v>
      </c>
      <c r="C1249" s="103">
        <v>0.00039405906279997306</v>
      </c>
      <c r="D1249" s="99" t="s">
        <v>1670</v>
      </c>
      <c r="E1249" s="99" t="b">
        <v>1</v>
      </c>
      <c r="F1249" s="99" t="b">
        <v>0</v>
      </c>
      <c r="G1249" s="99" t="b">
        <v>0</v>
      </c>
    </row>
    <row r="1250" spans="1:7" ht="15">
      <c r="A1250" s="101" t="s">
        <v>1648</v>
      </c>
      <c r="B1250" s="99">
        <v>2</v>
      </c>
      <c r="C1250" s="103">
        <v>0.00039405906279997306</v>
      </c>
      <c r="D1250" s="99" t="s">
        <v>1670</v>
      </c>
      <c r="E1250" s="99" t="b">
        <v>0</v>
      </c>
      <c r="F1250" s="99" t="b">
        <v>0</v>
      </c>
      <c r="G1250" s="99" t="b">
        <v>0</v>
      </c>
    </row>
    <row r="1251" spans="1:7" ht="15">
      <c r="A1251" s="101" t="s">
        <v>1649</v>
      </c>
      <c r="B1251" s="99">
        <v>2</v>
      </c>
      <c r="C1251" s="103">
        <v>0.0004705791430399276</v>
      </c>
      <c r="D1251" s="99" t="s">
        <v>1670</v>
      </c>
      <c r="E1251" s="99" t="b">
        <v>0</v>
      </c>
      <c r="F1251" s="99" t="b">
        <v>0</v>
      </c>
      <c r="G1251" s="99" t="b">
        <v>0</v>
      </c>
    </row>
    <row r="1252" spans="1:7" ht="15">
      <c r="A1252" s="101" t="s">
        <v>1650</v>
      </c>
      <c r="B1252" s="99">
        <v>2</v>
      </c>
      <c r="C1252" s="103">
        <v>0.00039405906279997306</v>
      </c>
      <c r="D1252" s="99" t="s">
        <v>1670</v>
      </c>
      <c r="E1252" s="99" t="b">
        <v>0</v>
      </c>
      <c r="F1252" s="99" t="b">
        <v>1</v>
      </c>
      <c r="G1252" s="99" t="b">
        <v>0</v>
      </c>
    </row>
    <row r="1253" spans="1:7" ht="15">
      <c r="A1253" s="101" t="s">
        <v>1651</v>
      </c>
      <c r="B1253" s="99">
        <v>2</v>
      </c>
      <c r="C1253" s="103">
        <v>0.00039405906279997306</v>
      </c>
      <c r="D1253" s="99" t="s">
        <v>1670</v>
      </c>
      <c r="E1253" s="99" t="b">
        <v>0</v>
      </c>
      <c r="F1253" s="99" t="b">
        <v>0</v>
      </c>
      <c r="G1253" s="99" t="b">
        <v>0</v>
      </c>
    </row>
    <row r="1254" spans="1:7" ht="15">
      <c r="A1254" s="101" t="s">
        <v>1652</v>
      </c>
      <c r="B1254" s="99">
        <v>2</v>
      </c>
      <c r="C1254" s="103">
        <v>0.00039405906279997306</v>
      </c>
      <c r="D1254" s="99" t="s">
        <v>1670</v>
      </c>
      <c r="E1254" s="99" t="b">
        <v>0</v>
      </c>
      <c r="F1254" s="99" t="b">
        <v>0</v>
      </c>
      <c r="G1254" s="99" t="b">
        <v>0</v>
      </c>
    </row>
    <row r="1255" spans="1:7" ht="15">
      <c r="A1255" s="101" t="s">
        <v>1653</v>
      </c>
      <c r="B1255" s="99">
        <v>2</v>
      </c>
      <c r="C1255" s="103">
        <v>0.00039405906279997306</v>
      </c>
      <c r="D1255" s="99" t="s">
        <v>1670</v>
      </c>
      <c r="E1255" s="99" t="b">
        <v>0</v>
      </c>
      <c r="F1255" s="99" t="b">
        <v>0</v>
      </c>
      <c r="G1255" s="99" t="b">
        <v>0</v>
      </c>
    </row>
    <row r="1256" spans="1:7" ht="15">
      <c r="A1256" s="101" t="s">
        <v>1654</v>
      </c>
      <c r="B1256" s="99">
        <v>2</v>
      </c>
      <c r="C1256" s="103">
        <v>0.00039405906279997306</v>
      </c>
      <c r="D1256" s="99" t="s">
        <v>1670</v>
      </c>
      <c r="E1256" s="99" t="b">
        <v>0</v>
      </c>
      <c r="F1256" s="99" t="b">
        <v>0</v>
      </c>
      <c r="G1256" s="99" t="b">
        <v>0</v>
      </c>
    </row>
    <row r="1257" spans="1:7" ht="15">
      <c r="A1257" s="101" t="s">
        <v>1655</v>
      </c>
      <c r="B1257" s="99">
        <v>2</v>
      </c>
      <c r="C1257" s="103">
        <v>0.00039405906279997306</v>
      </c>
      <c r="D1257" s="99" t="s">
        <v>1670</v>
      </c>
      <c r="E1257" s="99" t="b">
        <v>0</v>
      </c>
      <c r="F1257" s="99" t="b">
        <v>0</v>
      </c>
      <c r="G1257" s="99" t="b">
        <v>0</v>
      </c>
    </row>
    <row r="1258" spans="1:7" ht="15">
      <c r="A1258" s="101" t="s">
        <v>1656</v>
      </c>
      <c r="B1258" s="99">
        <v>2</v>
      </c>
      <c r="C1258" s="103">
        <v>0.00039405906279997306</v>
      </c>
      <c r="D1258" s="99" t="s">
        <v>1670</v>
      </c>
      <c r="E1258" s="99" t="b">
        <v>0</v>
      </c>
      <c r="F1258" s="99" t="b">
        <v>0</v>
      </c>
      <c r="G1258" s="99" t="b">
        <v>0</v>
      </c>
    </row>
    <row r="1259" spans="1:7" ht="15">
      <c r="A1259" s="101" t="s">
        <v>1657</v>
      </c>
      <c r="B1259" s="99">
        <v>2</v>
      </c>
      <c r="C1259" s="103">
        <v>0.00039405906279997306</v>
      </c>
      <c r="D1259" s="99" t="s">
        <v>1670</v>
      </c>
      <c r="E1259" s="99" t="b">
        <v>0</v>
      </c>
      <c r="F1259" s="99" t="b">
        <v>0</v>
      </c>
      <c r="G1259" s="99" t="b">
        <v>0</v>
      </c>
    </row>
    <row r="1260" spans="1:7" ht="15">
      <c r="A1260" s="101" t="s">
        <v>1658</v>
      </c>
      <c r="B1260" s="99">
        <v>2</v>
      </c>
      <c r="C1260" s="103">
        <v>0.00039405906279997306</v>
      </c>
      <c r="D1260" s="99" t="s">
        <v>1670</v>
      </c>
      <c r="E1260" s="99" t="b">
        <v>0</v>
      </c>
      <c r="F1260" s="99" t="b">
        <v>0</v>
      </c>
      <c r="G1260" s="99" t="b">
        <v>0</v>
      </c>
    </row>
    <row r="1261" spans="1:7" ht="15">
      <c r="A1261" s="101" t="s">
        <v>1659</v>
      </c>
      <c r="B1261" s="99">
        <v>2</v>
      </c>
      <c r="C1261" s="103">
        <v>0.00039405906279997306</v>
      </c>
      <c r="D1261" s="99" t="s">
        <v>1670</v>
      </c>
      <c r="E1261" s="99" t="b">
        <v>0</v>
      </c>
      <c r="F1261" s="99" t="b">
        <v>0</v>
      </c>
      <c r="G1261" s="99" t="b">
        <v>0</v>
      </c>
    </row>
    <row r="1262" spans="1:7" ht="15">
      <c r="A1262" s="101" t="s">
        <v>1660</v>
      </c>
      <c r="B1262" s="99">
        <v>2</v>
      </c>
      <c r="C1262" s="103">
        <v>0.0004705791430399276</v>
      </c>
      <c r="D1262" s="99" t="s">
        <v>1670</v>
      </c>
      <c r="E1262" s="99" t="b">
        <v>0</v>
      </c>
      <c r="F1262" s="99" t="b">
        <v>0</v>
      </c>
      <c r="G1262" s="99" t="b">
        <v>0</v>
      </c>
    </row>
    <row r="1263" spans="1:7" ht="15">
      <c r="A1263" s="101" t="s">
        <v>1661</v>
      </c>
      <c r="B1263" s="99">
        <v>2</v>
      </c>
      <c r="C1263" s="103">
        <v>0.00039405906279997306</v>
      </c>
      <c r="D1263" s="99" t="s">
        <v>1670</v>
      </c>
      <c r="E1263" s="99" t="b">
        <v>0</v>
      </c>
      <c r="F1263" s="99" t="b">
        <v>0</v>
      </c>
      <c r="G1263" s="99" t="b">
        <v>0</v>
      </c>
    </row>
    <row r="1264" spans="1:7" ht="15">
      <c r="A1264" s="101" t="s">
        <v>1662</v>
      </c>
      <c r="B1264" s="99">
        <v>2</v>
      </c>
      <c r="C1264" s="103">
        <v>0.00039405906279997306</v>
      </c>
      <c r="D1264" s="99" t="s">
        <v>1670</v>
      </c>
      <c r="E1264" s="99" t="b">
        <v>0</v>
      </c>
      <c r="F1264" s="99" t="b">
        <v>0</v>
      </c>
      <c r="G1264" s="99" t="b">
        <v>0</v>
      </c>
    </row>
    <row r="1265" spans="1:7" ht="15">
      <c r="A1265" s="101" t="s">
        <v>1663</v>
      </c>
      <c r="B1265" s="99">
        <v>2</v>
      </c>
      <c r="C1265" s="103">
        <v>0.00039405906279997306</v>
      </c>
      <c r="D1265" s="99" t="s">
        <v>1670</v>
      </c>
      <c r="E1265" s="99" t="b">
        <v>0</v>
      </c>
      <c r="F1265" s="99" t="b">
        <v>0</v>
      </c>
      <c r="G1265" s="99" t="b">
        <v>0</v>
      </c>
    </row>
    <row r="1266" spans="1:7" ht="15">
      <c r="A1266" s="101" t="s">
        <v>1664</v>
      </c>
      <c r="B1266" s="99">
        <v>2</v>
      </c>
      <c r="C1266" s="103">
        <v>0.00039405906279997306</v>
      </c>
      <c r="D1266" s="99" t="s">
        <v>1670</v>
      </c>
      <c r="E1266" s="99" t="b">
        <v>0</v>
      </c>
      <c r="F1266" s="99" t="b">
        <v>0</v>
      </c>
      <c r="G1266" s="99" t="b">
        <v>0</v>
      </c>
    </row>
    <row r="1267" spans="1:7" ht="15">
      <c r="A1267" s="101" t="s">
        <v>415</v>
      </c>
      <c r="B1267" s="99">
        <v>49</v>
      </c>
      <c r="C1267" s="103">
        <v>0.003679585926570177</v>
      </c>
      <c r="D1267" s="99" t="s">
        <v>393</v>
      </c>
      <c r="E1267" s="99" t="b">
        <v>0</v>
      </c>
      <c r="F1267" s="99" t="b">
        <v>0</v>
      </c>
      <c r="G1267" s="99" t="b">
        <v>0</v>
      </c>
    </row>
    <row r="1268" spans="1:7" ht="15">
      <c r="A1268" s="101" t="s">
        <v>273</v>
      </c>
      <c r="B1268" s="99">
        <v>24</v>
      </c>
      <c r="C1268" s="103">
        <v>0.005907752194211362</v>
      </c>
      <c r="D1268" s="99" t="s">
        <v>393</v>
      </c>
      <c r="E1268" s="99" t="b">
        <v>0</v>
      </c>
      <c r="F1268" s="99" t="b">
        <v>0</v>
      </c>
      <c r="G1268" s="99" t="b">
        <v>0</v>
      </c>
    </row>
    <row r="1269" spans="1:7" ht="15">
      <c r="A1269" s="101" t="s">
        <v>441</v>
      </c>
      <c r="B1269" s="99">
        <v>21</v>
      </c>
      <c r="C1269" s="103">
        <v>0.005947825738094537</v>
      </c>
      <c r="D1269" s="99" t="s">
        <v>393</v>
      </c>
      <c r="E1269" s="99" t="b">
        <v>0</v>
      </c>
      <c r="F1269" s="99" t="b">
        <v>0</v>
      </c>
      <c r="G1269" s="99" t="b">
        <v>0</v>
      </c>
    </row>
    <row r="1270" spans="1:7" ht="15">
      <c r="A1270" s="101" t="s">
        <v>424</v>
      </c>
      <c r="B1270" s="99">
        <v>18</v>
      </c>
      <c r="C1270" s="103">
        <v>0.002673008066140729</v>
      </c>
      <c r="D1270" s="99" t="s">
        <v>393</v>
      </c>
      <c r="E1270" s="99" t="b">
        <v>0</v>
      </c>
      <c r="F1270" s="99" t="b">
        <v>0</v>
      </c>
      <c r="G1270" s="99" t="b">
        <v>0</v>
      </c>
    </row>
    <row r="1271" spans="1:7" ht="15">
      <c r="A1271" s="101" t="s">
        <v>258</v>
      </c>
      <c r="B1271" s="99">
        <v>18</v>
      </c>
      <c r="C1271" s="103">
        <v>0.0038855722065394512</v>
      </c>
      <c r="D1271" s="99" t="s">
        <v>393</v>
      </c>
      <c r="E1271" s="99" t="b">
        <v>0</v>
      </c>
      <c r="F1271" s="99" t="b">
        <v>0</v>
      </c>
      <c r="G1271" s="99" t="b">
        <v>0</v>
      </c>
    </row>
    <row r="1272" spans="1:7" ht="15">
      <c r="A1272" s="101" t="s">
        <v>427</v>
      </c>
      <c r="B1272" s="99">
        <v>18</v>
      </c>
      <c r="C1272" s="103">
        <v>0.0038855722065394512</v>
      </c>
      <c r="D1272" s="99" t="s">
        <v>393</v>
      </c>
      <c r="E1272" s="99" t="b">
        <v>0</v>
      </c>
      <c r="F1272" s="99" t="b">
        <v>0</v>
      </c>
      <c r="G1272" s="99" t="b">
        <v>0</v>
      </c>
    </row>
    <row r="1273" spans="1:7" ht="15">
      <c r="A1273" s="101" t="s">
        <v>416</v>
      </c>
      <c r="B1273" s="99">
        <v>17</v>
      </c>
      <c r="C1273" s="103">
        <v>0.0025245076180217996</v>
      </c>
      <c r="D1273" s="99" t="s">
        <v>393</v>
      </c>
      <c r="E1273" s="99" t="b">
        <v>0</v>
      </c>
      <c r="F1273" s="99" t="b">
        <v>0</v>
      </c>
      <c r="G1273" s="99" t="b">
        <v>0</v>
      </c>
    </row>
    <row r="1274" spans="1:7" ht="15">
      <c r="A1274" s="101" t="s">
        <v>420</v>
      </c>
      <c r="B1274" s="99">
        <v>16</v>
      </c>
      <c r="C1274" s="103">
        <v>0.003044068191632437</v>
      </c>
      <c r="D1274" s="99" t="s">
        <v>393</v>
      </c>
      <c r="E1274" s="99" t="b">
        <v>0</v>
      </c>
      <c r="F1274" s="99" t="b">
        <v>0</v>
      </c>
      <c r="G1274" s="99" t="b">
        <v>0</v>
      </c>
    </row>
    <row r="1275" spans="1:7" ht="15">
      <c r="A1275" s="101" t="s">
        <v>446</v>
      </c>
      <c r="B1275" s="99">
        <v>15</v>
      </c>
      <c r="C1275" s="103">
        <v>0.0042484469557818125</v>
      </c>
      <c r="D1275" s="99" t="s">
        <v>393</v>
      </c>
      <c r="E1275" s="99" t="b">
        <v>0</v>
      </c>
      <c r="F1275" s="99" t="b">
        <v>0</v>
      </c>
      <c r="G1275" s="99" t="b">
        <v>0</v>
      </c>
    </row>
    <row r="1276" spans="1:7" ht="15">
      <c r="A1276" s="101" t="s">
        <v>431</v>
      </c>
      <c r="B1276" s="99">
        <v>15</v>
      </c>
      <c r="C1276" s="103">
        <v>0.003237976838782876</v>
      </c>
      <c r="D1276" s="99" t="s">
        <v>393</v>
      </c>
      <c r="E1276" s="99" t="b">
        <v>0</v>
      </c>
      <c r="F1276" s="99" t="b">
        <v>0</v>
      </c>
      <c r="G1276" s="99" t="b">
        <v>0</v>
      </c>
    </row>
    <row r="1277" spans="1:7" ht="15">
      <c r="A1277" s="101" t="s">
        <v>459</v>
      </c>
      <c r="B1277" s="99">
        <v>14</v>
      </c>
      <c r="C1277" s="103">
        <v>0.003022111716197351</v>
      </c>
      <c r="D1277" s="99" t="s">
        <v>393</v>
      </c>
      <c r="E1277" s="99" t="b">
        <v>0</v>
      </c>
      <c r="F1277" s="99" t="b">
        <v>0</v>
      </c>
      <c r="G1277" s="99" t="b">
        <v>0</v>
      </c>
    </row>
    <row r="1278" spans="1:7" ht="15">
      <c r="A1278" s="101" t="s">
        <v>461</v>
      </c>
      <c r="B1278" s="99">
        <v>14</v>
      </c>
      <c r="C1278" s="103">
        <v>0.0034461887799566273</v>
      </c>
      <c r="D1278" s="99" t="s">
        <v>393</v>
      </c>
      <c r="E1278" s="99" t="b">
        <v>0</v>
      </c>
      <c r="F1278" s="99" t="b">
        <v>0</v>
      </c>
      <c r="G1278" s="99" t="b">
        <v>0</v>
      </c>
    </row>
    <row r="1279" spans="1:7" ht="15">
      <c r="A1279" s="101" t="s">
        <v>487</v>
      </c>
      <c r="B1279" s="99">
        <v>13</v>
      </c>
      <c r="C1279" s="103">
        <v>0.006676164824287942</v>
      </c>
      <c r="D1279" s="99" t="s">
        <v>393</v>
      </c>
      <c r="E1279" s="99" t="b">
        <v>0</v>
      </c>
      <c r="F1279" s="99" t="b">
        <v>0</v>
      </c>
      <c r="G1279" s="99" t="b">
        <v>0</v>
      </c>
    </row>
    <row r="1280" spans="1:7" ht="15">
      <c r="A1280" s="101" t="s">
        <v>493</v>
      </c>
      <c r="B1280" s="99">
        <v>13</v>
      </c>
      <c r="C1280" s="103">
        <v>0.003681987361677571</v>
      </c>
      <c r="D1280" s="99" t="s">
        <v>393</v>
      </c>
      <c r="E1280" s="99" t="b">
        <v>0</v>
      </c>
      <c r="F1280" s="99" t="b">
        <v>0</v>
      </c>
      <c r="G1280" s="99" t="b">
        <v>0</v>
      </c>
    </row>
    <row r="1281" spans="1:7" ht="15">
      <c r="A1281" s="101" t="s">
        <v>464</v>
      </c>
      <c r="B1281" s="99">
        <v>13</v>
      </c>
      <c r="C1281" s="103">
        <v>0.0021848986303723847</v>
      </c>
      <c r="D1281" s="99" t="s">
        <v>393</v>
      </c>
      <c r="E1281" s="99" t="b">
        <v>0</v>
      </c>
      <c r="F1281" s="99" t="b">
        <v>0</v>
      </c>
      <c r="G1281" s="99" t="b">
        <v>0</v>
      </c>
    </row>
    <row r="1282" spans="1:7" ht="15">
      <c r="A1282" s="101" t="s">
        <v>453</v>
      </c>
      <c r="B1282" s="99">
        <v>12</v>
      </c>
      <c r="C1282" s="103">
        <v>0.002590381471026301</v>
      </c>
      <c r="D1282" s="99" t="s">
        <v>393</v>
      </c>
      <c r="E1282" s="99" t="b">
        <v>0</v>
      </c>
      <c r="F1282" s="99" t="b">
        <v>0</v>
      </c>
      <c r="G1282" s="99" t="b">
        <v>0</v>
      </c>
    </row>
    <row r="1283" spans="1:7" ht="15">
      <c r="A1283" s="101" t="s">
        <v>451</v>
      </c>
      <c r="B1283" s="99">
        <v>12</v>
      </c>
      <c r="C1283" s="103">
        <v>0.002283051143724328</v>
      </c>
      <c r="D1283" s="99" t="s">
        <v>393</v>
      </c>
      <c r="E1283" s="99" t="b">
        <v>0</v>
      </c>
      <c r="F1283" s="99" t="b">
        <v>0</v>
      </c>
      <c r="G1283" s="99" t="b">
        <v>0</v>
      </c>
    </row>
    <row r="1284" spans="1:7" ht="15">
      <c r="A1284" s="101" t="s">
        <v>524</v>
      </c>
      <c r="B1284" s="99">
        <v>11</v>
      </c>
      <c r="C1284" s="103">
        <v>0.004382295155600794</v>
      </c>
      <c r="D1284" s="99" t="s">
        <v>393</v>
      </c>
      <c r="E1284" s="99" t="b">
        <v>0</v>
      </c>
      <c r="F1284" s="99" t="b">
        <v>0</v>
      </c>
      <c r="G1284" s="99" t="b">
        <v>0</v>
      </c>
    </row>
    <row r="1285" spans="1:7" ht="15">
      <c r="A1285" s="101" t="s">
        <v>422</v>
      </c>
      <c r="B1285" s="99">
        <v>11</v>
      </c>
      <c r="C1285" s="103">
        <v>0.002374516348440776</v>
      </c>
      <c r="D1285" s="99" t="s">
        <v>393</v>
      </c>
      <c r="E1285" s="99" t="b">
        <v>0</v>
      </c>
      <c r="F1285" s="99" t="b">
        <v>0</v>
      </c>
      <c r="G1285" s="99" t="b">
        <v>0</v>
      </c>
    </row>
    <row r="1286" spans="1:7" ht="15">
      <c r="A1286" s="101" t="s">
        <v>439</v>
      </c>
      <c r="B1286" s="99">
        <v>11</v>
      </c>
      <c r="C1286" s="103">
        <v>0.002707719755680207</v>
      </c>
      <c r="D1286" s="99" t="s">
        <v>393</v>
      </c>
      <c r="E1286" s="99" t="b">
        <v>0</v>
      </c>
      <c r="F1286" s="99" t="b">
        <v>0</v>
      </c>
      <c r="G1286" s="99" t="b">
        <v>0</v>
      </c>
    </row>
    <row r="1287" spans="1:7" ht="15">
      <c r="A1287" s="101" t="s">
        <v>490</v>
      </c>
      <c r="B1287" s="99">
        <v>11</v>
      </c>
      <c r="C1287" s="103">
        <v>0.002707719755680207</v>
      </c>
      <c r="D1287" s="99" t="s">
        <v>393</v>
      </c>
      <c r="E1287" s="99" t="b">
        <v>0</v>
      </c>
      <c r="F1287" s="99" t="b">
        <v>0</v>
      </c>
      <c r="G1287" s="99" t="b">
        <v>0</v>
      </c>
    </row>
    <row r="1288" spans="1:7" ht="15">
      <c r="A1288" s="101" t="s">
        <v>484</v>
      </c>
      <c r="B1288" s="99">
        <v>11</v>
      </c>
      <c r="C1288" s="103">
        <v>0.004382295155600794</v>
      </c>
      <c r="D1288" s="99" t="s">
        <v>393</v>
      </c>
      <c r="E1288" s="99" t="b">
        <v>0</v>
      </c>
      <c r="F1288" s="99" t="b">
        <v>0</v>
      </c>
      <c r="G1288" s="99" t="b">
        <v>0</v>
      </c>
    </row>
    <row r="1289" spans="1:7" ht="15">
      <c r="A1289" s="101" t="s">
        <v>505</v>
      </c>
      <c r="B1289" s="99">
        <v>11</v>
      </c>
      <c r="C1289" s="103">
        <v>0.003641283736468241</v>
      </c>
      <c r="D1289" s="99" t="s">
        <v>393</v>
      </c>
      <c r="E1289" s="99" t="b">
        <v>0</v>
      </c>
      <c r="F1289" s="99" t="b">
        <v>0</v>
      </c>
      <c r="G1289" s="99" t="b">
        <v>0</v>
      </c>
    </row>
    <row r="1290" spans="1:7" ht="15">
      <c r="A1290" s="101" t="s">
        <v>450</v>
      </c>
      <c r="B1290" s="99">
        <v>11</v>
      </c>
      <c r="C1290" s="103">
        <v>0.002707719755680207</v>
      </c>
      <c r="D1290" s="99" t="s">
        <v>393</v>
      </c>
      <c r="E1290" s="99" t="b">
        <v>0</v>
      </c>
      <c r="F1290" s="99" t="b">
        <v>0</v>
      </c>
      <c r="G1290" s="99" t="b">
        <v>0</v>
      </c>
    </row>
    <row r="1291" spans="1:7" ht="15">
      <c r="A1291" s="101" t="s">
        <v>477</v>
      </c>
      <c r="B1291" s="99">
        <v>10</v>
      </c>
      <c r="C1291" s="103">
        <v>0.0033102579422438555</v>
      </c>
      <c r="D1291" s="99" t="s">
        <v>393</v>
      </c>
      <c r="E1291" s="99" t="b">
        <v>0</v>
      </c>
      <c r="F1291" s="99" t="b">
        <v>0</v>
      </c>
      <c r="G1291" s="99" t="b">
        <v>0</v>
      </c>
    </row>
    <row r="1292" spans="1:7" ht="15">
      <c r="A1292" s="101" t="s">
        <v>529</v>
      </c>
      <c r="B1292" s="99">
        <v>10</v>
      </c>
      <c r="C1292" s="103">
        <v>0.0028322979705212087</v>
      </c>
      <c r="D1292" s="99" t="s">
        <v>393</v>
      </c>
      <c r="E1292" s="99" t="b">
        <v>0</v>
      </c>
      <c r="F1292" s="99" t="b">
        <v>0</v>
      </c>
      <c r="G1292" s="99" t="b">
        <v>0</v>
      </c>
    </row>
    <row r="1293" spans="1:7" ht="15">
      <c r="A1293" s="101" t="s">
        <v>449</v>
      </c>
      <c r="B1293" s="99">
        <v>10</v>
      </c>
      <c r="C1293" s="103">
        <v>0.0024615634142547338</v>
      </c>
      <c r="D1293" s="99" t="s">
        <v>393</v>
      </c>
      <c r="E1293" s="99" t="b">
        <v>0</v>
      </c>
      <c r="F1293" s="99" t="b">
        <v>0</v>
      </c>
      <c r="G1293" s="99" t="b">
        <v>0</v>
      </c>
    </row>
    <row r="1294" spans="1:7" ht="15">
      <c r="A1294" s="101" t="s">
        <v>502</v>
      </c>
      <c r="B1294" s="99">
        <v>10</v>
      </c>
      <c r="C1294" s="103">
        <v>0.0024615634142547338</v>
      </c>
      <c r="D1294" s="99" t="s">
        <v>393</v>
      </c>
      <c r="E1294" s="99" t="b">
        <v>0</v>
      </c>
      <c r="F1294" s="99" t="b">
        <v>0</v>
      </c>
      <c r="G1294" s="99" t="b">
        <v>0</v>
      </c>
    </row>
    <row r="1295" spans="1:7" ht="15">
      <c r="A1295" s="101" t="s">
        <v>510</v>
      </c>
      <c r="B1295" s="99">
        <v>10</v>
      </c>
      <c r="C1295" s="103">
        <v>0.0024615634142547338</v>
      </c>
      <c r="D1295" s="99" t="s">
        <v>393</v>
      </c>
      <c r="E1295" s="99" t="b">
        <v>0</v>
      </c>
      <c r="F1295" s="99" t="b">
        <v>0</v>
      </c>
      <c r="G1295" s="99" t="b">
        <v>0</v>
      </c>
    </row>
    <row r="1296" spans="1:7" ht="15">
      <c r="A1296" s="101" t="s">
        <v>581</v>
      </c>
      <c r="B1296" s="99">
        <v>9</v>
      </c>
      <c r="C1296" s="103">
        <v>0.0046219602629685745</v>
      </c>
      <c r="D1296" s="99" t="s">
        <v>393</v>
      </c>
      <c r="E1296" s="99" t="b">
        <v>0</v>
      </c>
      <c r="F1296" s="99" t="b">
        <v>0</v>
      </c>
      <c r="G1296" s="99" t="b">
        <v>0</v>
      </c>
    </row>
    <row r="1297" spans="1:7" ht="15">
      <c r="A1297" s="101" t="s">
        <v>571</v>
      </c>
      <c r="B1297" s="99">
        <v>9</v>
      </c>
      <c r="C1297" s="103">
        <v>0.0029792321480194696</v>
      </c>
      <c r="D1297" s="99" t="s">
        <v>393</v>
      </c>
      <c r="E1297" s="99" t="b">
        <v>0</v>
      </c>
      <c r="F1297" s="99" t="b">
        <v>0</v>
      </c>
      <c r="G1297" s="99" t="b">
        <v>0</v>
      </c>
    </row>
    <row r="1298" spans="1:7" ht="15">
      <c r="A1298" s="101" t="s">
        <v>550</v>
      </c>
      <c r="B1298" s="99">
        <v>9</v>
      </c>
      <c r="C1298" s="103">
        <v>0.0025490681734690874</v>
      </c>
      <c r="D1298" s="99" t="s">
        <v>393</v>
      </c>
      <c r="E1298" s="99" t="b">
        <v>0</v>
      </c>
      <c r="F1298" s="99" t="b">
        <v>0</v>
      </c>
      <c r="G1298" s="99" t="b">
        <v>0</v>
      </c>
    </row>
    <row r="1299" spans="1:7" ht="15">
      <c r="A1299" s="101" t="s">
        <v>452</v>
      </c>
      <c r="B1299" s="99">
        <v>9</v>
      </c>
      <c r="C1299" s="103">
        <v>0.0025490681734690874</v>
      </c>
      <c r="D1299" s="99" t="s">
        <v>393</v>
      </c>
      <c r="E1299" s="99" t="b">
        <v>0</v>
      </c>
      <c r="F1299" s="99" t="b">
        <v>0</v>
      </c>
      <c r="G1299" s="99" t="b">
        <v>0</v>
      </c>
    </row>
    <row r="1300" spans="1:7" ht="15">
      <c r="A1300" s="101" t="s">
        <v>442</v>
      </c>
      <c r="B1300" s="99">
        <v>8</v>
      </c>
      <c r="C1300" s="103">
        <v>0.002648206353795084</v>
      </c>
      <c r="D1300" s="99" t="s">
        <v>393</v>
      </c>
      <c r="E1300" s="99" t="b">
        <v>0</v>
      </c>
      <c r="F1300" s="99" t="b">
        <v>0</v>
      </c>
      <c r="G1300" s="99" t="b">
        <v>0</v>
      </c>
    </row>
    <row r="1301" spans="1:7" ht="15">
      <c r="A1301" s="101" t="s">
        <v>566</v>
      </c>
      <c r="B1301" s="99">
        <v>8</v>
      </c>
      <c r="C1301" s="103">
        <v>0.004108409122638734</v>
      </c>
      <c r="D1301" s="99" t="s">
        <v>393</v>
      </c>
      <c r="E1301" s="99" t="b">
        <v>0</v>
      </c>
      <c r="F1301" s="99" t="b">
        <v>0</v>
      </c>
      <c r="G1301" s="99" t="b">
        <v>0</v>
      </c>
    </row>
    <row r="1302" spans="1:7" ht="15">
      <c r="A1302" s="101" t="s">
        <v>595</v>
      </c>
      <c r="B1302" s="99">
        <v>8</v>
      </c>
      <c r="C1302" s="103">
        <v>0.001969250731403787</v>
      </c>
      <c r="D1302" s="99" t="s">
        <v>393</v>
      </c>
      <c r="E1302" s="99" t="b">
        <v>0</v>
      </c>
      <c r="F1302" s="99" t="b">
        <v>0</v>
      </c>
      <c r="G1302" s="99" t="b">
        <v>0</v>
      </c>
    </row>
    <row r="1303" spans="1:7" ht="15">
      <c r="A1303" s="101" t="s">
        <v>540</v>
      </c>
      <c r="B1303" s="99">
        <v>8</v>
      </c>
      <c r="C1303" s="103">
        <v>0.0022658383764169667</v>
      </c>
      <c r="D1303" s="99" t="s">
        <v>393</v>
      </c>
      <c r="E1303" s="99" t="b">
        <v>0</v>
      </c>
      <c r="F1303" s="99" t="b">
        <v>0</v>
      </c>
      <c r="G1303" s="99" t="b">
        <v>0</v>
      </c>
    </row>
    <row r="1304" spans="1:7" ht="15">
      <c r="A1304" s="101" t="s">
        <v>488</v>
      </c>
      <c r="B1304" s="99">
        <v>8</v>
      </c>
      <c r="C1304" s="103">
        <v>0.0017269209806842006</v>
      </c>
      <c r="D1304" s="99" t="s">
        <v>393</v>
      </c>
      <c r="E1304" s="99" t="b">
        <v>0</v>
      </c>
      <c r="F1304" s="99" t="b">
        <v>0</v>
      </c>
      <c r="G1304" s="99" t="b">
        <v>0</v>
      </c>
    </row>
    <row r="1305" spans="1:7" ht="15">
      <c r="A1305" s="101" t="s">
        <v>514</v>
      </c>
      <c r="B1305" s="99">
        <v>8</v>
      </c>
      <c r="C1305" s="103">
        <v>0.0022658383764169667</v>
      </c>
      <c r="D1305" s="99" t="s">
        <v>393</v>
      </c>
      <c r="E1305" s="99" t="b">
        <v>0</v>
      </c>
      <c r="F1305" s="99" t="b">
        <v>0</v>
      </c>
      <c r="G1305" s="99" t="b">
        <v>0</v>
      </c>
    </row>
    <row r="1306" spans="1:7" ht="15">
      <c r="A1306" s="101" t="s">
        <v>535</v>
      </c>
      <c r="B1306" s="99">
        <v>8</v>
      </c>
      <c r="C1306" s="103">
        <v>0.0017269209806842006</v>
      </c>
      <c r="D1306" s="99" t="s">
        <v>393</v>
      </c>
      <c r="E1306" s="99" t="b">
        <v>0</v>
      </c>
      <c r="F1306" s="99" t="b">
        <v>0</v>
      </c>
      <c r="G1306" s="99" t="b">
        <v>0</v>
      </c>
    </row>
    <row r="1307" spans="1:7" ht="15">
      <c r="A1307" s="101" t="s">
        <v>433</v>
      </c>
      <c r="B1307" s="99">
        <v>8</v>
      </c>
      <c r="C1307" s="103">
        <v>0.001344553003306083</v>
      </c>
      <c r="D1307" s="99" t="s">
        <v>393</v>
      </c>
      <c r="E1307" s="99" t="b">
        <v>0</v>
      </c>
      <c r="F1307" s="99" t="b">
        <v>0</v>
      </c>
      <c r="G1307" s="99" t="b">
        <v>0</v>
      </c>
    </row>
    <row r="1308" spans="1:7" ht="15">
      <c r="A1308" s="101" t="s">
        <v>438</v>
      </c>
      <c r="B1308" s="99">
        <v>8</v>
      </c>
      <c r="C1308" s="103">
        <v>0.0022658383764169667</v>
      </c>
      <c r="D1308" s="99" t="s">
        <v>393</v>
      </c>
      <c r="E1308" s="99" t="b">
        <v>0</v>
      </c>
      <c r="F1308" s="99" t="b">
        <v>0</v>
      </c>
      <c r="G1308" s="99" t="b">
        <v>0</v>
      </c>
    </row>
    <row r="1309" spans="1:7" ht="15">
      <c r="A1309" s="101" t="s">
        <v>494</v>
      </c>
      <c r="B1309" s="99">
        <v>7</v>
      </c>
      <c r="C1309" s="103">
        <v>0.0027887332808368692</v>
      </c>
      <c r="D1309" s="99" t="s">
        <v>393</v>
      </c>
      <c r="E1309" s="99" t="b">
        <v>0</v>
      </c>
      <c r="F1309" s="99" t="b">
        <v>0</v>
      </c>
      <c r="G1309" s="99" t="b">
        <v>0</v>
      </c>
    </row>
    <row r="1310" spans="1:7" ht="15">
      <c r="A1310" s="101" t="s">
        <v>541</v>
      </c>
      <c r="B1310" s="99">
        <v>7</v>
      </c>
      <c r="C1310" s="103">
        <v>0.0023171805595706987</v>
      </c>
      <c r="D1310" s="99" t="s">
        <v>393</v>
      </c>
      <c r="E1310" s="99" t="b">
        <v>0</v>
      </c>
      <c r="F1310" s="99" t="b">
        <v>0</v>
      </c>
      <c r="G1310" s="99" t="b">
        <v>0</v>
      </c>
    </row>
    <row r="1311" spans="1:7" ht="15">
      <c r="A1311" s="101" t="s">
        <v>615</v>
      </c>
      <c r="B1311" s="99">
        <v>7</v>
      </c>
      <c r="C1311" s="103">
        <v>0.001982608579364846</v>
      </c>
      <c r="D1311" s="99" t="s">
        <v>393</v>
      </c>
      <c r="E1311" s="99" t="b">
        <v>0</v>
      </c>
      <c r="F1311" s="99" t="b">
        <v>1</v>
      </c>
      <c r="G1311" s="99" t="b">
        <v>0</v>
      </c>
    </row>
    <row r="1312" spans="1:7" ht="15">
      <c r="A1312" s="101" t="s">
        <v>458</v>
      </c>
      <c r="B1312" s="99">
        <v>7</v>
      </c>
      <c r="C1312" s="103">
        <v>0.001982608579364846</v>
      </c>
      <c r="D1312" s="99" t="s">
        <v>393</v>
      </c>
      <c r="E1312" s="99" t="b">
        <v>0</v>
      </c>
      <c r="F1312" s="99" t="b">
        <v>0</v>
      </c>
      <c r="G1312" s="99" t="b">
        <v>0</v>
      </c>
    </row>
    <row r="1313" spans="1:7" ht="15">
      <c r="A1313" s="101" t="s">
        <v>591</v>
      </c>
      <c r="B1313" s="99">
        <v>7</v>
      </c>
      <c r="C1313" s="103">
        <v>0.0023171805595706987</v>
      </c>
      <c r="D1313" s="99" t="s">
        <v>393</v>
      </c>
      <c r="E1313" s="99" t="b">
        <v>0</v>
      </c>
      <c r="F1313" s="99" t="b">
        <v>0</v>
      </c>
      <c r="G1313" s="99" t="b">
        <v>0</v>
      </c>
    </row>
    <row r="1314" spans="1:7" ht="15">
      <c r="A1314" s="101" t="s">
        <v>511</v>
      </c>
      <c r="B1314" s="99">
        <v>7</v>
      </c>
      <c r="C1314" s="103">
        <v>0.0035948579823088917</v>
      </c>
      <c r="D1314" s="99" t="s">
        <v>393</v>
      </c>
      <c r="E1314" s="99" t="b">
        <v>0</v>
      </c>
      <c r="F1314" s="99" t="b">
        <v>0</v>
      </c>
      <c r="G1314" s="99" t="b">
        <v>0</v>
      </c>
    </row>
    <row r="1315" spans="1:7" ht="15">
      <c r="A1315" s="101" t="s">
        <v>555</v>
      </c>
      <c r="B1315" s="99">
        <v>7</v>
      </c>
      <c r="C1315" s="103">
        <v>0.0015110558580986755</v>
      </c>
      <c r="D1315" s="99" t="s">
        <v>393</v>
      </c>
      <c r="E1315" s="99" t="b">
        <v>0</v>
      </c>
      <c r="F1315" s="99" t="b">
        <v>0</v>
      </c>
      <c r="G1315" s="99" t="b">
        <v>0</v>
      </c>
    </row>
    <row r="1316" spans="1:7" ht="15">
      <c r="A1316" s="101" t="s">
        <v>569</v>
      </c>
      <c r="B1316" s="99">
        <v>7</v>
      </c>
      <c r="C1316" s="103">
        <v>0.0023171805595706987</v>
      </c>
      <c r="D1316" s="99" t="s">
        <v>393</v>
      </c>
      <c r="E1316" s="99" t="b">
        <v>0</v>
      </c>
      <c r="F1316" s="99" t="b">
        <v>0</v>
      </c>
      <c r="G1316" s="99" t="b">
        <v>0</v>
      </c>
    </row>
    <row r="1317" spans="1:7" ht="15">
      <c r="A1317" s="101" t="s">
        <v>465</v>
      </c>
      <c r="B1317" s="99">
        <v>7</v>
      </c>
      <c r="C1317" s="103">
        <v>0.0017230943899783136</v>
      </c>
      <c r="D1317" s="99" t="s">
        <v>393</v>
      </c>
      <c r="E1317" s="99" t="b">
        <v>0</v>
      </c>
      <c r="F1317" s="99" t="b">
        <v>0</v>
      </c>
      <c r="G1317" s="99" t="b">
        <v>0</v>
      </c>
    </row>
    <row r="1318" spans="1:7" ht="15">
      <c r="A1318" s="101" t="s">
        <v>485</v>
      </c>
      <c r="B1318" s="99">
        <v>7</v>
      </c>
      <c r="C1318" s="103">
        <v>0.0013317798338391912</v>
      </c>
      <c r="D1318" s="99" t="s">
        <v>393</v>
      </c>
      <c r="E1318" s="99" t="b">
        <v>0</v>
      </c>
      <c r="F1318" s="99" t="b">
        <v>0</v>
      </c>
      <c r="G1318" s="99" t="b">
        <v>0</v>
      </c>
    </row>
    <row r="1319" spans="1:7" ht="15">
      <c r="A1319" s="101" t="s">
        <v>512</v>
      </c>
      <c r="B1319" s="99">
        <v>6</v>
      </c>
      <c r="C1319" s="103">
        <v>0.001699378782312725</v>
      </c>
      <c r="D1319" s="99" t="s">
        <v>393</v>
      </c>
      <c r="E1319" s="99" t="b">
        <v>0</v>
      </c>
      <c r="F1319" s="99" t="b">
        <v>0</v>
      </c>
      <c r="G1319" s="99" t="b">
        <v>0</v>
      </c>
    </row>
    <row r="1320" spans="1:7" ht="15">
      <c r="A1320" s="101" t="s">
        <v>466</v>
      </c>
      <c r="B1320" s="99">
        <v>6</v>
      </c>
      <c r="C1320" s="103">
        <v>0.001699378782312725</v>
      </c>
      <c r="D1320" s="99" t="s">
        <v>393</v>
      </c>
      <c r="E1320" s="99" t="b">
        <v>0</v>
      </c>
      <c r="F1320" s="99" t="b">
        <v>0</v>
      </c>
      <c r="G1320" s="99" t="b">
        <v>0</v>
      </c>
    </row>
    <row r="1321" spans="1:7" ht="15">
      <c r="A1321" s="101" t="s">
        <v>504</v>
      </c>
      <c r="B1321" s="99">
        <v>6</v>
      </c>
      <c r="C1321" s="103">
        <v>0.001986154765346313</v>
      </c>
      <c r="D1321" s="99" t="s">
        <v>393</v>
      </c>
      <c r="E1321" s="99" t="b">
        <v>0</v>
      </c>
      <c r="F1321" s="99" t="b">
        <v>0</v>
      </c>
      <c r="G1321" s="99" t="b">
        <v>0</v>
      </c>
    </row>
    <row r="1322" spans="1:7" ht="15">
      <c r="A1322" s="101" t="s">
        <v>455</v>
      </c>
      <c r="B1322" s="99">
        <v>6</v>
      </c>
      <c r="C1322" s="103">
        <v>0.001699378782312725</v>
      </c>
      <c r="D1322" s="99" t="s">
        <v>393</v>
      </c>
      <c r="E1322" s="99" t="b">
        <v>0</v>
      </c>
      <c r="F1322" s="99" t="b">
        <v>0</v>
      </c>
      <c r="G1322" s="99" t="b">
        <v>0</v>
      </c>
    </row>
    <row r="1323" spans="1:7" ht="15">
      <c r="A1323" s="101" t="s">
        <v>644</v>
      </c>
      <c r="B1323" s="99">
        <v>6</v>
      </c>
      <c r="C1323" s="103">
        <v>0.0014769380485528405</v>
      </c>
      <c r="D1323" s="99" t="s">
        <v>393</v>
      </c>
      <c r="E1323" s="99" t="b">
        <v>0</v>
      </c>
      <c r="F1323" s="99" t="b">
        <v>0</v>
      </c>
      <c r="G1323" s="99" t="b">
        <v>0</v>
      </c>
    </row>
    <row r="1324" spans="1:7" ht="15">
      <c r="A1324" s="101" t="s">
        <v>654</v>
      </c>
      <c r="B1324" s="99">
        <v>6</v>
      </c>
      <c r="C1324" s="103">
        <v>0.0014769380485528405</v>
      </c>
      <c r="D1324" s="99" t="s">
        <v>393</v>
      </c>
      <c r="E1324" s="99" t="b">
        <v>0</v>
      </c>
      <c r="F1324" s="99" t="b">
        <v>0</v>
      </c>
      <c r="G1324" s="99" t="b">
        <v>0</v>
      </c>
    </row>
    <row r="1325" spans="1:7" ht="15">
      <c r="A1325" s="101" t="s">
        <v>486</v>
      </c>
      <c r="B1325" s="99">
        <v>6</v>
      </c>
      <c r="C1325" s="103">
        <v>0.001986154765346313</v>
      </c>
      <c r="D1325" s="99" t="s">
        <v>393</v>
      </c>
      <c r="E1325" s="99" t="b">
        <v>0</v>
      </c>
      <c r="F1325" s="99" t="b">
        <v>0</v>
      </c>
      <c r="G1325" s="99" t="b">
        <v>0</v>
      </c>
    </row>
    <row r="1326" spans="1:7" ht="15">
      <c r="A1326" s="101" t="s">
        <v>628</v>
      </c>
      <c r="B1326" s="99">
        <v>6</v>
      </c>
      <c r="C1326" s="103">
        <v>0.001986154765346313</v>
      </c>
      <c r="D1326" s="99" t="s">
        <v>393</v>
      </c>
      <c r="E1326" s="99" t="b">
        <v>0</v>
      </c>
      <c r="F1326" s="99" t="b">
        <v>0</v>
      </c>
      <c r="G1326" s="99" t="b">
        <v>0</v>
      </c>
    </row>
    <row r="1327" spans="1:7" ht="15">
      <c r="A1327" s="101" t="s">
        <v>567</v>
      </c>
      <c r="B1327" s="99">
        <v>6</v>
      </c>
      <c r="C1327" s="103">
        <v>0.001986154765346313</v>
      </c>
      <c r="D1327" s="99" t="s">
        <v>393</v>
      </c>
      <c r="E1327" s="99" t="b">
        <v>0</v>
      </c>
      <c r="F1327" s="99" t="b">
        <v>0</v>
      </c>
      <c r="G1327" s="99" t="b">
        <v>0</v>
      </c>
    </row>
    <row r="1328" spans="1:7" ht="15">
      <c r="A1328" s="101" t="s">
        <v>617</v>
      </c>
      <c r="B1328" s="99">
        <v>6</v>
      </c>
      <c r="C1328" s="103">
        <v>0.001986154765346313</v>
      </c>
      <c r="D1328" s="99" t="s">
        <v>393</v>
      </c>
      <c r="E1328" s="99" t="b">
        <v>0</v>
      </c>
      <c r="F1328" s="99" t="b">
        <v>0</v>
      </c>
      <c r="G1328" s="99" t="b">
        <v>0</v>
      </c>
    </row>
    <row r="1329" spans="1:7" ht="15">
      <c r="A1329" s="101" t="s">
        <v>509</v>
      </c>
      <c r="B1329" s="99">
        <v>6</v>
      </c>
      <c r="C1329" s="103">
        <v>0.001986154765346313</v>
      </c>
      <c r="D1329" s="99" t="s">
        <v>393</v>
      </c>
      <c r="E1329" s="99" t="b">
        <v>0</v>
      </c>
      <c r="F1329" s="99" t="b">
        <v>0</v>
      </c>
      <c r="G1329" s="99" t="b">
        <v>0</v>
      </c>
    </row>
    <row r="1330" spans="1:7" ht="15">
      <c r="A1330" s="101" t="s">
        <v>520</v>
      </c>
      <c r="B1330" s="99">
        <v>6</v>
      </c>
      <c r="C1330" s="103">
        <v>0.0014769380485528405</v>
      </c>
      <c r="D1330" s="99" t="s">
        <v>393</v>
      </c>
      <c r="E1330" s="99" t="b">
        <v>0</v>
      </c>
      <c r="F1330" s="99" t="b">
        <v>0</v>
      </c>
      <c r="G1330" s="99" t="b">
        <v>0</v>
      </c>
    </row>
    <row r="1331" spans="1:7" ht="15">
      <c r="A1331" s="101" t="s">
        <v>699</v>
      </c>
      <c r="B1331" s="99">
        <v>6</v>
      </c>
      <c r="C1331" s="103">
        <v>0.002390342812145888</v>
      </c>
      <c r="D1331" s="99" t="s">
        <v>393</v>
      </c>
      <c r="E1331" s="99" t="b">
        <v>0</v>
      </c>
      <c r="F1331" s="99" t="b">
        <v>0</v>
      </c>
      <c r="G1331" s="99" t="b">
        <v>0</v>
      </c>
    </row>
    <row r="1332" spans="1:7" ht="15">
      <c r="A1332" s="101" t="s">
        <v>495</v>
      </c>
      <c r="B1332" s="99">
        <v>6</v>
      </c>
      <c r="C1332" s="103">
        <v>0.001986154765346313</v>
      </c>
      <c r="D1332" s="99" t="s">
        <v>393</v>
      </c>
      <c r="E1332" s="99" t="b">
        <v>0</v>
      </c>
      <c r="F1332" s="99" t="b">
        <v>0</v>
      </c>
      <c r="G1332" s="99" t="b">
        <v>0</v>
      </c>
    </row>
    <row r="1333" spans="1:7" ht="15">
      <c r="A1333" s="101" t="s">
        <v>568</v>
      </c>
      <c r="B1333" s="99">
        <v>6</v>
      </c>
      <c r="C1333" s="103">
        <v>0.001986154765346313</v>
      </c>
      <c r="D1333" s="99" t="s">
        <v>393</v>
      </c>
      <c r="E1333" s="99" t="b">
        <v>0</v>
      </c>
      <c r="F1333" s="99" t="b">
        <v>0</v>
      </c>
      <c r="G1333" s="99" t="b">
        <v>0</v>
      </c>
    </row>
    <row r="1334" spans="1:7" ht="15">
      <c r="A1334" s="101" t="s">
        <v>636</v>
      </c>
      <c r="B1334" s="99">
        <v>6</v>
      </c>
      <c r="C1334" s="103">
        <v>0.001986154765346313</v>
      </c>
      <c r="D1334" s="99" t="s">
        <v>393</v>
      </c>
      <c r="E1334" s="99" t="b">
        <v>0</v>
      </c>
      <c r="F1334" s="99" t="b">
        <v>0</v>
      </c>
      <c r="G1334" s="99" t="b">
        <v>0</v>
      </c>
    </row>
    <row r="1335" spans="1:7" ht="15">
      <c r="A1335" s="101" t="s">
        <v>692</v>
      </c>
      <c r="B1335" s="99">
        <v>5</v>
      </c>
      <c r="C1335" s="103">
        <v>0.0016551289711219277</v>
      </c>
      <c r="D1335" s="99" t="s">
        <v>393</v>
      </c>
      <c r="E1335" s="99" t="b">
        <v>0</v>
      </c>
      <c r="F1335" s="99" t="b">
        <v>0</v>
      </c>
      <c r="G1335" s="99" t="b">
        <v>0</v>
      </c>
    </row>
    <row r="1336" spans="1:7" ht="15">
      <c r="A1336" s="101" t="s">
        <v>709</v>
      </c>
      <c r="B1336" s="99">
        <v>5</v>
      </c>
      <c r="C1336" s="103">
        <v>0.0012307817071273669</v>
      </c>
      <c r="D1336" s="99" t="s">
        <v>393</v>
      </c>
      <c r="E1336" s="99" t="b">
        <v>0</v>
      </c>
      <c r="F1336" s="99" t="b">
        <v>0</v>
      </c>
      <c r="G1336" s="99" t="b">
        <v>0</v>
      </c>
    </row>
    <row r="1337" spans="1:7" ht="15">
      <c r="A1337" s="101" t="s">
        <v>448</v>
      </c>
      <c r="B1337" s="99">
        <v>5</v>
      </c>
      <c r="C1337" s="103">
        <v>0.0014161489852606043</v>
      </c>
      <c r="D1337" s="99" t="s">
        <v>393</v>
      </c>
      <c r="E1337" s="99" t="b">
        <v>0</v>
      </c>
      <c r="F1337" s="99" t="b">
        <v>0</v>
      </c>
      <c r="G1337" s="99" t="b">
        <v>0</v>
      </c>
    </row>
    <row r="1338" spans="1:7" ht="15">
      <c r="A1338" s="101" t="s">
        <v>447</v>
      </c>
      <c r="B1338" s="99">
        <v>5</v>
      </c>
      <c r="C1338" s="103">
        <v>0.0012307817071273669</v>
      </c>
      <c r="D1338" s="99" t="s">
        <v>393</v>
      </c>
      <c r="E1338" s="99" t="b">
        <v>0</v>
      </c>
      <c r="F1338" s="99" t="b">
        <v>0</v>
      </c>
      <c r="G1338" s="99" t="b">
        <v>0</v>
      </c>
    </row>
    <row r="1339" spans="1:7" ht="15">
      <c r="A1339" s="101" t="s">
        <v>560</v>
      </c>
      <c r="B1339" s="99">
        <v>5</v>
      </c>
      <c r="C1339" s="103">
        <v>0.0016551289711219277</v>
      </c>
      <c r="D1339" s="99" t="s">
        <v>393</v>
      </c>
      <c r="E1339" s="99" t="b">
        <v>0</v>
      </c>
      <c r="F1339" s="99" t="b">
        <v>0</v>
      </c>
      <c r="G1339" s="99" t="b">
        <v>0</v>
      </c>
    </row>
    <row r="1340" spans="1:7" ht="15">
      <c r="A1340" s="101" t="s">
        <v>445</v>
      </c>
      <c r="B1340" s="99">
        <v>5</v>
      </c>
      <c r="C1340" s="103">
        <v>0.0014161489852606043</v>
      </c>
      <c r="D1340" s="99" t="s">
        <v>393</v>
      </c>
      <c r="E1340" s="99" t="b">
        <v>0</v>
      </c>
      <c r="F1340" s="99" t="b">
        <v>0</v>
      </c>
      <c r="G1340" s="99" t="b">
        <v>0</v>
      </c>
    </row>
    <row r="1341" spans="1:7" ht="15">
      <c r="A1341" s="101" t="s">
        <v>584</v>
      </c>
      <c r="B1341" s="99">
        <v>5</v>
      </c>
      <c r="C1341" s="103">
        <v>0.0014161489852606043</v>
      </c>
      <c r="D1341" s="99" t="s">
        <v>393</v>
      </c>
      <c r="E1341" s="99" t="b">
        <v>0</v>
      </c>
      <c r="F1341" s="99" t="b">
        <v>0</v>
      </c>
      <c r="G1341" s="99" t="b">
        <v>0</v>
      </c>
    </row>
    <row r="1342" spans="1:7" ht="15">
      <c r="A1342" s="101" t="s">
        <v>523</v>
      </c>
      <c r="B1342" s="99">
        <v>5</v>
      </c>
      <c r="C1342" s="103">
        <v>0.0019919523434549064</v>
      </c>
      <c r="D1342" s="99" t="s">
        <v>393</v>
      </c>
      <c r="E1342" s="99" t="b">
        <v>0</v>
      </c>
      <c r="F1342" s="99" t="b">
        <v>0</v>
      </c>
      <c r="G1342" s="99" t="b">
        <v>0</v>
      </c>
    </row>
    <row r="1343" spans="1:7" ht="15">
      <c r="A1343" s="101" t="s">
        <v>561</v>
      </c>
      <c r="B1343" s="99">
        <v>5</v>
      </c>
      <c r="C1343" s="103">
        <v>0.0014161489852606043</v>
      </c>
      <c r="D1343" s="99" t="s">
        <v>393</v>
      </c>
      <c r="E1343" s="99" t="b">
        <v>0</v>
      </c>
      <c r="F1343" s="99" t="b">
        <v>0</v>
      </c>
      <c r="G1343" s="99" t="b">
        <v>0</v>
      </c>
    </row>
    <row r="1344" spans="1:7" ht="15">
      <c r="A1344" s="101" t="s">
        <v>547</v>
      </c>
      <c r="B1344" s="99">
        <v>5</v>
      </c>
      <c r="C1344" s="103">
        <v>0.0016551289711219277</v>
      </c>
      <c r="D1344" s="99" t="s">
        <v>393</v>
      </c>
      <c r="E1344" s="99" t="b">
        <v>0</v>
      </c>
      <c r="F1344" s="99" t="b">
        <v>0</v>
      </c>
      <c r="G1344" s="99" t="b">
        <v>0</v>
      </c>
    </row>
    <row r="1345" spans="1:7" ht="15">
      <c r="A1345" s="101" t="s">
        <v>468</v>
      </c>
      <c r="B1345" s="99">
        <v>5</v>
      </c>
      <c r="C1345" s="103">
        <v>0.0016551289711219277</v>
      </c>
      <c r="D1345" s="99" t="s">
        <v>393</v>
      </c>
      <c r="E1345" s="99" t="b">
        <v>0</v>
      </c>
      <c r="F1345" s="99" t="b">
        <v>0</v>
      </c>
      <c r="G1345" s="99" t="b">
        <v>0</v>
      </c>
    </row>
    <row r="1346" spans="1:7" ht="15">
      <c r="A1346" s="101" t="s">
        <v>691</v>
      </c>
      <c r="B1346" s="99">
        <v>5</v>
      </c>
      <c r="C1346" s="103">
        <v>0.0016551289711219277</v>
      </c>
      <c r="D1346" s="99" t="s">
        <v>393</v>
      </c>
      <c r="E1346" s="99" t="b">
        <v>0</v>
      </c>
      <c r="F1346" s="99" t="b">
        <v>0</v>
      </c>
      <c r="G1346" s="99" t="b">
        <v>0</v>
      </c>
    </row>
    <row r="1347" spans="1:7" ht="15">
      <c r="A1347" s="101" t="s">
        <v>481</v>
      </c>
      <c r="B1347" s="99">
        <v>5</v>
      </c>
      <c r="C1347" s="103">
        <v>0.0016551289711219277</v>
      </c>
      <c r="D1347" s="99" t="s">
        <v>393</v>
      </c>
      <c r="E1347" s="99" t="b">
        <v>0</v>
      </c>
      <c r="F1347" s="99" t="b">
        <v>0</v>
      </c>
      <c r="G1347" s="99" t="b">
        <v>0</v>
      </c>
    </row>
    <row r="1348" spans="1:7" ht="15">
      <c r="A1348" s="101" t="s">
        <v>676</v>
      </c>
      <c r="B1348" s="99">
        <v>5</v>
      </c>
      <c r="C1348" s="103">
        <v>0.0025677557016492085</v>
      </c>
      <c r="D1348" s="99" t="s">
        <v>393</v>
      </c>
      <c r="E1348" s="99" t="b">
        <v>0</v>
      </c>
      <c r="F1348" s="99" t="b">
        <v>0</v>
      </c>
      <c r="G1348" s="99" t="b">
        <v>0</v>
      </c>
    </row>
    <row r="1349" spans="1:7" ht="15">
      <c r="A1349" s="101" t="s">
        <v>648</v>
      </c>
      <c r="B1349" s="99">
        <v>5</v>
      </c>
      <c r="C1349" s="103">
        <v>0.0019919523434549064</v>
      </c>
      <c r="D1349" s="99" t="s">
        <v>393</v>
      </c>
      <c r="E1349" s="99" t="b">
        <v>0</v>
      </c>
      <c r="F1349" s="99" t="b">
        <v>0</v>
      </c>
      <c r="G1349" s="99" t="b">
        <v>0</v>
      </c>
    </row>
    <row r="1350" spans="1:7" ht="15">
      <c r="A1350" s="101" t="s">
        <v>687</v>
      </c>
      <c r="B1350" s="99">
        <v>5</v>
      </c>
      <c r="C1350" s="103">
        <v>0.0019919523434549064</v>
      </c>
      <c r="D1350" s="99" t="s">
        <v>393</v>
      </c>
      <c r="E1350" s="99" t="b">
        <v>0</v>
      </c>
      <c r="F1350" s="99" t="b">
        <v>0</v>
      </c>
      <c r="G1350" s="99" t="b">
        <v>0</v>
      </c>
    </row>
    <row r="1351" spans="1:7" ht="15">
      <c r="A1351" s="101" t="s">
        <v>499</v>
      </c>
      <c r="B1351" s="99">
        <v>5</v>
      </c>
      <c r="C1351" s="103">
        <v>0.0016551289711219277</v>
      </c>
      <c r="D1351" s="99" t="s">
        <v>393</v>
      </c>
      <c r="E1351" s="99" t="b">
        <v>0</v>
      </c>
      <c r="F1351" s="99" t="b">
        <v>0</v>
      </c>
      <c r="G1351" s="99" t="b">
        <v>0</v>
      </c>
    </row>
    <row r="1352" spans="1:7" ht="15">
      <c r="A1352" s="101" t="s">
        <v>740</v>
      </c>
      <c r="B1352" s="99">
        <v>5</v>
      </c>
      <c r="C1352" s="103">
        <v>0.0019919523434549064</v>
      </c>
      <c r="D1352" s="99" t="s">
        <v>393</v>
      </c>
      <c r="E1352" s="99" t="b">
        <v>0</v>
      </c>
      <c r="F1352" s="99" t="b">
        <v>0</v>
      </c>
      <c r="G1352" s="99" t="b">
        <v>0</v>
      </c>
    </row>
    <row r="1353" spans="1:7" ht="15">
      <c r="A1353" s="101" t="s">
        <v>613</v>
      </c>
      <c r="B1353" s="99">
        <v>5</v>
      </c>
      <c r="C1353" s="103">
        <v>0.0019919523434549064</v>
      </c>
      <c r="D1353" s="99" t="s">
        <v>393</v>
      </c>
      <c r="E1353" s="99" t="b">
        <v>0</v>
      </c>
      <c r="F1353" s="99" t="b">
        <v>0</v>
      </c>
      <c r="G1353" s="99" t="b">
        <v>0</v>
      </c>
    </row>
    <row r="1354" spans="1:7" ht="15">
      <c r="A1354" s="101" t="s">
        <v>607</v>
      </c>
      <c r="B1354" s="99">
        <v>5</v>
      </c>
      <c r="C1354" s="103">
        <v>0.0016551289711219277</v>
      </c>
      <c r="D1354" s="99" t="s">
        <v>393</v>
      </c>
      <c r="E1354" s="99" t="b">
        <v>0</v>
      </c>
      <c r="F1354" s="99" t="b">
        <v>0</v>
      </c>
      <c r="G1354" s="99" t="b">
        <v>0</v>
      </c>
    </row>
    <row r="1355" spans="1:7" ht="15">
      <c r="A1355" s="101" t="s">
        <v>565</v>
      </c>
      <c r="B1355" s="99">
        <v>5</v>
      </c>
      <c r="C1355" s="103">
        <v>0.0014161489852606043</v>
      </c>
      <c r="D1355" s="99" t="s">
        <v>393</v>
      </c>
      <c r="E1355" s="99" t="b">
        <v>0</v>
      </c>
      <c r="F1355" s="99" t="b">
        <v>0</v>
      </c>
      <c r="G1355" s="99" t="b">
        <v>0</v>
      </c>
    </row>
    <row r="1356" spans="1:7" ht="15">
      <c r="A1356" s="101" t="s">
        <v>597</v>
      </c>
      <c r="B1356" s="99">
        <v>5</v>
      </c>
      <c r="C1356" s="103">
        <v>0.0014161489852606043</v>
      </c>
      <c r="D1356" s="99" t="s">
        <v>393</v>
      </c>
      <c r="E1356" s="99" t="b">
        <v>0</v>
      </c>
      <c r="F1356" s="99" t="b">
        <v>1</v>
      </c>
      <c r="G1356" s="99" t="b">
        <v>0</v>
      </c>
    </row>
    <row r="1357" spans="1:7" ht="15">
      <c r="A1357" s="101" t="s">
        <v>757</v>
      </c>
      <c r="B1357" s="99">
        <v>5</v>
      </c>
      <c r="C1357" s="103">
        <v>0.0016551289711219277</v>
      </c>
      <c r="D1357" s="99" t="s">
        <v>393</v>
      </c>
      <c r="E1357" s="99" t="b">
        <v>0</v>
      </c>
      <c r="F1357" s="99" t="b">
        <v>0</v>
      </c>
      <c r="G1357" s="99" t="b">
        <v>0</v>
      </c>
    </row>
    <row r="1358" spans="1:7" ht="15">
      <c r="A1358" s="101" t="s">
        <v>469</v>
      </c>
      <c r="B1358" s="99">
        <v>5</v>
      </c>
      <c r="C1358" s="103">
        <v>0.0014161489852606043</v>
      </c>
      <c r="D1358" s="99" t="s">
        <v>393</v>
      </c>
      <c r="E1358" s="99" t="b">
        <v>0</v>
      </c>
      <c r="F1358" s="99" t="b">
        <v>0</v>
      </c>
      <c r="G1358" s="99" t="b">
        <v>0</v>
      </c>
    </row>
    <row r="1359" spans="1:7" ht="15">
      <c r="A1359" s="101" t="s">
        <v>658</v>
      </c>
      <c r="B1359" s="99">
        <v>5</v>
      </c>
      <c r="C1359" s="103">
        <v>0.0016551289711219277</v>
      </c>
      <c r="D1359" s="99" t="s">
        <v>393</v>
      </c>
      <c r="E1359" s="99" t="b">
        <v>0</v>
      </c>
      <c r="F1359" s="99" t="b">
        <v>0</v>
      </c>
      <c r="G1359" s="99" t="b">
        <v>0</v>
      </c>
    </row>
    <row r="1360" spans="1:7" ht="15">
      <c r="A1360" s="101" t="s">
        <v>683</v>
      </c>
      <c r="B1360" s="99">
        <v>5</v>
      </c>
      <c r="C1360" s="103">
        <v>0.0019919523434549064</v>
      </c>
      <c r="D1360" s="99" t="s">
        <v>393</v>
      </c>
      <c r="E1360" s="99" t="b">
        <v>0</v>
      </c>
      <c r="F1360" s="99" t="b">
        <v>0</v>
      </c>
      <c r="G1360" s="99" t="b">
        <v>0</v>
      </c>
    </row>
    <row r="1361" spans="1:7" ht="15">
      <c r="A1361" s="101" t="s">
        <v>747</v>
      </c>
      <c r="B1361" s="99">
        <v>5</v>
      </c>
      <c r="C1361" s="103">
        <v>0.0016551289711219277</v>
      </c>
      <c r="D1361" s="99" t="s">
        <v>393</v>
      </c>
      <c r="E1361" s="99" t="b">
        <v>0</v>
      </c>
      <c r="F1361" s="99" t="b">
        <v>0</v>
      </c>
      <c r="G1361" s="99" t="b">
        <v>0</v>
      </c>
    </row>
    <row r="1362" spans="1:7" ht="15">
      <c r="A1362" s="101" t="s">
        <v>444</v>
      </c>
      <c r="B1362" s="99">
        <v>5</v>
      </c>
      <c r="C1362" s="103">
        <v>0.0014161489852606043</v>
      </c>
      <c r="D1362" s="99" t="s">
        <v>393</v>
      </c>
      <c r="E1362" s="99" t="b">
        <v>0</v>
      </c>
      <c r="F1362" s="99" t="b">
        <v>0</v>
      </c>
      <c r="G1362" s="99" t="b">
        <v>0</v>
      </c>
    </row>
    <row r="1363" spans="1:7" ht="15">
      <c r="A1363" s="101" t="s">
        <v>734</v>
      </c>
      <c r="B1363" s="99">
        <v>5</v>
      </c>
      <c r="C1363" s="103">
        <v>0.0019919523434549064</v>
      </c>
      <c r="D1363" s="99" t="s">
        <v>393</v>
      </c>
      <c r="E1363" s="99" t="b">
        <v>0</v>
      </c>
      <c r="F1363" s="99" t="b">
        <v>0</v>
      </c>
      <c r="G1363" s="99" t="b">
        <v>0</v>
      </c>
    </row>
    <row r="1364" spans="1:7" ht="15">
      <c r="A1364" s="101" t="s">
        <v>773</v>
      </c>
      <c r="B1364" s="99">
        <v>5</v>
      </c>
      <c r="C1364" s="103">
        <v>0.0025677557016492085</v>
      </c>
      <c r="D1364" s="99" t="s">
        <v>393</v>
      </c>
      <c r="E1364" s="99" t="b">
        <v>0</v>
      </c>
      <c r="F1364" s="99" t="b">
        <v>0</v>
      </c>
      <c r="G1364" s="99" t="b">
        <v>0</v>
      </c>
    </row>
    <row r="1365" spans="1:7" ht="15">
      <c r="A1365" s="101" t="s">
        <v>602</v>
      </c>
      <c r="B1365" s="99">
        <v>5</v>
      </c>
      <c r="C1365" s="103">
        <v>0.0012307817071273669</v>
      </c>
      <c r="D1365" s="99" t="s">
        <v>393</v>
      </c>
      <c r="E1365" s="99" t="b">
        <v>0</v>
      </c>
      <c r="F1365" s="99" t="b">
        <v>0</v>
      </c>
      <c r="G1365" s="99" t="b">
        <v>0</v>
      </c>
    </row>
    <row r="1366" spans="1:7" ht="15">
      <c r="A1366" s="101" t="s">
        <v>526</v>
      </c>
      <c r="B1366" s="99">
        <v>4</v>
      </c>
      <c r="C1366" s="103">
        <v>0.001324103176897542</v>
      </c>
      <c r="D1366" s="99" t="s">
        <v>393</v>
      </c>
      <c r="E1366" s="99" t="b">
        <v>0</v>
      </c>
      <c r="F1366" s="99" t="b">
        <v>0</v>
      </c>
      <c r="G1366" s="99" t="b">
        <v>0</v>
      </c>
    </row>
    <row r="1367" spans="1:7" ht="15">
      <c r="A1367" s="101" t="s">
        <v>706</v>
      </c>
      <c r="B1367" s="99">
        <v>4</v>
      </c>
      <c r="C1367" s="103">
        <v>0.0015935618747639252</v>
      </c>
      <c r="D1367" s="99" t="s">
        <v>393</v>
      </c>
      <c r="E1367" s="99" t="b">
        <v>0</v>
      </c>
      <c r="F1367" s="99" t="b">
        <v>0</v>
      </c>
      <c r="G1367" s="99" t="b">
        <v>0</v>
      </c>
    </row>
    <row r="1368" spans="1:7" ht="15">
      <c r="A1368" s="101" t="s">
        <v>508</v>
      </c>
      <c r="B1368" s="99">
        <v>4</v>
      </c>
      <c r="C1368" s="103">
        <v>0.0015935618747639252</v>
      </c>
      <c r="D1368" s="99" t="s">
        <v>393</v>
      </c>
      <c r="E1368" s="99" t="b">
        <v>0</v>
      </c>
      <c r="F1368" s="99" t="b">
        <v>0</v>
      </c>
      <c r="G1368" s="99" t="b">
        <v>0</v>
      </c>
    </row>
    <row r="1369" spans="1:7" ht="15">
      <c r="A1369" s="101" t="s">
        <v>625</v>
      </c>
      <c r="B1369" s="99">
        <v>4</v>
      </c>
      <c r="C1369" s="103">
        <v>0.0015935618747639252</v>
      </c>
      <c r="D1369" s="99" t="s">
        <v>393</v>
      </c>
      <c r="E1369" s="99" t="b">
        <v>0</v>
      </c>
      <c r="F1369" s="99" t="b">
        <v>0</v>
      </c>
      <c r="G1369" s="99" t="b">
        <v>0</v>
      </c>
    </row>
    <row r="1370" spans="1:7" ht="15">
      <c r="A1370" s="101" t="s">
        <v>880</v>
      </c>
      <c r="B1370" s="99">
        <v>4</v>
      </c>
      <c r="C1370" s="103">
        <v>0.002054204561319367</v>
      </c>
      <c r="D1370" s="99" t="s">
        <v>393</v>
      </c>
      <c r="E1370" s="99" t="b">
        <v>0</v>
      </c>
      <c r="F1370" s="99" t="b">
        <v>0</v>
      </c>
      <c r="G1370" s="99" t="b">
        <v>0</v>
      </c>
    </row>
    <row r="1371" spans="1:7" ht="15">
      <c r="A1371" s="101" t="s">
        <v>882</v>
      </c>
      <c r="B1371" s="99">
        <v>4</v>
      </c>
      <c r="C1371" s="103">
        <v>0.0015935618747639252</v>
      </c>
      <c r="D1371" s="99" t="s">
        <v>393</v>
      </c>
      <c r="E1371" s="99" t="b">
        <v>0</v>
      </c>
      <c r="F1371" s="99" t="b">
        <v>0</v>
      </c>
      <c r="G1371" s="99" t="b">
        <v>0</v>
      </c>
    </row>
    <row r="1372" spans="1:7" ht="15">
      <c r="A1372" s="101" t="s">
        <v>672</v>
      </c>
      <c r="B1372" s="99">
        <v>4</v>
      </c>
      <c r="C1372" s="103">
        <v>0.0011329191882084833</v>
      </c>
      <c r="D1372" s="99" t="s">
        <v>393</v>
      </c>
      <c r="E1372" s="99" t="b">
        <v>0</v>
      </c>
      <c r="F1372" s="99" t="b">
        <v>0</v>
      </c>
      <c r="G1372" s="99" t="b">
        <v>0</v>
      </c>
    </row>
    <row r="1373" spans="1:7" ht="15">
      <c r="A1373" s="101" t="s">
        <v>862</v>
      </c>
      <c r="B1373" s="99">
        <v>4</v>
      </c>
      <c r="C1373" s="103">
        <v>0.002054204561319367</v>
      </c>
      <c r="D1373" s="99" t="s">
        <v>393</v>
      </c>
      <c r="E1373" s="99" t="b">
        <v>0</v>
      </c>
      <c r="F1373" s="99" t="b">
        <v>0</v>
      </c>
      <c r="G1373" s="99" t="b">
        <v>0</v>
      </c>
    </row>
    <row r="1374" spans="1:7" ht="15">
      <c r="A1374" s="101" t="s">
        <v>716</v>
      </c>
      <c r="B1374" s="99">
        <v>4</v>
      </c>
      <c r="C1374" s="103">
        <v>0.0015935618747639252</v>
      </c>
      <c r="D1374" s="99" t="s">
        <v>393</v>
      </c>
      <c r="E1374" s="99" t="b">
        <v>0</v>
      </c>
      <c r="F1374" s="99" t="b">
        <v>0</v>
      </c>
      <c r="G1374" s="99" t="b">
        <v>0</v>
      </c>
    </row>
    <row r="1375" spans="1:7" ht="15">
      <c r="A1375" s="101" t="s">
        <v>782</v>
      </c>
      <c r="B1375" s="99">
        <v>4</v>
      </c>
      <c r="C1375" s="103">
        <v>0.0011329191882084833</v>
      </c>
      <c r="D1375" s="99" t="s">
        <v>393</v>
      </c>
      <c r="E1375" s="99" t="b">
        <v>0</v>
      </c>
      <c r="F1375" s="99" t="b">
        <v>0</v>
      </c>
      <c r="G1375" s="99" t="b">
        <v>0</v>
      </c>
    </row>
    <row r="1376" spans="1:7" ht="15">
      <c r="A1376" s="101" t="s">
        <v>846</v>
      </c>
      <c r="B1376" s="99">
        <v>4</v>
      </c>
      <c r="C1376" s="103">
        <v>0.0015935618747639252</v>
      </c>
      <c r="D1376" s="99" t="s">
        <v>393</v>
      </c>
      <c r="E1376" s="99" t="b">
        <v>0</v>
      </c>
      <c r="F1376" s="99" t="b">
        <v>0</v>
      </c>
      <c r="G1376" s="99" t="b">
        <v>0</v>
      </c>
    </row>
    <row r="1377" spans="1:7" ht="15">
      <c r="A1377" s="101" t="s">
        <v>516</v>
      </c>
      <c r="B1377" s="99">
        <v>4</v>
      </c>
      <c r="C1377" s="103">
        <v>0.001324103176897542</v>
      </c>
      <c r="D1377" s="99" t="s">
        <v>393</v>
      </c>
      <c r="E1377" s="99" t="b">
        <v>0</v>
      </c>
      <c r="F1377" s="99" t="b">
        <v>0</v>
      </c>
      <c r="G1377" s="99" t="b">
        <v>0</v>
      </c>
    </row>
    <row r="1378" spans="1:7" ht="15">
      <c r="A1378" s="101" t="s">
        <v>598</v>
      </c>
      <c r="B1378" s="99">
        <v>4</v>
      </c>
      <c r="C1378" s="103">
        <v>0.001324103176897542</v>
      </c>
      <c r="D1378" s="99" t="s">
        <v>393</v>
      </c>
      <c r="E1378" s="99" t="b">
        <v>0</v>
      </c>
      <c r="F1378" s="99" t="b">
        <v>0</v>
      </c>
      <c r="G1378" s="99" t="b">
        <v>0</v>
      </c>
    </row>
    <row r="1379" spans="1:7" ht="15">
      <c r="A1379" s="101" t="s">
        <v>815</v>
      </c>
      <c r="B1379" s="99">
        <v>4</v>
      </c>
      <c r="C1379" s="103">
        <v>0.002054204561319367</v>
      </c>
      <c r="D1379" s="99" t="s">
        <v>393</v>
      </c>
      <c r="E1379" s="99" t="b">
        <v>0</v>
      </c>
      <c r="F1379" s="99" t="b">
        <v>0</v>
      </c>
      <c r="G1379" s="99" t="b">
        <v>0</v>
      </c>
    </row>
    <row r="1380" spans="1:7" ht="15">
      <c r="A1380" s="101" t="s">
        <v>913</v>
      </c>
      <c r="B1380" s="99">
        <v>4</v>
      </c>
      <c r="C1380" s="103">
        <v>0.002054204561319367</v>
      </c>
      <c r="D1380" s="99" t="s">
        <v>393</v>
      </c>
      <c r="E1380" s="99" t="b">
        <v>0</v>
      </c>
      <c r="F1380" s="99" t="b">
        <v>0</v>
      </c>
      <c r="G1380" s="99" t="b">
        <v>0</v>
      </c>
    </row>
    <row r="1381" spans="1:7" ht="15">
      <c r="A1381" s="101" t="s">
        <v>851</v>
      </c>
      <c r="B1381" s="99">
        <v>4</v>
      </c>
      <c r="C1381" s="103">
        <v>0.002054204561319367</v>
      </c>
      <c r="D1381" s="99" t="s">
        <v>393</v>
      </c>
      <c r="E1381" s="99" t="b">
        <v>0</v>
      </c>
      <c r="F1381" s="99" t="b">
        <v>0</v>
      </c>
      <c r="G1381" s="99" t="b">
        <v>0</v>
      </c>
    </row>
    <row r="1382" spans="1:7" ht="15">
      <c r="A1382" s="101" t="s">
        <v>436</v>
      </c>
      <c r="B1382" s="99">
        <v>4</v>
      </c>
      <c r="C1382" s="103">
        <v>0.0011329191882084833</v>
      </c>
      <c r="D1382" s="99" t="s">
        <v>393</v>
      </c>
      <c r="E1382" s="99" t="b">
        <v>0</v>
      </c>
      <c r="F1382" s="99" t="b">
        <v>0</v>
      </c>
      <c r="G1382" s="99" t="b">
        <v>0</v>
      </c>
    </row>
    <row r="1383" spans="1:7" ht="15">
      <c r="A1383" s="101" t="s">
        <v>873</v>
      </c>
      <c r="B1383" s="99">
        <v>4</v>
      </c>
      <c r="C1383" s="103">
        <v>0.001324103176897542</v>
      </c>
      <c r="D1383" s="99" t="s">
        <v>393</v>
      </c>
      <c r="E1383" s="99" t="b">
        <v>0</v>
      </c>
      <c r="F1383" s="99" t="b">
        <v>0</v>
      </c>
      <c r="G1383" s="99" t="b">
        <v>0</v>
      </c>
    </row>
    <row r="1384" spans="1:7" ht="15">
      <c r="A1384" s="101" t="s">
        <v>878</v>
      </c>
      <c r="B1384" s="99">
        <v>4</v>
      </c>
      <c r="C1384" s="103">
        <v>0.002054204561319367</v>
      </c>
      <c r="D1384" s="99" t="s">
        <v>393</v>
      </c>
      <c r="E1384" s="99" t="b">
        <v>0</v>
      </c>
      <c r="F1384" s="99" t="b">
        <v>1</v>
      </c>
      <c r="G1384" s="99" t="b">
        <v>0</v>
      </c>
    </row>
    <row r="1385" spans="1:7" ht="15">
      <c r="A1385" s="101" t="s">
        <v>736</v>
      </c>
      <c r="B1385" s="99">
        <v>4</v>
      </c>
      <c r="C1385" s="103">
        <v>0.001324103176897542</v>
      </c>
      <c r="D1385" s="99" t="s">
        <v>393</v>
      </c>
      <c r="E1385" s="99" t="b">
        <v>0</v>
      </c>
      <c r="F1385" s="99" t="b">
        <v>0</v>
      </c>
      <c r="G1385" s="99" t="b">
        <v>0</v>
      </c>
    </row>
    <row r="1386" spans="1:7" ht="15">
      <c r="A1386" s="101" t="s">
        <v>868</v>
      </c>
      <c r="B1386" s="99">
        <v>4</v>
      </c>
      <c r="C1386" s="103">
        <v>0.002054204561319367</v>
      </c>
      <c r="D1386" s="99" t="s">
        <v>393</v>
      </c>
      <c r="E1386" s="99" t="b">
        <v>0</v>
      </c>
      <c r="F1386" s="99" t="b">
        <v>0</v>
      </c>
      <c r="G1386" s="99" t="b">
        <v>0</v>
      </c>
    </row>
    <row r="1387" spans="1:7" ht="15">
      <c r="A1387" s="101" t="s">
        <v>586</v>
      </c>
      <c r="B1387" s="99">
        <v>4</v>
      </c>
      <c r="C1387" s="103">
        <v>0.001324103176897542</v>
      </c>
      <c r="D1387" s="99" t="s">
        <v>393</v>
      </c>
      <c r="E1387" s="99" t="b">
        <v>0</v>
      </c>
      <c r="F1387" s="99" t="b">
        <v>0</v>
      </c>
      <c r="G1387" s="99" t="b">
        <v>0</v>
      </c>
    </row>
    <row r="1388" spans="1:7" ht="15">
      <c r="A1388" s="101" t="s">
        <v>631</v>
      </c>
      <c r="B1388" s="99">
        <v>4</v>
      </c>
      <c r="C1388" s="103">
        <v>0.001324103176897542</v>
      </c>
      <c r="D1388" s="99" t="s">
        <v>393</v>
      </c>
      <c r="E1388" s="99" t="b">
        <v>0</v>
      </c>
      <c r="F1388" s="99" t="b">
        <v>0</v>
      </c>
      <c r="G1388" s="99" t="b">
        <v>0</v>
      </c>
    </row>
    <row r="1389" spans="1:7" ht="15">
      <c r="A1389" s="101" t="s">
        <v>515</v>
      </c>
      <c r="B1389" s="99">
        <v>4</v>
      </c>
      <c r="C1389" s="103">
        <v>0.0011329191882084833</v>
      </c>
      <c r="D1389" s="99" t="s">
        <v>393</v>
      </c>
      <c r="E1389" s="99" t="b">
        <v>0</v>
      </c>
      <c r="F1389" s="99" t="b">
        <v>0</v>
      </c>
      <c r="G1389" s="99" t="b">
        <v>0</v>
      </c>
    </row>
    <row r="1390" spans="1:7" ht="15">
      <c r="A1390" s="101" t="s">
        <v>817</v>
      </c>
      <c r="B1390" s="99">
        <v>4</v>
      </c>
      <c r="C1390" s="103">
        <v>0.0015935618747639252</v>
      </c>
      <c r="D1390" s="99" t="s">
        <v>393</v>
      </c>
      <c r="E1390" s="99" t="b">
        <v>0</v>
      </c>
      <c r="F1390" s="99" t="b">
        <v>0</v>
      </c>
      <c r="G1390" s="99" t="b">
        <v>0</v>
      </c>
    </row>
    <row r="1391" spans="1:7" ht="15">
      <c r="A1391" s="101" t="s">
        <v>893</v>
      </c>
      <c r="B1391" s="99">
        <v>4</v>
      </c>
      <c r="C1391" s="103">
        <v>0.002054204561319367</v>
      </c>
      <c r="D1391" s="99" t="s">
        <v>393</v>
      </c>
      <c r="E1391" s="99" t="b">
        <v>0</v>
      </c>
      <c r="F1391" s="99" t="b">
        <v>0</v>
      </c>
      <c r="G1391" s="99" t="b">
        <v>0</v>
      </c>
    </row>
    <row r="1392" spans="1:7" ht="15">
      <c r="A1392" s="101" t="s">
        <v>865</v>
      </c>
      <c r="B1392" s="99">
        <v>4</v>
      </c>
      <c r="C1392" s="103">
        <v>0.002054204561319367</v>
      </c>
      <c r="D1392" s="99" t="s">
        <v>393</v>
      </c>
      <c r="E1392" s="99" t="b">
        <v>0</v>
      </c>
      <c r="F1392" s="99" t="b">
        <v>0</v>
      </c>
      <c r="G1392" s="99" t="b">
        <v>0</v>
      </c>
    </row>
    <row r="1393" spans="1:7" ht="15">
      <c r="A1393" s="101" t="s">
        <v>809</v>
      </c>
      <c r="B1393" s="99">
        <v>4</v>
      </c>
      <c r="C1393" s="103">
        <v>0.0015935618747639252</v>
      </c>
      <c r="D1393" s="99" t="s">
        <v>393</v>
      </c>
      <c r="E1393" s="99" t="b">
        <v>0</v>
      </c>
      <c r="F1393" s="99" t="b">
        <v>0</v>
      </c>
      <c r="G1393" s="99" t="b">
        <v>0</v>
      </c>
    </row>
    <row r="1394" spans="1:7" ht="15">
      <c r="A1394" s="101" t="s">
        <v>651</v>
      </c>
      <c r="B1394" s="99">
        <v>4</v>
      </c>
      <c r="C1394" s="103">
        <v>0.001324103176897542</v>
      </c>
      <c r="D1394" s="99" t="s">
        <v>393</v>
      </c>
      <c r="E1394" s="99" t="b">
        <v>1</v>
      </c>
      <c r="F1394" s="99" t="b">
        <v>0</v>
      </c>
      <c r="G1394" s="99" t="b">
        <v>0</v>
      </c>
    </row>
    <row r="1395" spans="1:7" ht="15">
      <c r="A1395" s="101" t="s">
        <v>614</v>
      </c>
      <c r="B1395" s="99">
        <v>4</v>
      </c>
      <c r="C1395" s="103">
        <v>0.001324103176897542</v>
      </c>
      <c r="D1395" s="99" t="s">
        <v>393</v>
      </c>
      <c r="E1395" s="99" t="b">
        <v>0</v>
      </c>
      <c r="F1395" s="99" t="b">
        <v>0</v>
      </c>
      <c r="G1395" s="99" t="b">
        <v>0</v>
      </c>
    </row>
    <row r="1396" spans="1:7" ht="15">
      <c r="A1396" s="101" t="s">
        <v>532</v>
      </c>
      <c r="B1396" s="99">
        <v>4</v>
      </c>
      <c r="C1396" s="103">
        <v>0.001324103176897542</v>
      </c>
      <c r="D1396" s="99" t="s">
        <v>393</v>
      </c>
      <c r="E1396" s="99" t="b">
        <v>0</v>
      </c>
      <c r="F1396" s="99" t="b">
        <v>0</v>
      </c>
      <c r="G1396" s="99" t="b">
        <v>0</v>
      </c>
    </row>
    <row r="1397" spans="1:7" ht="15">
      <c r="A1397" s="101" t="s">
        <v>590</v>
      </c>
      <c r="B1397" s="99">
        <v>4</v>
      </c>
      <c r="C1397" s="103">
        <v>0.0011329191882084833</v>
      </c>
      <c r="D1397" s="99" t="s">
        <v>393</v>
      </c>
      <c r="E1397" s="99" t="b">
        <v>0</v>
      </c>
      <c r="F1397" s="99" t="b">
        <v>0</v>
      </c>
      <c r="G1397" s="99" t="b">
        <v>0</v>
      </c>
    </row>
    <row r="1398" spans="1:7" ht="15">
      <c r="A1398" s="101" t="s">
        <v>793</v>
      </c>
      <c r="B1398" s="99">
        <v>4</v>
      </c>
      <c r="C1398" s="103">
        <v>0.0015935618747639252</v>
      </c>
      <c r="D1398" s="99" t="s">
        <v>393</v>
      </c>
      <c r="E1398" s="99" t="b">
        <v>0</v>
      </c>
      <c r="F1398" s="99" t="b">
        <v>0</v>
      </c>
      <c r="G1398" s="99" t="b">
        <v>0</v>
      </c>
    </row>
    <row r="1399" spans="1:7" ht="15">
      <c r="A1399" s="101" t="s">
        <v>428</v>
      </c>
      <c r="B1399" s="99">
        <v>4</v>
      </c>
      <c r="C1399" s="103">
        <v>0.0015935618747639252</v>
      </c>
      <c r="D1399" s="99" t="s">
        <v>393</v>
      </c>
      <c r="E1399" s="99" t="b">
        <v>0</v>
      </c>
      <c r="F1399" s="99" t="b">
        <v>0</v>
      </c>
      <c r="G1399" s="99" t="b">
        <v>0</v>
      </c>
    </row>
    <row r="1400" spans="1:7" ht="15">
      <c r="A1400" s="101" t="s">
        <v>553</v>
      </c>
      <c r="B1400" s="99">
        <v>4</v>
      </c>
      <c r="C1400" s="103">
        <v>0.0015935618747639252</v>
      </c>
      <c r="D1400" s="99" t="s">
        <v>393</v>
      </c>
      <c r="E1400" s="99" t="b">
        <v>0</v>
      </c>
      <c r="F1400" s="99" t="b">
        <v>0</v>
      </c>
      <c r="G1400" s="99" t="b">
        <v>0</v>
      </c>
    </row>
    <row r="1401" spans="1:7" ht="15">
      <c r="A1401" s="101" t="s">
        <v>563</v>
      </c>
      <c r="B1401" s="99">
        <v>4</v>
      </c>
      <c r="C1401" s="103">
        <v>0.0015935618747639252</v>
      </c>
      <c r="D1401" s="99" t="s">
        <v>393</v>
      </c>
      <c r="E1401" s="99" t="b">
        <v>0</v>
      </c>
      <c r="F1401" s="99" t="b">
        <v>0</v>
      </c>
      <c r="G1401" s="99" t="b">
        <v>0</v>
      </c>
    </row>
    <row r="1402" spans="1:7" ht="15">
      <c r="A1402" s="101" t="s">
        <v>805</v>
      </c>
      <c r="B1402" s="99">
        <v>4</v>
      </c>
      <c r="C1402" s="103">
        <v>0.001324103176897542</v>
      </c>
      <c r="D1402" s="99" t="s">
        <v>393</v>
      </c>
      <c r="E1402" s="99" t="b">
        <v>0</v>
      </c>
      <c r="F1402" s="99" t="b">
        <v>0</v>
      </c>
      <c r="G1402" s="99" t="b">
        <v>0</v>
      </c>
    </row>
    <row r="1403" spans="1:7" ht="15">
      <c r="A1403" s="101" t="s">
        <v>759</v>
      </c>
      <c r="B1403" s="99">
        <v>4</v>
      </c>
      <c r="C1403" s="103">
        <v>0.001324103176897542</v>
      </c>
      <c r="D1403" s="99" t="s">
        <v>393</v>
      </c>
      <c r="E1403" s="99" t="b">
        <v>0</v>
      </c>
      <c r="F1403" s="99" t="b">
        <v>0</v>
      </c>
      <c r="G1403" s="99" t="b">
        <v>0</v>
      </c>
    </row>
    <row r="1404" spans="1:7" ht="15">
      <c r="A1404" s="101" t="s">
        <v>813</v>
      </c>
      <c r="B1404" s="99">
        <v>4</v>
      </c>
      <c r="C1404" s="103">
        <v>0.001324103176897542</v>
      </c>
      <c r="D1404" s="99" t="s">
        <v>393</v>
      </c>
      <c r="E1404" s="99" t="b">
        <v>0</v>
      </c>
      <c r="F1404" s="99" t="b">
        <v>0</v>
      </c>
      <c r="G1404" s="99" t="b">
        <v>0</v>
      </c>
    </row>
    <row r="1405" spans="1:7" ht="15">
      <c r="A1405" s="101" t="s">
        <v>879</v>
      </c>
      <c r="B1405" s="99">
        <v>4</v>
      </c>
      <c r="C1405" s="103">
        <v>0.0015935618747639252</v>
      </c>
      <c r="D1405" s="99" t="s">
        <v>393</v>
      </c>
      <c r="E1405" s="99" t="b">
        <v>0</v>
      </c>
      <c r="F1405" s="99" t="b">
        <v>0</v>
      </c>
      <c r="G1405" s="99" t="b">
        <v>0</v>
      </c>
    </row>
    <row r="1406" spans="1:7" ht="15">
      <c r="A1406" s="101" t="s">
        <v>920</v>
      </c>
      <c r="B1406" s="99">
        <v>4</v>
      </c>
      <c r="C1406" s="103">
        <v>0.0015935618747639252</v>
      </c>
      <c r="D1406" s="99" t="s">
        <v>393</v>
      </c>
      <c r="E1406" s="99" t="b">
        <v>0</v>
      </c>
      <c r="F1406" s="99" t="b">
        <v>0</v>
      </c>
      <c r="G1406" s="99" t="b">
        <v>0</v>
      </c>
    </row>
    <row r="1407" spans="1:7" ht="15">
      <c r="A1407" s="101" t="s">
        <v>684</v>
      </c>
      <c r="B1407" s="99">
        <v>4</v>
      </c>
      <c r="C1407" s="103">
        <v>0.0015935618747639252</v>
      </c>
      <c r="D1407" s="99" t="s">
        <v>393</v>
      </c>
      <c r="E1407" s="99" t="b">
        <v>0</v>
      </c>
      <c r="F1407" s="99" t="b">
        <v>0</v>
      </c>
      <c r="G1407" s="99" t="b">
        <v>0</v>
      </c>
    </row>
    <row r="1408" spans="1:7" ht="15">
      <c r="A1408" s="101" t="s">
        <v>603</v>
      </c>
      <c r="B1408" s="99">
        <v>4</v>
      </c>
      <c r="C1408" s="103">
        <v>0.001324103176897542</v>
      </c>
      <c r="D1408" s="99" t="s">
        <v>393</v>
      </c>
      <c r="E1408" s="99" t="b">
        <v>0</v>
      </c>
      <c r="F1408" s="99" t="b">
        <v>0</v>
      </c>
      <c r="G1408" s="99" t="b">
        <v>0</v>
      </c>
    </row>
    <row r="1409" spans="1:7" ht="15">
      <c r="A1409" s="101" t="s">
        <v>492</v>
      </c>
      <c r="B1409" s="99">
        <v>4</v>
      </c>
      <c r="C1409" s="103">
        <v>0.001324103176897542</v>
      </c>
      <c r="D1409" s="99" t="s">
        <v>393</v>
      </c>
      <c r="E1409" s="99" t="b">
        <v>0</v>
      </c>
      <c r="F1409" s="99" t="b">
        <v>0</v>
      </c>
      <c r="G1409" s="99" t="b">
        <v>0</v>
      </c>
    </row>
    <row r="1410" spans="1:7" ht="15">
      <c r="A1410" s="101" t="s">
        <v>582</v>
      </c>
      <c r="B1410" s="99">
        <v>4</v>
      </c>
      <c r="C1410" s="103">
        <v>0.0011329191882084833</v>
      </c>
      <c r="D1410" s="99" t="s">
        <v>393</v>
      </c>
      <c r="E1410" s="99" t="b">
        <v>0</v>
      </c>
      <c r="F1410" s="99" t="b">
        <v>0</v>
      </c>
      <c r="G1410" s="99" t="b">
        <v>0</v>
      </c>
    </row>
    <row r="1411" spans="1:7" ht="15">
      <c r="A1411" s="101" t="s">
        <v>498</v>
      </c>
      <c r="B1411" s="99">
        <v>4</v>
      </c>
      <c r="C1411" s="103">
        <v>0.0015935618747639252</v>
      </c>
      <c r="D1411" s="99" t="s">
        <v>393</v>
      </c>
      <c r="E1411" s="99" t="b">
        <v>0</v>
      </c>
      <c r="F1411" s="99" t="b">
        <v>0</v>
      </c>
      <c r="G1411" s="99" t="b">
        <v>0</v>
      </c>
    </row>
    <row r="1412" spans="1:7" ht="15">
      <c r="A1412" s="101" t="s">
        <v>501</v>
      </c>
      <c r="B1412" s="99">
        <v>4</v>
      </c>
      <c r="C1412" s="103">
        <v>0.001324103176897542</v>
      </c>
      <c r="D1412" s="99" t="s">
        <v>393</v>
      </c>
      <c r="E1412" s="99" t="b">
        <v>0</v>
      </c>
      <c r="F1412" s="99" t="b">
        <v>0</v>
      </c>
      <c r="G1412" s="99" t="b">
        <v>0</v>
      </c>
    </row>
    <row r="1413" spans="1:7" ht="15">
      <c r="A1413" s="101" t="s">
        <v>914</v>
      </c>
      <c r="B1413" s="99">
        <v>4</v>
      </c>
      <c r="C1413" s="103">
        <v>0.001324103176897542</v>
      </c>
      <c r="D1413" s="99" t="s">
        <v>393</v>
      </c>
      <c r="E1413" s="99" t="b">
        <v>0</v>
      </c>
      <c r="F1413" s="99" t="b">
        <v>0</v>
      </c>
      <c r="G1413" s="99" t="b">
        <v>0</v>
      </c>
    </row>
    <row r="1414" spans="1:7" ht="15">
      <c r="A1414" s="101" t="s">
        <v>830</v>
      </c>
      <c r="B1414" s="99">
        <v>4</v>
      </c>
      <c r="C1414" s="103">
        <v>0.0015935618747639252</v>
      </c>
      <c r="D1414" s="99" t="s">
        <v>393</v>
      </c>
      <c r="E1414" s="99" t="b">
        <v>0</v>
      </c>
      <c r="F1414" s="99" t="b">
        <v>0</v>
      </c>
      <c r="G1414" s="99" t="b">
        <v>0</v>
      </c>
    </row>
    <row r="1415" spans="1:7" ht="15">
      <c r="A1415" s="101" t="s">
        <v>471</v>
      </c>
      <c r="B1415" s="99">
        <v>4</v>
      </c>
      <c r="C1415" s="103">
        <v>0.002054204561319367</v>
      </c>
      <c r="D1415" s="99" t="s">
        <v>393</v>
      </c>
      <c r="E1415" s="99" t="b">
        <v>0</v>
      </c>
      <c r="F1415" s="99" t="b">
        <v>0</v>
      </c>
      <c r="G1415" s="99" t="b">
        <v>0</v>
      </c>
    </row>
    <row r="1416" spans="1:7" ht="15">
      <c r="A1416" s="101" t="s">
        <v>1191</v>
      </c>
      <c r="B1416" s="99">
        <v>3</v>
      </c>
      <c r="C1416" s="103">
        <v>0.0009930773826731566</v>
      </c>
      <c r="D1416" s="99" t="s">
        <v>393</v>
      </c>
      <c r="E1416" s="99" t="b">
        <v>0</v>
      </c>
      <c r="F1416" s="99" t="b">
        <v>0</v>
      </c>
      <c r="G1416" s="99" t="b">
        <v>0</v>
      </c>
    </row>
    <row r="1417" spans="1:7" ht="15">
      <c r="A1417" s="101" t="s">
        <v>703</v>
      </c>
      <c r="B1417" s="99">
        <v>3</v>
      </c>
      <c r="C1417" s="103">
        <v>0.001195171406072944</v>
      </c>
      <c r="D1417" s="99" t="s">
        <v>393</v>
      </c>
      <c r="E1417" s="99" t="b">
        <v>0</v>
      </c>
      <c r="F1417" s="99" t="b">
        <v>0</v>
      </c>
      <c r="G1417" s="99" t="b">
        <v>0</v>
      </c>
    </row>
    <row r="1418" spans="1:7" ht="15">
      <c r="A1418" s="101" t="s">
        <v>429</v>
      </c>
      <c r="B1418" s="99">
        <v>3</v>
      </c>
      <c r="C1418" s="103">
        <v>0.001195171406072944</v>
      </c>
      <c r="D1418" s="99" t="s">
        <v>393</v>
      </c>
      <c r="E1418" s="99" t="b">
        <v>0</v>
      </c>
      <c r="F1418" s="99" t="b">
        <v>0</v>
      </c>
      <c r="G1418" s="99" t="b">
        <v>0</v>
      </c>
    </row>
    <row r="1419" spans="1:7" ht="15">
      <c r="A1419" s="101" t="s">
        <v>1122</v>
      </c>
      <c r="B1419" s="99">
        <v>3</v>
      </c>
      <c r="C1419" s="103">
        <v>0.0009930773826731566</v>
      </c>
      <c r="D1419" s="99" t="s">
        <v>393</v>
      </c>
      <c r="E1419" s="99" t="b">
        <v>0</v>
      </c>
      <c r="F1419" s="99" t="b">
        <v>0</v>
      </c>
      <c r="G1419" s="99" t="b">
        <v>0</v>
      </c>
    </row>
    <row r="1420" spans="1:7" ht="15">
      <c r="A1420" s="101" t="s">
        <v>661</v>
      </c>
      <c r="B1420" s="99">
        <v>3</v>
      </c>
      <c r="C1420" s="103">
        <v>0.0015406534209895253</v>
      </c>
      <c r="D1420" s="99" t="s">
        <v>393</v>
      </c>
      <c r="E1420" s="99" t="b">
        <v>0</v>
      </c>
      <c r="F1420" s="99" t="b">
        <v>0</v>
      </c>
      <c r="G1420" s="99" t="b">
        <v>0</v>
      </c>
    </row>
    <row r="1421" spans="1:7" ht="15">
      <c r="A1421" s="101" t="s">
        <v>537</v>
      </c>
      <c r="B1421" s="99">
        <v>3</v>
      </c>
      <c r="C1421" s="103">
        <v>0.001195171406072944</v>
      </c>
      <c r="D1421" s="99" t="s">
        <v>393</v>
      </c>
      <c r="E1421" s="99" t="b">
        <v>0</v>
      </c>
      <c r="F1421" s="99" t="b">
        <v>0</v>
      </c>
      <c r="G1421" s="99" t="b">
        <v>0</v>
      </c>
    </row>
    <row r="1422" spans="1:7" ht="15">
      <c r="A1422" s="101" t="s">
        <v>888</v>
      </c>
      <c r="B1422" s="99">
        <v>3</v>
      </c>
      <c r="C1422" s="103">
        <v>0.001195171406072944</v>
      </c>
      <c r="D1422" s="99" t="s">
        <v>393</v>
      </c>
      <c r="E1422" s="99" t="b">
        <v>1</v>
      </c>
      <c r="F1422" s="99" t="b">
        <v>0</v>
      </c>
      <c r="G1422" s="99" t="b">
        <v>0</v>
      </c>
    </row>
    <row r="1423" spans="1:7" ht="15">
      <c r="A1423" s="101" t="s">
        <v>1168</v>
      </c>
      <c r="B1423" s="99">
        <v>3</v>
      </c>
      <c r="C1423" s="103">
        <v>0.001195171406072944</v>
      </c>
      <c r="D1423" s="99" t="s">
        <v>393</v>
      </c>
      <c r="E1423" s="99" t="b">
        <v>0</v>
      </c>
      <c r="F1423" s="99" t="b">
        <v>0</v>
      </c>
      <c r="G1423" s="99" t="b">
        <v>0</v>
      </c>
    </row>
    <row r="1424" spans="1:7" ht="15">
      <c r="A1424" s="101" t="s">
        <v>839</v>
      </c>
      <c r="B1424" s="99">
        <v>3</v>
      </c>
      <c r="C1424" s="103">
        <v>0.0009930773826731566</v>
      </c>
      <c r="D1424" s="99" t="s">
        <v>393</v>
      </c>
      <c r="E1424" s="99" t="b">
        <v>0</v>
      </c>
      <c r="F1424" s="99" t="b">
        <v>1</v>
      </c>
      <c r="G1424" s="99" t="b">
        <v>0</v>
      </c>
    </row>
    <row r="1425" spans="1:7" ht="15">
      <c r="A1425" s="101" t="s">
        <v>735</v>
      </c>
      <c r="B1425" s="99">
        <v>3</v>
      </c>
      <c r="C1425" s="103">
        <v>0.0009930773826731566</v>
      </c>
      <c r="D1425" s="99" t="s">
        <v>393</v>
      </c>
      <c r="E1425" s="99" t="b">
        <v>0</v>
      </c>
      <c r="F1425" s="99" t="b">
        <v>0</v>
      </c>
      <c r="G1425" s="99" t="b">
        <v>0</v>
      </c>
    </row>
    <row r="1426" spans="1:7" ht="15">
      <c r="A1426" s="101" t="s">
        <v>675</v>
      </c>
      <c r="B1426" s="99">
        <v>3</v>
      </c>
      <c r="C1426" s="103">
        <v>0.0015406534209895253</v>
      </c>
      <c r="D1426" s="99" t="s">
        <v>393</v>
      </c>
      <c r="E1426" s="99" t="b">
        <v>0</v>
      </c>
      <c r="F1426" s="99" t="b">
        <v>0</v>
      </c>
      <c r="G1426" s="99" t="b">
        <v>0</v>
      </c>
    </row>
    <row r="1427" spans="1:7" ht="15">
      <c r="A1427" s="101" t="s">
        <v>588</v>
      </c>
      <c r="B1427" s="99">
        <v>3</v>
      </c>
      <c r="C1427" s="103">
        <v>0.0009930773826731566</v>
      </c>
      <c r="D1427" s="99" t="s">
        <v>393</v>
      </c>
      <c r="E1427" s="99" t="b">
        <v>0</v>
      </c>
      <c r="F1427" s="99" t="b">
        <v>0</v>
      </c>
      <c r="G1427" s="99" t="b">
        <v>0</v>
      </c>
    </row>
    <row r="1428" spans="1:7" ht="15">
      <c r="A1428" s="101" t="s">
        <v>1184</v>
      </c>
      <c r="B1428" s="99">
        <v>3</v>
      </c>
      <c r="C1428" s="103">
        <v>0.0015406534209895253</v>
      </c>
      <c r="D1428" s="99" t="s">
        <v>393</v>
      </c>
      <c r="E1428" s="99" t="b">
        <v>0</v>
      </c>
      <c r="F1428" s="99" t="b">
        <v>0</v>
      </c>
      <c r="G1428" s="99" t="b">
        <v>0</v>
      </c>
    </row>
    <row r="1429" spans="1:7" ht="15">
      <c r="A1429" s="101" t="s">
        <v>531</v>
      </c>
      <c r="B1429" s="99">
        <v>3</v>
      </c>
      <c r="C1429" s="103">
        <v>0.001195171406072944</v>
      </c>
      <c r="D1429" s="99" t="s">
        <v>393</v>
      </c>
      <c r="E1429" s="99" t="b">
        <v>0</v>
      </c>
      <c r="F1429" s="99" t="b">
        <v>0</v>
      </c>
      <c r="G1429" s="99" t="b">
        <v>0</v>
      </c>
    </row>
    <row r="1430" spans="1:7" ht="15">
      <c r="A1430" s="101" t="s">
        <v>460</v>
      </c>
      <c r="B1430" s="99">
        <v>3</v>
      </c>
      <c r="C1430" s="103">
        <v>0.0009930773826731566</v>
      </c>
      <c r="D1430" s="99" t="s">
        <v>393</v>
      </c>
      <c r="E1430" s="99" t="b">
        <v>0</v>
      </c>
      <c r="F1430" s="99" t="b">
        <v>0</v>
      </c>
      <c r="G1430" s="99" t="b">
        <v>0</v>
      </c>
    </row>
    <row r="1431" spans="1:7" ht="15">
      <c r="A1431" s="101" t="s">
        <v>975</v>
      </c>
      <c r="B1431" s="99">
        <v>3</v>
      </c>
      <c r="C1431" s="103">
        <v>0.0015406534209895253</v>
      </c>
      <c r="D1431" s="99" t="s">
        <v>393</v>
      </c>
      <c r="E1431" s="99" t="b">
        <v>0</v>
      </c>
      <c r="F1431" s="99" t="b">
        <v>0</v>
      </c>
      <c r="G1431" s="99" t="b">
        <v>0</v>
      </c>
    </row>
    <row r="1432" spans="1:7" ht="15">
      <c r="A1432" s="101" t="s">
        <v>642</v>
      </c>
      <c r="B1432" s="99">
        <v>3</v>
      </c>
      <c r="C1432" s="103">
        <v>0.0009930773826731566</v>
      </c>
      <c r="D1432" s="99" t="s">
        <v>393</v>
      </c>
      <c r="E1432" s="99" t="b">
        <v>0</v>
      </c>
      <c r="F1432" s="99" t="b">
        <v>0</v>
      </c>
      <c r="G1432" s="99" t="b">
        <v>0</v>
      </c>
    </row>
    <row r="1433" spans="1:7" ht="15">
      <c r="A1433" s="101" t="s">
        <v>1039</v>
      </c>
      <c r="B1433" s="99">
        <v>3</v>
      </c>
      <c r="C1433" s="103">
        <v>0.001195171406072944</v>
      </c>
      <c r="D1433" s="99" t="s">
        <v>393</v>
      </c>
      <c r="E1433" s="99" t="b">
        <v>0</v>
      </c>
      <c r="F1433" s="99" t="b">
        <v>0</v>
      </c>
      <c r="G1433" s="99" t="b">
        <v>0</v>
      </c>
    </row>
    <row r="1434" spans="1:7" ht="15">
      <c r="A1434" s="101" t="s">
        <v>1083</v>
      </c>
      <c r="B1434" s="99">
        <v>3</v>
      </c>
      <c r="C1434" s="103">
        <v>0.0015406534209895253</v>
      </c>
      <c r="D1434" s="99" t="s">
        <v>393</v>
      </c>
      <c r="E1434" s="99" t="b">
        <v>0</v>
      </c>
      <c r="F1434" s="99" t="b">
        <v>0</v>
      </c>
      <c r="G1434" s="99" t="b">
        <v>0</v>
      </c>
    </row>
    <row r="1435" spans="1:7" ht="15">
      <c r="A1435" s="101" t="s">
        <v>707</v>
      </c>
      <c r="B1435" s="99">
        <v>3</v>
      </c>
      <c r="C1435" s="103">
        <v>0.0009930773826731566</v>
      </c>
      <c r="D1435" s="99" t="s">
        <v>393</v>
      </c>
      <c r="E1435" s="99" t="b">
        <v>0</v>
      </c>
      <c r="F1435" s="99" t="b">
        <v>1</v>
      </c>
      <c r="G1435" s="99" t="b">
        <v>0</v>
      </c>
    </row>
    <row r="1436" spans="1:7" ht="15">
      <c r="A1436" s="101" t="s">
        <v>842</v>
      </c>
      <c r="B1436" s="99">
        <v>3</v>
      </c>
      <c r="C1436" s="103">
        <v>0.0009930773826731566</v>
      </c>
      <c r="D1436" s="99" t="s">
        <v>393</v>
      </c>
      <c r="E1436" s="99" t="b">
        <v>0</v>
      </c>
      <c r="F1436" s="99" t="b">
        <v>0</v>
      </c>
      <c r="G1436" s="99" t="b">
        <v>0</v>
      </c>
    </row>
    <row r="1437" spans="1:7" ht="15">
      <c r="A1437" s="101" t="s">
        <v>921</v>
      </c>
      <c r="B1437" s="99">
        <v>3</v>
      </c>
      <c r="C1437" s="103">
        <v>0.0009930773826731566</v>
      </c>
      <c r="D1437" s="99" t="s">
        <v>393</v>
      </c>
      <c r="E1437" s="99" t="b">
        <v>0</v>
      </c>
      <c r="F1437" s="99" t="b">
        <v>0</v>
      </c>
      <c r="G1437" s="99" t="b">
        <v>0</v>
      </c>
    </row>
    <row r="1438" spans="1:7" ht="15">
      <c r="A1438" s="101" t="s">
        <v>1164</v>
      </c>
      <c r="B1438" s="99">
        <v>3</v>
      </c>
      <c r="C1438" s="103">
        <v>0.001195171406072944</v>
      </c>
      <c r="D1438" s="99" t="s">
        <v>393</v>
      </c>
      <c r="E1438" s="99" t="b">
        <v>0</v>
      </c>
      <c r="F1438" s="99" t="b">
        <v>0</v>
      </c>
      <c r="G1438" s="99" t="b">
        <v>0</v>
      </c>
    </row>
    <row r="1439" spans="1:7" ht="15">
      <c r="A1439" s="101" t="s">
        <v>604</v>
      </c>
      <c r="B1439" s="99">
        <v>3</v>
      </c>
      <c r="C1439" s="103">
        <v>0.0009930773826731566</v>
      </c>
      <c r="D1439" s="99" t="s">
        <v>393</v>
      </c>
      <c r="E1439" s="99" t="b">
        <v>0</v>
      </c>
      <c r="F1439" s="99" t="b">
        <v>0</v>
      </c>
      <c r="G1439" s="99" t="b">
        <v>0</v>
      </c>
    </row>
    <row r="1440" spans="1:7" ht="15">
      <c r="A1440" s="101" t="s">
        <v>1159</v>
      </c>
      <c r="B1440" s="99">
        <v>3</v>
      </c>
      <c r="C1440" s="103">
        <v>0.0009930773826731566</v>
      </c>
      <c r="D1440" s="99" t="s">
        <v>393</v>
      </c>
      <c r="E1440" s="99" t="b">
        <v>0</v>
      </c>
      <c r="F1440" s="99" t="b">
        <v>0</v>
      </c>
      <c r="G1440" s="99" t="b">
        <v>0</v>
      </c>
    </row>
    <row r="1441" spans="1:7" ht="15">
      <c r="A1441" s="101" t="s">
        <v>742</v>
      </c>
      <c r="B1441" s="99">
        <v>3</v>
      </c>
      <c r="C1441" s="103">
        <v>0.0009930773826731566</v>
      </c>
      <c r="D1441" s="99" t="s">
        <v>393</v>
      </c>
      <c r="E1441" s="99" t="b">
        <v>0</v>
      </c>
      <c r="F1441" s="99" t="b">
        <v>0</v>
      </c>
      <c r="G1441" s="99" t="b">
        <v>0</v>
      </c>
    </row>
    <row r="1442" spans="1:7" ht="15">
      <c r="A1442" s="101" t="s">
        <v>1031</v>
      </c>
      <c r="B1442" s="99">
        <v>3</v>
      </c>
      <c r="C1442" s="103">
        <v>0.001195171406072944</v>
      </c>
      <c r="D1442" s="99" t="s">
        <v>393</v>
      </c>
      <c r="E1442" s="99" t="b">
        <v>0</v>
      </c>
      <c r="F1442" s="99" t="b">
        <v>0</v>
      </c>
      <c r="G1442" s="99" t="b">
        <v>0</v>
      </c>
    </row>
    <row r="1443" spans="1:7" ht="15">
      <c r="A1443" s="101" t="s">
        <v>823</v>
      </c>
      <c r="B1443" s="99">
        <v>3</v>
      </c>
      <c r="C1443" s="103">
        <v>0.0009930773826731566</v>
      </c>
      <c r="D1443" s="99" t="s">
        <v>393</v>
      </c>
      <c r="E1443" s="99" t="b">
        <v>0</v>
      </c>
      <c r="F1443" s="99" t="b">
        <v>0</v>
      </c>
      <c r="G1443" s="99" t="b">
        <v>0</v>
      </c>
    </row>
    <row r="1444" spans="1:7" ht="15">
      <c r="A1444" s="101" t="s">
        <v>1103</v>
      </c>
      <c r="B1444" s="99">
        <v>3</v>
      </c>
      <c r="C1444" s="103">
        <v>0.0009930773826731566</v>
      </c>
      <c r="D1444" s="99" t="s">
        <v>393</v>
      </c>
      <c r="E1444" s="99" t="b">
        <v>0</v>
      </c>
      <c r="F1444" s="99" t="b">
        <v>0</v>
      </c>
      <c r="G1444" s="99" t="b">
        <v>0</v>
      </c>
    </row>
    <row r="1445" spans="1:7" ht="15">
      <c r="A1445" s="101" t="s">
        <v>1049</v>
      </c>
      <c r="B1445" s="99">
        <v>3</v>
      </c>
      <c r="C1445" s="103">
        <v>0.0009930773826731566</v>
      </c>
      <c r="D1445" s="99" t="s">
        <v>393</v>
      </c>
      <c r="E1445" s="99" t="b">
        <v>0</v>
      </c>
      <c r="F1445" s="99" t="b">
        <v>0</v>
      </c>
      <c r="G1445" s="99" t="b">
        <v>0</v>
      </c>
    </row>
    <row r="1446" spans="1:7" ht="15">
      <c r="A1446" s="101" t="s">
        <v>715</v>
      </c>
      <c r="B1446" s="99">
        <v>3</v>
      </c>
      <c r="C1446" s="103">
        <v>0.0009930773826731566</v>
      </c>
      <c r="D1446" s="99" t="s">
        <v>393</v>
      </c>
      <c r="E1446" s="99" t="b">
        <v>0</v>
      </c>
      <c r="F1446" s="99" t="b">
        <v>0</v>
      </c>
      <c r="G1446" s="99" t="b">
        <v>0</v>
      </c>
    </row>
    <row r="1447" spans="1:7" ht="15">
      <c r="A1447" s="101" t="s">
        <v>633</v>
      </c>
      <c r="B1447" s="99">
        <v>3</v>
      </c>
      <c r="C1447" s="103">
        <v>0.0009930773826731566</v>
      </c>
      <c r="D1447" s="99" t="s">
        <v>393</v>
      </c>
      <c r="E1447" s="99" t="b">
        <v>0</v>
      </c>
      <c r="F1447" s="99" t="b">
        <v>0</v>
      </c>
      <c r="G1447" s="99" t="b">
        <v>0</v>
      </c>
    </row>
    <row r="1448" spans="1:7" ht="15">
      <c r="A1448" s="101" t="s">
        <v>999</v>
      </c>
      <c r="B1448" s="99">
        <v>3</v>
      </c>
      <c r="C1448" s="103">
        <v>0.001195171406072944</v>
      </c>
      <c r="D1448" s="99" t="s">
        <v>393</v>
      </c>
      <c r="E1448" s="99" t="b">
        <v>0</v>
      </c>
      <c r="F1448" s="99" t="b">
        <v>0</v>
      </c>
      <c r="G1448" s="99" t="b">
        <v>0</v>
      </c>
    </row>
    <row r="1449" spans="1:7" ht="15">
      <c r="A1449" s="101" t="s">
        <v>500</v>
      </c>
      <c r="B1449" s="99">
        <v>3</v>
      </c>
      <c r="C1449" s="103">
        <v>0.0015406534209895253</v>
      </c>
      <c r="D1449" s="99" t="s">
        <v>393</v>
      </c>
      <c r="E1449" s="99" t="b">
        <v>0</v>
      </c>
      <c r="F1449" s="99" t="b">
        <v>0</v>
      </c>
      <c r="G1449" s="99" t="b">
        <v>0</v>
      </c>
    </row>
    <row r="1450" spans="1:7" ht="15">
      <c r="A1450" s="101" t="s">
        <v>777</v>
      </c>
      <c r="B1450" s="99">
        <v>3</v>
      </c>
      <c r="C1450" s="103">
        <v>0.0015406534209895253</v>
      </c>
      <c r="D1450" s="99" t="s">
        <v>393</v>
      </c>
      <c r="E1450" s="99" t="b">
        <v>0</v>
      </c>
      <c r="F1450" s="99" t="b">
        <v>0</v>
      </c>
      <c r="G1450" s="99" t="b">
        <v>0</v>
      </c>
    </row>
    <row r="1451" spans="1:7" ht="15">
      <c r="A1451" s="101" t="s">
        <v>585</v>
      </c>
      <c r="B1451" s="99">
        <v>3</v>
      </c>
      <c r="C1451" s="103">
        <v>0.0009930773826731566</v>
      </c>
      <c r="D1451" s="99" t="s">
        <v>393</v>
      </c>
      <c r="E1451" s="99" t="b">
        <v>0</v>
      </c>
      <c r="F1451" s="99" t="b">
        <v>0</v>
      </c>
      <c r="G1451" s="99" t="b">
        <v>0</v>
      </c>
    </row>
    <row r="1452" spans="1:7" ht="15">
      <c r="A1452" s="101" t="s">
        <v>960</v>
      </c>
      <c r="B1452" s="99">
        <v>3</v>
      </c>
      <c r="C1452" s="103">
        <v>0.001195171406072944</v>
      </c>
      <c r="D1452" s="99" t="s">
        <v>393</v>
      </c>
      <c r="E1452" s="99" t="b">
        <v>0</v>
      </c>
      <c r="F1452" s="99" t="b">
        <v>0</v>
      </c>
      <c r="G1452" s="99" t="b">
        <v>0</v>
      </c>
    </row>
    <row r="1453" spans="1:7" ht="15">
      <c r="A1453" s="101" t="s">
        <v>850</v>
      </c>
      <c r="B1453" s="99">
        <v>3</v>
      </c>
      <c r="C1453" s="103">
        <v>0.0009930773826731566</v>
      </c>
      <c r="D1453" s="99" t="s">
        <v>393</v>
      </c>
      <c r="E1453" s="99" t="b">
        <v>0</v>
      </c>
      <c r="F1453" s="99" t="b">
        <v>0</v>
      </c>
      <c r="G1453" s="99" t="b">
        <v>0</v>
      </c>
    </row>
    <row r="1454" spans="1:7" ht="15">
      <c r="A1454" s="101" t="s">
        <v>801</v>
      </c>
      <c r="B1454" s="99">
        <v>3</v>
      </c>
      <c r="C1454" s="103">
        <v>0.0009930773826731566</v>
      </c>
      <c r="D1454" s="99" t="s">
        <v>393</v>
      </c>
      <c r="E1454" s="99" t="b">
        <v>0</v>
      </c>
      <c r="F1454" s="99" t="b">
        <v>0</v>
      </c>
      <c r="G1454" s="99" t="b">
        <v>0</v>
      </c>
    </row>
    <row r="1455" spans="1:7" ht="15">
      <c r="A1455" s="101" t="s">
        <v>1072</v>
      </c>
      <c r="B1455" s="99">
        <v>3</v>
      </c>
      <c r="C1455" s="103">
        <v>0.0009930773826731566</v>
      </c>
      <c r="D1455" s="99" t="s">
        <v>393</v>
      </c>
      <c r="E1455" s="99" t="b">
        <v>0</v>
      </c>
      <c r="F1455" s="99" t="b">
        <v>0</v>
      </c>
      <c r="G1455" s="99" t="b">
        <v>0</v>
      </c>
    </row>
    <row r="1456" spans="1:7" ht="15">
      <c r="A1456" s="101" t="s">
        <v>542</v>
      </c>
      <c r="B1456" s="99">
        <v>3</v>
      </c>
      <c r="C1456" s="103">
        <v>0.0015406534209895253</v>
      </c>
      <c r="D1456" s="99" t="s">
        <v>393</v>
      </c>
      <c r="E1456" s="99" t="b">
        <v>0</v>
      </c>
      <c r="F1456" s="99" t="b">
        <v>0</v>
      </c>
      <c r="G1456" s="99" t="b">
        <v>0</v>
      </c>
    </row>
    <row r="1457" spans="1:7" ht="15">
      <c r="A1457" s="101" t="s">
        <v>852</v>
      </c>
      <c r="B1457" s="99">
        <v>3</v>
      </c>
      <c r="C1457" s="103">
        <v>0.001195171406072944</v>
      </c>
      <c r="D1457" s="99" t="s">
        <v>393</v>
      </c>
      <c r="E1457" s="99" t="b">
        <v>0</v>
      </c>
      <c r="F1457" s="99" t="b">
        <v>0</v>
      </c>
      <c r="G1457" s="99" t="b">
        <v>0</v>
      </c>
    </row>
    <row r="1458" spans="1:7" ht="15">
      <c r="A1458" s="101" t="s">
        <v>1025</v>
      </c>
      <c r="B1458" s="99">
        <v>3</v>
      </c>
      <c r="C1458" s="103">
        <v>0.0009930773826731566</v>
      </c>
      <c r="D1458" s="99" t="s">
        <v>393</v>
      </c>
      <c r="E1458" s="99" t="b">
        <v>0</v>
      </c>
      <c r="F1458" s="99" t="b">
        <v>0</v>
      </c>
      <c r="G1458" s="99" t="b">
        <v>0</v>
      </c>
    </row>
    <row r="1459" spans="1:7" ht="15">
      <c r="A1459" s="101" t="s">
        <v>670</v>
      </c>
      <c r="B1459" s="99">
        <v>3</v>
      </c>
      <c r="C1459" s="103">
        <v>0.001195171406072944</v>
      </c>
      <c r="D1459" s="99" t="s">
        <v>393</v>
      </c>
      <c r="E1459" s="99" t="b">
        <v>0</v>
      </c>
      <c r="F1459" s="99" t="b">
        <v>0</v>
      </c>
      <c r="G1459" s="99" t="b">
        <v>0</v>
      </c>
    </row>
    <row r="1460" spans="1:7" ht="15">
      <c r="A1460" s="101" t="s">
        <v>981</v>
      </c>
      <c r="B1460" s="99">
        <v>3</v>
      </c>
      <c r="C1460" s="103">
        <v>0.001195171406072944</v>
      </c>
      <c r="D1460" s="99" t="s">
        <v>393</v>
      </c>
      <c r="E1460" s="99" t="b">
        <v>0</v>
      </c>
      <c r="F1460" s="99" t="b">
        <v>0</v>
      </c>
      <c r="G1460" s="99" t="b">
        <v>0</v>
      </c>
    </row>
    <row r="1461" spans="1:7" ht="15">
      <c r="A1461" s="101" t="s">
        <v>593</v>
      </c>
      <c r="B1461" s="99">
        <v>3</v>
      </c>
      <c r="C1461" s="103">
        <v>0.0009930773826731566</v>
      </c>
      <c r="D1461" s="99" t="s">
        <v>393</v>
      </c>
      <c r="E1461" s="99" t="b">
        <v>0</v>
      </c>
      <c r="F1461" s="99" t="b">
        <v>0</v>
      </c>
      <c r="G1461" s="99" t="b">
        <v>0</v>
      </c>
    </row>
    <row r="1462" spans="1:7" ht="15">
      <c r="A1462" s="101" t="s">
        <v>983</v>
      </c>
      <c r="B1462" s="99">
        <v>3</v>
      </c>
      <c r="C1462" s="103">
        <v>0.001195171406072944</v>
      </c>
      <c r="D1462" s="99" t="s">
        <v>393</v>
      </c>
      <c r="E1462" s="99" t="b">
        <v>0</v>
      </c>
      <c r="F1462" s="99" t="b">
        <v>0</v>
      </c>
      <c r="G1462" s="99" t="b">
        <v>0</v>
      </c>
    </row>
    <row r="1463" spans="1:7" ht="15">
      <c r="A1463" s="101" t="s">
        <v>990</v>
      </c>
      <c r="B1463" s="99">
        <v>3</v>
      </c>
      <c r="C1463" s="103">
        <v>0.0009930773826731566</v>
      </c>
      <c r="D1463" s="99" t="s">
        <v>393</v>
      </c>
      <c r="E1463" s="99" t="b">
        <v>0</v>
      </c>
      <c r="F1463" s="99" t="b">
        <v>0</v>
      </c>
      <c r="G1463" s="99" t="b">
        <v>0</v>
      </c>
    </row>
    <row r="1464" spans="1:7" ht="15">
      <c r="A1464" s="101" t="s">
        <v>762</v>
      </c>
      <c r="B1464" s="99">
        <v>3</v>
      </c>
      <c r="C1464" s="103">
        <v>0.0015406534209895253</v>
      </c>
      <c r="D1464" s="99" t="s">
        <v>393</v>
      </c>
      <c r="E1464" s="99" t="b">
        <v>0</v>
      </c>
      <c r="F1464" s="99" t="b">
        <v>0</v>
      </c>
      <c r="G1464" s="99" t="b">
        <v>0</v>
      </c>
    </row>
    <row r="1465" spans="1:7" ht="15">
      <c r="A1465" s="101" t="s">
        <v>732</v>
      </c>
      <c r="B1465" s="99">
        <v>3</v>
      </c>
      <c r="C1465" s="103">
        <v>0.001195171406072944</v>
      </c>
      <c r="D1465" s="99" t="s">
        <v>393</v>
      </c>
      <c r="E1465" s="99" t="b">
        <v>0</v>
      </c>
      <c r="F1465" s="99" t="b">
        <v>0</v>
      </c>
      <c r="G1465" s="99" t="b">
        <v>0</v>
      </c>
    </row>
    <row r="1466" spans="1:7" ht="15">
      <c r="A1466" s="101" t="s">
        <v>1093</v>
      </c>
      <c r="B1466" s="99">
        <v>3</v>
      </c>
      <c r="C1466" s="103">
        <v>0.001195171406072944</v>
      </c>
      <c r="D1466" s="99" t="s">
        <v>393</v>
      </c>
      <c r="E1466" s="99" t="b">
        <v>0</v>
      </c>
      <c r="F1466" s="99" t="b">
        <v>0</v>
      </c>
      <c r="G1466" s="99" t="b">
        <v>0</v>
      </c>
    </row>
    <row r="1467" spans="1:7" ht="15">
      <c r="A1467" s="101" t="s">
        <v>756</v>
      </c>
      <c r="B1467" s="99">
        <v>3</v>
      </c>
      <c r="C1467" s="103">
        <v>0.0009930773826731566</v>
      </c>
      <c r="D1467" s="99" t="s">
        <v>393</v>
      </c>
      <c r="E1467" s="99" t="b">
        <v>0</v>
      </c>
      <c r="F1467" s="99" t="b">
        <v>0</v>
      </c>
      <c r="G1467" s="99" t="b">
        <v>0</v>
      </c>
    </row>
    <row r="1468" spans="1:7" ht="15">
      <c r="A1468" s="101" t="s">
        <v>776</v>
      </c>
      <c r="B1468" s="99">
        <v>3</v>
      </c>
      <c r="C1468" s="103">
        <v>0.0009930773826731566</v>
      </c>
      <c r="D1468" s="99" t="s">
        <v>393</v>
      </c>
      <c r="E1468" s="99" t="b">
        <v>1</v>
      </c>
      <c r="F1468" s="99" t="b">
        <v>0</v>
      </c>
      <c r="G1468" s="99" t="b">
        <v>0</v>
      </c>
    </row>
    <row r="1469" spans="1:7" ht="15">
      <c r="A1469" s="101" t="s">
        <v>1088</v>
      </c>
      <c r="B1469" s="99">
        <v>3</v>
      </c>
      <c r="C1469" s="103">
        <v>0.0015406534209895253</v>
      </c>
      <c r="D1469" s="99" t="s">
        <v>393</v>
      </c>
      <c r="E1469" s="99" t="b">
        <v>0</v>
      </c>
      <c r="F1469" s="99" t="b">
        <v>0</v>
      </c>
      <c r="G1469" s="99" t="b">
        <v>0</v>
      </c>
    </row>
    <row r="1470" spans="1:7" ht="15">
      <c r="A1470" s="101" t="s">
        <v>470</v>
      </c>
      <c r="B1470" s="99">
        <v>3</v>
      </c>
      <c r="C1470" s="103">
        <v>0.001195171406072944</v>
      </c>
      <c r="D1470" s="99" t="s">
        <v>393</v>
      </c>
      <c r="E1470" s="99" t="b">
        <v>0</v>
      </c>
      <c r="F1470" s="99" t="b">
        <v>0</v>
      </c>
      <c r="G1470" s="99" t="b">
        <v>0</v>
      </c>
    </row>
    <row r="1471" spans="1:7" ht="15">
      <c r="A1471" s="101" t="s">
        <v>820</v>
      </c>
      <c r="B1471" s="99">
        <v>3</v>
      </c>
      <c r="C1471" s="103">
        <v>0.001195171406072944</v>
      </c>
      <c r="D1471" s="99" t="s">
        <v>393</v>
      </c>
      <c r="E1471" s="99" t="b">
        <v>0</v>
      </c>
      <c r="F1471" s="99" t="b">
        <v>0</v>
      </c>
      <c r="G1471" s="99" t="b">
        <v>0</v>
      </c>
    </row>
    <row r="1472" spans="1:7" ht="15">
      <c r="A1472" s="101" t="s">
        <v>659</v>
      </c>
      <c r="B1472" s="99">
        <v>3</v>
      </c>
      <c r="C1472" s="103">
        <v>0.0009930773826731566</v>
      </c>
      <c r="D1472" s="99" t="s">
        <v>393</v>
      </c>
      <c r="E1472" s="99" t="b">
        <v>0</v>
      </c>
      <c r="F1472" s="99" t="b">
        <v>0</v>
      </c>
      <c r="G1472" s="99" t="b">
        <v>0</v>
      </c>
    </row>
    <row r="1473" spans="1:7" ht="15">
      <c r="A1473" s="101" t="s">
        <v>750</v>
      </c>
      <c r="B1473" s="99">
        <v>3</v>
      </c>
      <c r="C1473" s="103">
        <v>0.001195171406072944</v>
      </c>
      <c r="D1473" s="99" t="s">
        <v>393</v>
      </c>
      <c r="E1473" s="99" t="b">
        <v>0</v>
      </c>
      <c r="F1473" s="99" t="b">
        <v>0</v>
      </c>
      <c r="G1473" s="99" t="b">
        <v>0</v>
      </c>
    </row>
    <row r="1474" spans="1:7" ht="15">
      <c r="A1474" s="101" t="s">
        <v>962</v>
      </c>
      <c r="B1474" s="99">
        <v>3</v>
      </c>
      <c r="C1474" s="103">
        <v>0.001195171406072944</v>
      </c>
      <c r="D1474" s="99" t="s">
        <v>393</v>
      </c>
      <c r="E1474" s="99" t="b">
        <v>0</v>
      </c>
      <c r="F1474" s="99" t="b">
        <v>0</v>
      </c>
      <c r="G1474" s="99" t="b">
        <v>0</v>
      </c>
    </row>
    <row r="1475" spans="1:7" ht="15">
      <c r="A1475" s="101" t="s">
        <v>1178</v>
      </c>
      <c r="B1475" s="99">
        <v>3</v>
      </c>
      <c r="C1475" s="103">
        <v>0.001195171406072944</v>
      </c>
      <c r="D1475" s="99" t="s">
        <v>393</v>
      </c>
      <c r="E1475" s="99" t="b">
        <v>0</v>
      </c>
      <c r="F1475" s="99" t="b">
        <v>0</v>
      </c>
      <c r="G1475" s="99" t="b">
        <v>0</v>
      </c>
    </row>
    <row r="1476" spans="1:7" ht="15">
      <c r="A1476" s="101" t="s">
        <v>902</v>
      </c>
      <c r="B1476" s="99">
        <v>3</v>
      </c>
      <c r="C1476" s="103">
        <v>0.001195171406072944</v>
      </c>
      <c r="D1476" s="99" t="s">
        <v>393</v>
      </c>
      <c r="E1476" s="99" t="b">
        <v>0</v>
      </c>
      <c r="F1476" s="99" t="b">
        <v>0</v>
      </c>
      <c r="G1476" s="99" t="b">
        <v>0</v>
      </c>
    </row>
    <row r="1477" spans="1:7" ht="15">
      <c r="A1477" s="101" t="s">
        <v>1112</v>
      </c>
      <c r="B1477" s="99">
        <v>3</v>
      </c>
      <c r="C1477" s="103">
        <v>0.0015406534209895253</v>
      </c>
      <c r="D1477" s="99" t="s">
        <v>393</v>
      </c>
      <c r="E1477" s="99" t="b">
        <v>0</v>
      </c>
      <c r="F1477" s="99" t="b">
        <v>0</v>
      </c>
      <c r="G1477" s="99" t="b">
        <v>0</v>
      </c>
    </row>
    <row r="1478" spans="1:7" ht="15">
      <c r="A1478" s="101" t="s">
        <v>1045</v>
      </c>
      <c r="B1478" s="99">
        <v>3</v>
      </c>
      <c r="C1478" s="103">
        <v>0.0009930773826731566</v>
      </c>
      <c r="D1478" s="99" t="s">
        <v>393</v>
      </c>
      <c r="E1478" s="99" t="b">
        <v>0</v>
      </c>
      <c r="F1478" s="99" t="b">
        <v>0</v>
      </c>
      <c r="G1478" s="99" t="b">
        <v>0</v>
      </c>
    </row>
    <row r="1479" spans="1:7" ht="15">
      <c r="A1479" s="101" t="s">
        <v>802</v>
      </c>
      <c r="B1479" s="99">
        <v>3</v>
      </c>
      <c r="C1479" s="103">
        <v>0.0015406534209895253</v>
      </c>
      <c r="D1479" s="99" t="s">
        <v>393</v>
      </c>
      <c r="E1479" s="99" t="b">
        <v>0</v>
      </c>
      <c r="F1479" s="99" t="b">
        <v>0</v>
      </c>
      <c r="G1479" s="99" t="b">
        <v>0</v>
      </c>
    </row>
    <row r="1480" spans="1:7" ht="15">
      <c r="A1480" s="101" t="s">
        <v>804</v>
      </c>
      <c r="B1480" s="99">
        <v>3</v>
      </c>
      <c r="C1480" s="103">
        <v>0.0009930773826731566</v>
      </c>
      <c r="D1480" s="99" t="s">
        <v>393</v>
      </c>
      <c r="E1480" s="99" t="b">
        <v>0</v>
      </c>
      <c r="F1480" s="99" t="b">
        <v>0</v>
      </c>
      <c r="G1480" s="99" t="b">
        <v>0</v>
      </c>
    </row>
    <row r="1481" spans="1:7" ht="15">
      <c r="A1481" s="101" t="s">
        <v>954</v>
      </c>
      <c r="B1481" s="99">
        <v>3</v>
      </c>
      <c r="C1481" s="103">
        <v>0.001195171406072944</v>
      </c>
      <c r="D1481" s="99" t="s">
        <v>393</v>
      </c>
      <c r="E1481" s="99" t="b">
        <v>0</v>
      </c>
      <c r="F1481" s="99" t="b">
        <v>0</v>
      </c>
      <c r="G1481" s="99" t="b">
        <v>0</v>
      </c>
    </row>
    <row r="1482" spans="1:7" ht="15">
      <c r="A1482" s="101" t="s">
        <v>685</v>
      </c>
      <c r="B1482" s="99">
        <v>3</v>
      </c>
      <c r="C1482" s="103">
        <v>0.001195171406072944</v>
      </c>
      <c r="D1482" s="99" t="s">
        <v>393</v>
      </c>
      <c r="E1482" s="99" t="b">
        <v>0</v>
      </c>
      <c r="F1482" s="99" t="b">
        <v>0</v>
      </c>
      <c r="G1482" s="99" t="b">
        <v>0</v>
      </c>
    </row>
    <row r="1483" spans="1:7" ht="15">
      <c r="A1483" s="101" t="s">
        <v>1111</v>
      </c>
      <c r="B1483" s="99">
        <v>3</v>
      </c>
      <c r="C1483" s="103">
        <v>0.001195171406072944</v>
      </c>
      <c r="D1483" s="99" t="s">
        <v>393</v>
      </c>
      <c r="E1483" s="99" t="b">
        <v>0</v>
      </c>
      <c r="F1483" s="99" t="b">
        <v>0</v>
      </c>
      <c r="G1483" s="99" t="b">
        <v>0</v>
      </c>
    </row>
    <row r="1484" spans="1:7" ht="15">
      <c r="A1484" s="101" t="s">
        <v>928</v>
      </c>
      <c r="B1484" s="99">
        <v>3</v>
      </c>
      <c r="C1484" s="103">
        <v>0.0009930773826731566</v>
      </c>
      <c r="D1484" s="99" t="s">
        <v>393</v>
      </c>
      <c r="E1484" s="99" t="b">
        <v>0</v>
      </c>
      <c r="F1484" s="99" t="b">
        <v>0</v>
      </c>
      <c r="G1484" s="99" t="b">
        <v>0</v>
      </c>
    </row>
    <row r="1485" spans="1:7" ht="15">
      <c r="A1485" s="101" t="s">
        <v>723</v>
      </c>
      <c r="B1485" s="99">
        <v>3</v>
      </c>
      <c r="C1485" s="103">
        <v>0.0009930773826731566</v>
      </c>
      <c r="D1485" s="99" t="s">
        <v>393</v>
      </c>
      <c r="E1485" s="99" t="b">
        <v>0</v>
      </c>
      <c r="F1485" s="99" t="b">
        <v>0</v>
      </c>
      <c r="G1485" s="99" t="b">
        <v>0</v>
      </c>
    </row>
    <row r="1486" spans="1:7" ht="15">
      <c r="A1486" s="101" t="s">
        <v>653</v>
      </c>
      <c r="B1486" s="99">
        <v>3</v>
      </c>
      <c r="C1486" s="103">
        <v>0.001195171406072944</v>
      </c>
      <c r="D1486" s="99" t="s">
        <v>393</v>
      </c>
      <c r="E1486" s="99" t="b">
        <v>0</v>
      </c>
      <c r="F1486" s="99" t="b">
        <v>0</v>
      </c>
      <c r="G1486" s="99" t="b">
        <v>0</v>
      </c>
    </row>
    <row r="1487" spans="1:7" ht="15">
      <c r="A1487" s="101" t="s">
        <v>440</v>
      </c>
      <c r="B1487" s="99">
        <v>3</v>
      </c>
      <c r="C1487" s="103">
        <v>0.0009930773826731566</v>
      </c>
      <c r="D1487" s="99" t="s">
        <v>393</v>
      </c>
      <c r="E1487" s="99" t="b">
        <v>0</v>
      </c>
      <c r="F1487" s="99" t="b">
        <v>0</v>
      </c>
      <c r="G1487" s="99" t="b">
        <v>0</v>
      </c>
    </row>
    <row r="1488" spans="1:7" ht="15">
      <c r="A1488" s="101" t="s">
        <v>640</v>
      </c>
      <c r="B1488" s="99">
        <v>3</v>
      </c>
      <c r="C1488" s="103">
        <v>0.0015406534209895253</v>
      </c>
      <c r="D1488" s="99" t="s">
        <v>393</v>
      </c>
      <c r="E1488" s="99" t="b">
        <v>0</v>
      </c>
      <c r="F1488" s="99" t="b">
        <v>0</v>
      </c>
      <c r="G1488" s="99" t="b">
        <v>0</v>
      </c>
    </row>
    <row r="1489" spans="1:7" ht="15">
      <c r="A1489" s="101" t="s">
        <v>626</v>
      </c>
      <c r="B1489" s="99">
        <v>3</v>
      </c>
      <c r="C1489" s="103">
        <v>0.0009930773826731566</v>
      </c>
      <c r="D1489" s="99" t="s">
        <v>393</v>
      </c>
      <c r="E1489" s="99" t="b">
        <v>0</v>
      </c>
      <c r="F1489" s="99" t="b">
        <v>0</v>
      </c>
      <c r="G1489" s="99" t="b">
        <v>0</v>
      </c>
    </row>
    <row r="1490" spans="1:7" ht="15">
      <c r="A1490" s="101" t="s">
        <v>646</v>
      </c>
      <c r="B1490" s="99">
        <v>3</v>
      </c>
      <c r="C1490" s="103">
        <v>0.001195171406072944</v>
      </c>
      <c r="D1490" s="99" t="s">
        <v>393</v>
      </c>
      <c r="E1490" s="99" t="b">
        <v>0</v>
      </c>
      <c r="F1490" s="99" t="b">
        <v>0</v>
      </c>
      <c r="G1490" s="99" t="b">
        <v>0</v>
      </c>
    </row>
    <row r="1491" spans="1:7" ht="15">
      <c r="A1491" s="101" t="s">
        <v>785</v>
      </c>
      <c r="B1491" s="99">
        <v>3</v>
      </c>
      <c r="C1491" s="103">
        <v>0.001195171406072944</v>
      </c>
      <c r="D1491" s="99" t="s">
        <v>393</v>
      </c>
      <c r="E1491" s="99" t="b">
        <v>0</v>
      </c>
      <c r="F1491" s="99" t="b">
        <v>0</v>
      </c>
      <c r="G1491" s="99" t="b">
        <v>0</v>
      </c>
    </row>
    <row r="1492" spans="1:7" ht="15">
      <c r="A1492" s="101" t="s">
        <v>616</v>
      </c>
      <c r="B1492" s="99">
        <v>3</v>
      </c>
      <c r="C1492" s="103">
        <v>0.001195171406072944</v>
      </c>
      <c r="D1492" s="99" t="s">
        <v>393</v>
      </c>
      <c r="E1492" s="99" t="b">
        <v>0</v>
      </c>
      <c r="F1492" s="99" t="b">
        <v>0</v>
      </c>
      <c r="G1492" s="99" t="b">
        <v>0</v>
      </c>
    </row>
    <row r="1493" spans="1:7" ht="15">
      <c r="A1493" s="101" t="s">
        <v>766</v>
      </c>
      <c r="B1493" s="99">
        <v>3</v>
      </c>
      <c r="C1493" s="103">
        <v>0.0015406534209895253</v>
      </c>
      <c r="D1493" s="99" t="s">
        <v>393</v>
      </c>
      <c r="E1493" s="99" t="b">
        <v>0</v>
      </c>
      <c r="F1493" s="99" t="b">
        <v>0</v>
      </c>
      <c r="G1493" s="99" t="b">
        <v>0</v>
      </c>
    </row>
    <row r="1494" spans="1:7" ht="15">
      <c r="A1494" s="101" t="s">
        <v>601</v>
      </c>
      <c r="B1494" s="99">
        <v>3</v>
      </c>
      <c r="C1494" s="103">
        <v>0.0009930773826731566</v>
      </c>
      <c r="D1494" s="99" t="s">
        <v>393</v>
      </c>
      <c r="E1494" s="99" t="b">
        <v>0</v>
      </c>
      <c r="F1494" s="99" t="b">
        <v>0</v>
      </c>
      <c r="G1494" s="99" t="b">
        <v>0</v>
      </c>
    </row>
    <row r="1495" spans="1:7" ht="15">
      <c r="A1495" s="101" t="s">
        <v>548</v>
      </c>
      <c r="B1495" s="99">
        <v>3</v>
      </c>
      <c r="C1495" s="103">
        <v>0.001195171406072944</v>
      </c>
      <c r="D1495" s="99" t="s">
        <v>393</v>
      </c>
      <c r="E1495" s="99" t="b">
        <v>0</v>
      </c>
      <c r="F1495" s="99" t="b">
        <v>0</v>
      </c>
      <c r="G1495" s="99" t="b">
        <v>0</v>
      </c>
    </row>
    <row r="1496" spans="1:7" ht="15">
      <c r="A1496" s="101" t="s">
        <v>789</v>
      </c>
      <c r="B1496" s="99">
        <v>3</v>
      </c>
      <c r="C1496" s="103">
        <v>0.001195171406072944</v>
      </c>
      <c r="D1496" s="99" t="s">
        <v>393</v>
      </c>
      <c r="E1496" s="99" t="b">
        <v>0</v>
      </c>
      <c r="F1496" s="99" t="b">
        <v>0</v>
      </c>
      <c r="G1496" s="99" t="b">
        <v>0</v>
      </c>
    </row>
    <row r="1497" spans="1:7" ht="15">
      <c r="A1497" s="101" t="s">
        <v>1195</v>
      </c>
      <c r="B1497" s="99">
        <v>3</v>
      </c>
      <c r="C1497" s="103">
        <v>0.001195171406072944</v>
      </c>
      <c r="D1497" s="99" t="s">
        <v>393</v>
      </c>
      <c r="E1497" s="99" t="b">
        <v>0</v>
      </c>
      <c r="F1497" s="99" t="b">
        <v>0</v>
      </c>
      <c r="G1497" s="99" t="b">
        <v>0</v>
      </c>
    </row>
    <row r="1498" spans="1:7" ht="15">
      <c r="A1498" s="101" t="s">
        <v>849</v>
      </c>
      <c r="B1498" s="99">
        <v>3</v>
      </c>
      <c r="C1498" s="103">
        <v>0.0015406534209895253</v>
      </c>
      <c r="D1498" s="99" t="s">
        <v>393</v>
      </c>
      <c r="E1498" s="99" t="b">
        <v>0</v>
      </c>
      <c r="F1498" s="99" t="b">
        <v>0</v>
      </c>
      <c r="G1498" s="99" t="b">
        <v>0</v>
      </c>
    </row>
    <row r="1499" spans="1:7" ht="15">
      <c r="A1499" s="101" t="s">
        <v>678</v>
      </c>
      <c r="B1499" s="99">
        <v>3</v>
      </c>
      <c r="C1499" s="103">
        <v>0.001195171406072944</v>
      </c>
      <c r="D1499" s="99" t="s">
        <v>393</v>
      </c>
      <c r="E1499" s="99" t="b">
        <v>0</v>
      </c>
      <c r="F1499" s="99" t="b">
        <v>0</v>
      </c>
      <c r="G1499" s="99" t="b">
        <v>0</v>
      </c>
    </row>
    <row r="1500" spans="1:7" ht="15">
      <c r="A1500" s="101" t="s">
        <v>836</v>
      </c>
      <c r="B1500" s="99">
        <v>3</v>
      </c>
      <c r="C1500" s="103">
        <v>0.0015406534209895253</v>
      </c>
      <c r="D1500" s="99" t="s">
        <v>393</v>
      </c>
      <c r="E1500" s="99" t="b">
        <v>0</v>
      </c>
      <c r="F1500" s="99" t="b">
        <v>0</v>
      </c>
      <c r="G1500" s="99" t="b">
        <v>0</v>
      </c>
    </row>
    <row r="1501" spans="1:7" ht="15">
      <c r="A1501" s="101" t="s">
        <v>539</v>
      </c>
      <c r="B1501" s="99">
        <v>3</v>
      </c>
      <c r="C1501" s="103">
        <v>0.0009930773826731566</v>
      </c>
      <c r="D1501" s="99" t="s">
        <v>393</v>
      </c>
      <c r="E1501" s="99" t="b">
        <v>0</v>
      </c>
      <c r="F1501" s="99" t="b">
        <v>0</v>
      </c>
      <c r="G1501" s="99" t="b">
        <v>0</v>
      </c>
    </row>
    <row r="1502" spans="1:7" ht="15">
      <c r="A1502" s="101" t="s">
        <v>844</v>
      </c>
      <c r="B1502" s="99">
        <v>3</v>
      </c>
      <c r="C1502" s="103">
        <v>0.001195171406072944</v>
      </c>
      <c r="D1502" s="99" t="s">
        <v>393</v>
      </c>
      <c r="E1502" s="99" t="b">
        <v>0</v>
      </c>
      <c r="F1502" s="99" t="b">
        <v>0</v>
      </c>
      <c r="G1502" s="99" t="b">
        <v>0</v>
      </c>
    </row>
    <row r="1503" spans="1:7" ht="15">
      <c r="A1503" s="101" t="s">
        <v>824</v>
      </c>
      <c r="B1503" s="99">
        <v>3</v>
      </c>
      <c r="C1503" s="103">
        <v>0.0009930773826731566</v>
      </c>
      <c r="D1503" s="99" t="s">
        <v>393</v>
      </c>
      <c r="E1503" s="99" t="b">
        <v>0</v>
      </c>
      <c r="F1503" s="99" t="b">
        <v>0</v>
      </c>
      <c r="G1503" s="99" t="b">
        <v>0</v>
      </c>
    </row>
    <row r="1504" spans="1:7" ht="15">
      <c r="A1504" s="101" t="s">
        <v>503</v>
      </c>
      <c r="B1504" s="99">
        <v>3</v>
      </c>
      <c r="C1504" s="103">
        <v>0.001195171406072944</v>
      </c>
      <c r="D1504" s="99" t="s">
        <v>393</v>
      </c>
      <c r="E1504" s="99" t="b">
        <v>0</v>
      </c>
      <c r="F1504" s="99" t="b">
        <v>0</v>
      </c>
      <c r="G1504" s="99" t="b">
        <v>0</v>
      </c>
    </row>
    <row r="1505" spans="1:7" ht="15">
      <c r="A1505" s="101" t="s">
        <v>694</v>
      </c>
      <c r="B1505" s="99">
        <v>3</v>
      </c>
      <c r="C1505" s="103">
        <v>0.0009930773826731566</v>
      </c>
      <c r="D1505" s="99" t="s">
        <v>393</v>
      </c>
      <c r="E1505" s="99" t="b">
        <v>0</v>
      </c>
      <c r="F1505" s="99" t="b">
        <v>0</v>
      </c>
      <c r="G1505" s="99" t="b">
        <v>0</v>
      </c>
    </row>
    <row r="1506" spans="1:7" ht="15">
      <c r="A1506" s="101" t="s">
        <v>919</v>
      </c>
      <c r="B1506" s="99">
        <v>3</v>
      </c>
      <c r="C1506" s="103">
        <v>0.0015406534209895253</v>
      </c>
      <c r="D1506" s="99" t="s">
        <v>393</v>
      </c>
      <c r="E1506" s="99" t="b">
        <v>0</v>
      </c>
      <c r="F1506" s="99" t="b">
        <v>0</v>
      </c>
      <c r="G1506" s="99" t="b">
        <v>0</v>
      </c>
    </row>
    <row r="1507" spans="1:7" ht="15">
      <c r="A1507" s="101" t="s">
        <v>752</v>
      </c>
      <c r="B1507" s="99">
        <v>3</v>
      </c>
      <c r="C1507" s="103">
        <v>0.0009930773826731566</v>
      </c>
      <c r="D1507" s="99" t="s">
        <v>393</v>
      </c>
      <c r="E1507" s="99" t="b">
        <v>0</v>
      </c>
      <c r="F1507" s="99" t="b">
        <v>0</v>
      </c>
      <c r="G1507" s="99" t="b">
        <v>0</v>
      </c>
    </row>
    <row r="1508" spans="1:7" ht="15">
      <c r="A1508" s="101" t="s">
        <v>578</v>
      </c>
      <c r="B1508" s="99">
        <v>3</v>
      </c>
      <c r="C1508" s="103">
        <v>0.001195171406072944</v>
      </c>
      <c r="D1508" s="99" t="s">
        <v>393</v>
      </c>
      <c r="E1508" s="99" t="b">
        <v>0</v>
      </c>
      <c r="F1508" s="99" t="b">
        <v>0</v>
      </c>
      <c r="G1508" s="99" t="b">
        <v>0</v>
      </c>
    </row>
    <row r="1509" spans="1:7" ht="15">
      <c r="A1509" s="101" t="s">
        <v>803</v>
      </c>
      <c r="B1509" s="99">
        <v>3</v>
      </c>
      <c r="C1509" s="103">
        <v>0.0015406534209895253</v>
      </c>
      <c r="D1509" s="99" t="s">
        <v>393</v>
      </c>
      <c r="E1509" s="99" t="b">
        <v>0</v>
      </c>
      <c r="F1509" s="99" t="b">
        <v>0</v>
      </c>
      <c r="G1509" s="99" t="b">
        <v>0</v>
      </c>
    </row>
    <row r="1510" spans="1:7" ht="15">
      <c r="A1510" s="101" t="s">
        <v>664</v>
      </c>
      <c r="B1510" s="99">
        <v>3</v>
      </c>
      <c r="C1510" s="103">
        <v>0.001195171406072944</v>
      </c>
      <c r="D1510" s="99" t="s">
        <v>393</v>
      </c>
      <c r="E1510" s="99" t="b">
        <v>1</v>
      </c>
      <c r="F1510" s="99" t="b">
        <v>0</v>
      </c>
      <c r="G1510" s="99" t="b">
        <v>0</v>
      </c>
    </row>
    <row r="1511" spans="1:7" ht="15">
      <c r="A1511" s="101" t="s">
        <v>727</v>
      </c>
      <c r="B1511" s="99">
        <v>3</v>
      </c>
      <c r="C1511" s="103">
        <v>0.0009930773826731566</v>
      </c>
      <c r="D1511" s="99" t="s">
        <v>393</v>
      </c>
      <c r="E1511" s="99" t="b">
        <v>0</v>
      </c>
      <c r="F1511" s="99" t="b">
        <v>0</v>
      </c>
      <c r="G1511" s="99" t="b">
        <v>0</v>
      </c>
    </row>
    <row r="1512" spans="1:7" ht="15">
      <c r="A1512" s="101" t="s">
        <v>948</v>
      </c>
      <c r="B1512" s="99">
        <v>3</v>
      </c>
      <c r="C1512" s="103">
        <v>0.0015406534209895253</v>
      </c>
      <c r="D1512" s="99" t="s">
        <v>393</v>
      </c>
      <c r="E1512" s="99" t="b">
        <v>0</v>
      </c>
      <c r="F1512" s="99" t="b">
        <v>0</v>
      </c>
      <c r="G1512" s="99" t="b">
        <v>0</v>
      </c>
    </row>
    <row r="1513" spans="1:7" ht="15">
      <c r="A1513" s="101" t="s">
        <v>1051</v>
      </c>
      <c r="B1513" s="99">
        <v>3</v>
      </c>
      <c r="C1513" s="103">
        <v>0.0015406534209895253</v>
      </c>
      <c r="D1513" s="99" t="s">
        <v>393</v>
      </c>
      <c r="E1513" s="99" t="b">
        <v>0</v>
      </c>
      <c r="F1513" s="99" t="b">
        <v>0</v>
      </c>
      <c r="G1513" s="99" t="b">
        <v>0</v>
      </c>
    </row>
    <row r="1514" spans="1:7" ht="15">
      <c r="A1514" s="101" t="s">
        <v>832</v>
      </c>
      <c r="B1514" s="99">
        <v>3</v>
      </c>
      <c r="C1514" s="103">
        <v>0.0015406534209895253</v>
      </c>
      <c r="D1514" s="99" t="s">
        <v>393</v>
      </c>
      <c r="E1514" s="99" t="b">
        <v>0</v>
      </c>
      <c r="F1514" s="99" t="b">
        <v>0</v>
      </c>
      <c r="G1514" s="99" t="b">
        <v>0</v>
      </c>
    </row>
    <row r="1515" spans="1:7" ht="15">
      <c r="A1515" s="101" t="s">
        <v>790</v>
      </c>
      <c r="B1515" s="99">
        <v>2</v>
      </c>
      <c r="C1515" s="103">
        <v>0.0007967809373819626</v>
      </c>
      <c r="D1515" s="99" t="s">
        <v>393</v>
      </c>
      <c r="E1515" s="99" t="b">
        <v>0</v>
      </c>
      <c r="F1515" s="99" t="b">
        <v>0</v>
      </c>
      <c r="G1515" s="99" t="b">
        <v>0</v>
      </c>
    </row>
    <row r="1516" spans="1:7" ht="15">
      <c r="A1516" s="101" t="s">
        <v>1372</v>
      </c>
      <c r="B1516" s="99">
        <v>2</v>
      </c>
      <c r="C1516" s="103">
        <v>0.0007967809373819626</v>
      </c>
      <c r="D1516" s="99" t="s">
        <v>393</v>
      </c>
      <c r="E1516" s="99" t="b">
        <v>0</v>
      </c>
      <c r="F1516" s="99" t="b">
        <v>0</v>
      </c>
      <c r="G1516" s="99" t="b">
        <v>0</v>
      </c>
    </row>
    <row r="1517" spans="1:7" ht="15">
      <c r="A1517" s="101" t="s">
        <v>1522</v>
      </c>
      <c r="B1517" s="99">
        <v>2</v>
      </c>
      <c r="C1517" s="103">
        <v>0.0007967809373819626</v>
      </c>
      <c r="D1517" s="99" t="s">
        <v>393</v>
      </c>
      <c r="E1517" s="99" t="b">
        <v>0</v>
      </c>
      <c r="F1517" s="99" t="b">
        <v>0</v>
      </c>
      <c r="G1517" s="99" t="b">
        <v>0</v>
      </c>
    </row>
    <row r="1518" spans="1:7" ht="15">
      <c r="A1518" s="101" t="s">
        <v>929</v>
      </c>
      <c r="B1518" s="99">
        <v>2</v>
      </c>
      <c r="C1518" s="103">
        <v>0.0007967809373819626</v>
      </c>
      <c r="D1518" s="99" t="s">
        <v>393</v>
      </c>
      <c r="E1518" s="99" t="b">
        <v>0</v>
      </c>
      <c r="F1518" s="99" t="b">
        <v>0</v>
      </c>
      <c r="G1518" s="99" t="b">
        <v>0</v>
      </c>
    </row>
    <row r="1519" spans="1:7" ht="15">
      <c r="A1519" s="101" t="s">
        <v>765</v>
      </c>
      <c r="B1519" s="99">
        <v>2</v>
      </c>
      <c r="C1519" s="103">
        <v>0.0007967809373819626</v>
      </c>
      <c r="D1519" s="99" t="s">
        <v>393</v>
      </c>
      <c r="E1519" s="99" t="b">
        <v>0</v>
      </c>
      <c r="F1519" s="99" t="b">
        <v>0</v>
      </c>
      <c r="G1519" s="99" t="b">
        <v>0</v>
      </c>
    </row>
    <row r="1520" spans="1:7" ht="15">
      <c r="A1520" s="101" t="s">
        <v>1516</v>
      </c>
      <c r="B1520" s="99">
        <v>2</v>
      </c>
      <c r="C1520" s="103">
        <v>0.0007967809373819626</v>
      </c>
      <c r="D1520" s="99" t="s">
        <v>393</v>
      </c>
      <c r="E1520" s="99" t="b">
        <v>0</v>
      </c>
      <c r="F1520" s="99" t="b">
        <v>0</v>
      </c>
      <c r="G1520" s="99" t="b">
        <v>0</v>
      </c>
    </row>
    <row r="1521" spans="1:7" ht="15">
      <c r="A1521" s="101" t="s">
        <v>1588</v>
      </c>
      <c r="B1521" s="99">
        <v>2</v>
      </c>
      <c r="C1521" s="103">
        <v>0.0010271022806596834</v>
      </c>
      <c r="D1521" s="99" t="s">
        <v>393</v>
      </c>
      <c r="E1521" s="99" t="b">
        <v>0</v>
      </c>
      <c r="F1521" s="99" t="b">
        <v>0</v>
      </c>
      <c r="G1521" s="99" t="b">
        <v>0</v>
      </c>
    </row>
    <row r="1522" spans="1:7" ht="15">
      <c r="A1522" s="101" t="s">
        <v>491</v>
      </c>
      <c r="B1522" s="99">
        <v>2</v>
      </c>
      <c r="C1522" s="103">
        <v>0.0007967809373819626</v>
      </c>
      <c r="D1522" s="99" t="s">
        <v>393</v>
      </c>
      <c r="E1522" s="99" t="b">
        <v>0</v>
      </c>
      <c r="F1522" s="99" t="b">
        <v>0</v>
      </c>
      <c r="G1522" s="99" t="b">
        <v>0</v>
      </c>
    </row>
    <row r="1523" spans="1:7" ht="15">
      <c r="A1523" s="101" t="s">
        <v>1208</v>
      </c>
      <c r="B1523" s="99">
        <v>2</v>
      </c>
      <c r="C1523" s="103">
        <v>0.0007967809373819626</v>
      </c>
      <c r="D1523" s="99" t="s">
        <v>393</v>
      </c>
      <c r="E1523" s="99" t="b">
        <v>1</v>
      </c>
      <c r="F1523" s="99" t="b">
        <v>0</v>
      </c>
      <c r="G1523" s="99" t="b">
        <v>0</v>
      </c>
    </row>
    <row r="1524" spans="1:7" ht="15">
      <c r="A1524" s="101" t="s">
        <v>1623</v>
      </c>
      <c r="B1524" s="99">
        <v>2</v>
      </c>
      <c r="C1524" s="103">
        <v>0.0007967809373819626</v>
      </c>
      <c r="D1524" s="99" t="s">
        <v>393</v>
      </c>
      <c r="E1524" s="99" t="b">
        <v>0</v>
      </c>
      <c r="F1524" s="99" t="b">
        <v>0</v>
      </c>
      <c r="G1524" s="99" t="b">
        <v>0</v>
      </c>
    </row>
    <row r="1525" spans="1:7" ht="15">
      <c r="A1525" s="101" t="s">
        <v>1127</v>
      </c>
      <c r="B1525" s="99">
        <v>2</v>
      </c>
      <c r="C1525" s="103">
        <v>0.0007967809373819626</v>
      </c>
      <c r="D1525" s="99" t="s">
        <v>393</v>
      </c>
      <c r="E1525" s="99" t="b">
        <v>0</v>
      </c>
      <c r="F1525" s="99" t="b">
        <v>0</v>
      </c>
      <c r="G1525" s="99" t="b">
        <v>0</v>
      </c>
    </row>
    <row r="1526" spans="1:7" ht="15">
      <c r="A1526" s="101" t="s">
        <v>1434</v>
      </c>
      <c r="B1526" s="99">
        <v>2</v>
      </c>
      <c r="C1526" s="103">
        <v>0.0007967809373819626</v>
      </c>
      <c r="D1526" s="99" t="s">
        <v>393</v>
      </c>
      <c r="E1526" s="99" t="b">
        <v>0</v>
      </c>
      <c r="F1526" s="99" t="b">
        <v>0</v>
      </c>
      <c r="G1526" s="99" t="b">
        <v>0</v>
      </c>
    </row>
    <row r="1527" spans="1:7" ht="15">
      <c r="A1527" s="101" t="s">
        <v>1217</v>
      </c>
      <c r="B1527" s="99">
        <v>2</v>
      </c>
      <c r="C1527" s="103">
        <v>0.0007967809373819626</v>
      </c>
      <c r="D1527" s="99" t="s">
        <v>393</v>
      </c>
      <c r="E1527" s="99" t="b">
        <v>0</v>
      </c>
      <c r="F1527" s="99" t="b">
        <v>0</v>
      </c>
      <c r="G1527" s="99" t="b">
        <v>0</v>
      </c>
    </row>
    <row r="1528" spans="1:7" ht="15">
      <c r="A1528" s="101" t="s">
        <v>729</v>
      </c>
      <c r="B1528" s="99">
        <v>2</v>
      </c>
      <c r="C1528" s="103">
        <v>0.0007967809373819626</v>
      </c>
      <c r="D1528" s="99" t="s">
        <v>393</v>
      </c>
      <c r="E1528" s="99" t="b">
        <v>0</v>
      </c>
      <c r="F1528" s="99" t="b">
        <v>0</v>
      </c>
      <c r="G1528" s="99" t="b">
        <v>0</v>
      </c>
    </row>
    <row r="1529" spans="1:7" ht="15">
      <c r="A1529" s="101" t="s">
        <v>1552</v>
      </c>
      <c r="B1529" s="99">
        <v>2</v>
      </c>
      <c r="C1529" s="103">
        <v>0.0010271022806596834</v>
      </c>
      <c r="D1529" s="99" t="s">
        <v>393</v>
      </c>
      <c r="E1529" s="99" t="b">
        <v>0</v>
      </c>
      <c r="F1529" s="99" t="b">
        <v>0</v>
      </c>
      <c r="G1529" s="99" t="b">
        <v>0</v>
      </c>
    </row>
    <row r="1530" spans="1:7" ht="15">
      <c r="A1530" s="101" t="s">
        <v>1202</v>
      </c>
      <c r="B1530" s="99">
        <v>2</v>
      </c>
      <c r="C1530" s="103">
        <v>0.0007967809373819626</v>
      </c>
      <c r="D1530" s="99" t="s">
        <v>393</v>
      </c>
      <c r="E1530" s="99" t="b">
        <v>0</v>
      </c>
      <c r="F1530" s="99" t="b">
        <v>0</v>
      </c>
      <c r="G1530" s="99" t="b">
        <v>0</v>
      </c>
    </row>
    <row r="1531" spans="1:7" ht="15">
      <c r="A1531" s="101" t="s">
        <v>1351</v>
      </c>
      <c r="B1531" s="99">
        <v>2</v>
      </c>
      <c r="C1531" s="103">
        <v>0.0010271022806596834</v>
      </c>
      <c r="D1531" s="99" t="s">
        <v>393</v>
      </c>
      <c r="E1531" s="99" t="b">
        <v>0</v>
      </c>
      <c r="F1531" s="99" t="b">
        <v>0</v>
      </c>
      <c r="G1531" s="99" t="b">
        <v>0</v>
      </c>
    </row>
    <row r="1532" spans="1:7" ht="15">
      <c r="A1532" s="101" t="s">
        <v>1300</v>
      </c>
      <c r="B1532" s="99">
        <v>2</v>
      </c>
      <c r="C1532" s="103">
        <v>0.0007967809373819626</v>
      </c>
      <c r="D1532" s="99" t="s">
        <v>393</v>
      </c>
      <c r="E1532" s="99" t="b">
        <v>0</v>
      </c>
      <c r="F1532" s="99" t="b">
        <v>0</v>
      </c>
      <c r="G1532" s="99" t="b">
        <v>0</v>
      </c>
    </row>
    <row r="1533" spans="1:7" ht="15">
      <c r="A1533" s="101" t="s">
        <v>1503</v>
      </c>
      <c r="B1533" s="99">
        <v>2</v>
      </c>
      <c r="C1533" s="103">
        <v>0.0007967809373819626</v>
      </c>
      <c r="D1533" s="99" t="s">
        <v>393</v>
      </c>
      <c r="E1533" s="99" t="b">
        <v>0</v>
      </c>
      <c r="F1533" s="99" t="b">
        <v>0</v>
      </c>
      <c r="G1533" s="99" t="b">
        <v>0</v>
      </c>
    </row>
    <row r="1534" spans="1:7" ht="15">
      <c r="A1534" s="101" t="s">
        <v>1440</v>
      </c>
      <c r="B1534" s="99">
        <v>2</v>
      </c>
      <c r="C1534" s="103">
        <v>0.0010271022806596834</v>
      </c>
      <c r="D1534" s="99" t="s">
        <v>393</v>
      </c>
      <c r="E1534" s="99" t="b">
        <v>0</v>
      </c>
      <c r="F1534" s="99" t="b">
        <v>0</v>
      </c>
      <c r="G1534" s="99" t="b">
        <v>0</v>
      </c>
    </row>
    <row r="1535" spans="1:7" ht="15">
      <c r="A1535" s="101" t="s">
        <v>853</v>
      </c>
      <c r="B1535" s="99">
        <v>2</v>
      </c>
      <c r="C1535" s="103">
        <v>0.0010271022806596834</v>
      </c>
      <c r="D1535" s="99" t="s">
        <v>393</v>
      </c>
      <c r="E1535" s="99" t="b">
        <v>0</v>
      </c>
      <c r="F1535" s="99" t="b">
        <v>0</v>
      </c>
      <c r="G1535" s="99" t="b">
        <v>0</v>
      </c>
    </row>
    <row r="1536" spans="1:7" ht="15">
      <c r="A1536" s="101" t="s">
        <v>1078</v>
      </c>
      <c r="B1536" s="99">
        <v>2</v>
      </c>
      <c r="C1536" s="103">
        <v>0.0007967809373819626</v>
      </c>
      <c r="D1536" s="99" t="s">
        <v>393</v>
      </c>
      <c r="E1536" s="99" t="b">
        <v>0</v>
      </c>
      <c r="F1536" s="99" t="b">
        <v>0</v>
      </c>
      <c r="G1536" s="99" t="b">
        <v>0</v>
      </c>
    </row>
    <row r="1537" spans="1:7" ht="15">
      <c r="A1537" s="101" t="s">
        <v>724</v>
      </c>
      <c r="B1537" s="99">
        <v>2</v>
      </c>
      <c r="C1537" s="103">
        <v>0.0010271022806596834</v>
      </c>
      <c r="D1537" s="99" t="s">
        <v>393</v>
      </c>
      <c r="E1537" s="99" t="b">
        <v>0</v>
      </c>
      <c r="F1537" s="99" t="b">
        <v>0</v>
      </c>
      <c r="G1537" s="99" t="b">
        <v>0</v>
      </c>
    </row>
    <row r="1538" spans="1:7" ht="15">
      <c r="A1538" s="101" t="s">
        <v>931</v>
      </c>
      <c r="B1538" s="99">
        <v>2</v>
      </c>
      <c r="C1538" s="103">
        <v>0.0007967809373819626</v>
      </c>
      <c r="D1538" s="99" t="s">
        <v>393</v>
      </c>
      <c r="E1538" s="99" t="b">
        <v>0</v>
      </c>
      <c r="F1538" s="99" t="b">
        <v>0</v>
      </c>
      <c r="G1538" s="99" t="b">
        <v>0</v>
      </c>
    </row>
    <row r="1539" spans="1:7" ht="15">
      <c r="A1539" s="101" t="s">
        <v>1398</v>
      </c>
      <c r="B1539" s="99">
        <v>2</v>
      </c>
      <c r="C1539" s="103">
        <v>0.0007967809373819626</v>
      </c>
      <c r="D1539" s="99" t="s">
        <v>393</v>
      </c>
      <c r="E1539" s="99" t="b">
        <v>0</v>
      </c>
      <c r="F1539" s="99" t="b">
        <v>0</v>
      </c>
      <c r="G1539" s="99" t="b">
        <v>0</v>
      </c>
    </row>
    <row r="1540" spans="1:7" ht="15">
      <c r="A1540" s="101" t="s">
        <v>901</v>
      </c>
      <c r="B1540" s="99">
        <v>2</v>
      </c>
      <c r="C1540" s="103">
        <v>0.0010271022806596834</v>
      </c>
      <c r="D1540" s="99" t="s">
        <v>393</v>
      </c>
      <c r="E1540" s="99" t="b">
        <v>1</v>
      </c>
      <c r="F1540" s="99" t="b">
        <v>0</v>
      </c>
      <c r="G1540" s="99" t="b">
        <v>0</v>
      </c>
    </row>
    <row r="1541" spans="1:7" ht="15">
      <c r="A1541" s="101" t="s">
        <v>577</v>
      </c>
      <c r="B1541" s="99">
        <v>2</v>
      </c>
      <c r="C1541" s="103">
        <v>0.0007967809373819626</v>
      </c>
      <c r="D1541" s="99" t="s">
        <v>393</v>
      </c>
      <c r="E1541" s="99" t="b">
        <v>0</v>
      </c>
      <c r="F1541" s="99" t="b">
        <v>0</v>
      </c>
      <c r="G1541" s="99" t="b">
        <v>0</v>
      </c>
    </row>
    <row r="1542" spans="1:7" ht="15">
      <c r="A1542" s="101" t="s">
        <v>1663</v>
      </c>
      <c r="B1542" s="99">
        <v>2</v>
      </c>
      <c r="C1542" s="103">
        <v>0.0007967809373819626</v>
      </c>
      <c r="D1542" s="99" t="s">
        <v>393</v>
      </c>
      <c r="E1542" s="99" t="b">
        <v>0</v>
      </c>
      <c r="F1542" s="99" t="b">
        <v>0</v>
      </c>
      <c r="G1542" s="99" t="b">
        <v>0</v>
      </c>
    </row>
    <row r="1543" spans="1:7" ht="15">
      <c r="A1543" s="101" t="s">
        <v>1628</v>
      </c>
      <c r="B1543" s="99">
        <v>2</v>
      </c>
      <c r="C1543" s="103">
        <v>0.0010271022806596834</v>
      </c>
      <c r="D1543" s="99" t="s">
        <v>393</v>
      </c>
      <c r="E1543" s="99" t="b">
        <v>0</v>
      </c>
      <c r="F1543" s="99" t="b">
        <v>0</v>
      </c>
      <c r="G1543" s="99" t="b">
        <v>0</v>
      </c>
    </row>
    <row r="1544" spans="1:7" ht="15">
      <c r="A1544" s="101" t="s">
        <v>688</v>
      </c>
      <c r="B1544" s="99">
        <v>2</v>
      </c>
      <c r="C1544" s="103">
        <v>0.0007967809373819626</v>
      </c>
      <c r="D1544" s="99" t="s">
        <v>393</v>
      </c>
      <c r="E1544" s="99" t="b">
        <v>0</v>
      </c>
      <c r="F1544" s="99" t="b">
        <v>0</v>
      </c>
      <c r="G1544" s="99" t="b">
        <v>0</v>
      </c>
    </row>
    <row r="1545" spans="1:7" ht="15">
      <c r="A1545" s="101" t="s">
        <v>1574</v>
      </c>
      <c r="B1545" s="99">
        <v>2</v>
      </c>
      <c r="C1545" s="103">
        <v>0.0010271022806596834</v>
      </c>
      <c r="D1545" s="99" t="s">
        <v>393</v>
      </c>
      <c r="E1545" s="99" t="b">
        <v>0</v>
      </c>
      <c r="F1545" s="99" t="b">
        <v>0</v>
      </c>
      <c r="G1545" s="99" t="b">
        <v>0</v>
      </c>
    </row>
    <row r="1546" spans="1:7" ht="15">
      <c r="A1546" s="101" t="s">
        <v>1225</v>
      </c>
      <c r="B1546" s="99">
        <v>2</v>
      </c>
      <c r="C1546" s="103">
        <v>0.0010271022806596834</v>
      </c>
      <c r="D1546" s="99" t="s">
        <v>393</v>
      </c>
      <c r="E1546" s="99" t="b">
        <v>0</v>
      </c>
      <c r="F1546" s="99" t="b">
        <v>0</v>
      </c>
      <c r="G1546" s="99" t="b">
        <v>0</v>
      </c>
    </row>
    <row r="1547" spans="1:7" ht="15">
      <c r="A1547" s="101" t="s">
        <v>1466</v>
      </c>
      <c r="B1547" s="99">
        <v>2</v>
      </c>
      <c r="C1547" s="103">
        <v>0.0010271022806596834</v>
      </c>
      <c r="D1547" s="99" t="s">
        <v>393</v>
      </c>
      <c r="E1547" s="99" t="b">
        <v>0</v>
      </c>
      <c r="F1547" s="99" t="b">
        <v>0</v>
      </c>
      <c r="G1547" s="99" t="b">
        <v>0</v>
      </c>
    </row>
    <row r="1548" spans="1:7" ht="15">
      <c r="A1548" s="101" t="s">
        <v>437</v>
      </c>
      <c r="B1548" s="99">
        <v>2</v>
      </c>
      <c r="C1548" s="103">
        <v>0.0007967809373819626</v>
      </c>
      <c r="D1548" s="99" t="s">
        <v>393</v>
      </c>
      <c r="E1548" s="99" t="b">
        <v>0</v>
      </c>
      <c r="F1548" s="99" t="b">
        <v>0</v>
      </c>
      <c r="G1548" s="99" t="b">
        <v>0</v>
      </c>
    </row>
    <row r="1549" spans="1:7" ht="15">
      <c r="A1549" s="101" t="s">
        <v>1461</v>
      </c>
      <c r="B1549" s="99">
        <v>2</v>
      </c>
      <c r="C1549" s="103">
        <v>0.0007967809373819626</v>
      </c>
      <c r="D1549" s="99" t="s">
        <v>393</v>
      </c>
      <c r="E1549" s="99" t="b">
        <v>0</v>
      </c>
      <c r="F1549" s="99" t="b">
        <v>0</v>
      </c>
      <c r="G1549" s="99" t="b">
        <v>0</v>
      </c>
    </row>
    <row r="1550" spans="1:7" ht="15">
      <c r="A1550" s="101" t="s">
        <v>1231</v>
      </c>
      <c r="B1550" s="99">
        <v>2</v>
      </c>
      <c r="C1550" s="103">
        <v>0.0010271022806596834</v>
      </c>
      <c r="D1550" s="99" t="s">
        <v>393</v>
      </c>
      <c r="E1550" s="99" t="b">
        <v>0</v>
      </c>
      <c r="F1550" s="99" t="b">
        <v>0</v>
      </c>
      <c r="G1550" s="99" t="b">
        <v>0</v>
      </c>
    </row>
    <row r="1551" spans="1:7" ht="15">
      <c r="A1551" s="101" t="s">
        <v>1554</v>
      </c>
      <c r="B1551" s="99">
        <v>2</v>
      </c>
      <c r="C1551" s="103">
        <v>0.0010271022806596834</v>
      </c>
      <c r="D1551" s="99" t="s">
        <v>393</v>
      </c>
      <c r="E1551" s="99" t="b">
        <v>0</v>
      </c>
      <c r="F1551" s="99" t="b">
        <v>0</v>
      </c>
      <c r="G1551" s="99" t="b">
        <v>0</v>
      </c>
    </row>
    <row r="1552" spans="1:7" ht="15">
      <c r="A1552" s="101" t="s">
        <v>1499</v>
      </c>
      <c r="B1552" s="99">
        <v>2</v>
      </c>
      <c r="C1552" s="103">
        <v>0.0010271022806596834</v>
      </c>
      <c r="D1552" s="99" t="s">
        <v>393</v>
      </c>
      <c r="E1552" s="99" t="b">
        <v>0</v>
      </c>
      <c r="F1552" s="99" t="b">
        <v>0</v>
      </c>
      <c r="G1552" s="99" t="b">
        <v>0</v>
      </c>
    </row>
    <row r="1553" spans="1:7" ht="15">
      <c r="A1553" s="101" t="s">
        <v>612</v>
      </c>
      <c r="B1553" s="99">
        <v>2</v>
      </c>
      <c r="C1553" s="103">
        <v>0.0007967809373819626</v>
      </c>
      <c r="D1553" s="99" t="s">
        <v>393</v>
      </c>
      <c r="E1553" s="99" t="b">
        <v>0</v>
      </c>
      <c r="F1553" s="99" t="b">
        <v>0</v>
      </c>
      <c r="G1553" s="99" t="b">
        <v>0</v>
      </c>
    </row>
    <row r="1554" spans="1:7" ht="15">
      <c r="A1554" s="101" t="s">
        <v>1286</v>
      </c>
      <c r="B1554" s="99">
        <v>2</v>
      </c>
      <c r="C1554" s="103">
        <v>0.0010271022806596834</v>
      </c>
      <c r="D1554" s="99" t="s">
        <v>393</v>
      </c>
      <c r="E1554" s="99" t="b">
        <v>1</v>
      </c>
      <c r="F1554" s="99" t="b">
        <v>0</v>
      </c>
      <c r="G1554" s="99" t="b">
        <v>0</v>
      </c>
    </row>
    <row r="1555" spans="1:7" ht="15">
      <c r="A1555" s="101" t="s">
        <v>818</v>
      </c>
      <c r="B1555" s="99">
        <v>2</v>
      </c>
      <c r="C1555" s="103">
        <v>0.0010271022806596834</v>
      </c>
      <c r="D1555" s="99" t="s">
        <v>393</v>
      </c>
      <c r="E1555" s="99" t="b">
        <v>0</v>
      </c>
      <c r="F1555" s="99" t="b">
        <v>0</v>
      </c>
      <c r="G1555" s="99" t="b">
        <v>0</v>
      </c>
    </row>
    <row r="1556" spans="1:7" ht="15">
      <c r="A1556" s="101" t="s">
        <v>1543</v>
      </c>
      <c r="B1556" s="99">
        <v>2</v>
      </c>
      <c r="C1556" s="103">
        <v>0.0010271022806596834</v>
      </c>
      <c r="D1556" s="99" t="s">
        <v>393</v>
      </c>
      <c r="E1556" s="99" t="b">
        <v>1</v>
      </c>
      <c r="F1556" s="99" t="b">
        <v>0</v>
      </c>
      <c r="G1556" s="99" t="b">
        <v>0</v>
      </c>
    </row>
    <row r="1557" spans="1:7" ht="15">
      <c r="A1557" s="101" t="s">
        <v>1603</v>
      </c>
      <c r="B1557" s="99">
        <v>2</v>
      </c>
      <c r="C1557" s="103">
        <v>0.0007967809373819626</v>
      </c>
      <c r="D1557" s="99" t="s">
        <v>393</v>
      </c>
      <c r="E1557" s="99" t="b">
        <v>0</v>
      </c>
      <c r="F1557" s="99" t="b">
        <v>0</v>
      </c>
      <c r="G1557" s="99" t="b">
        <v>0</v>
      </c>
    </row>
    <row r="1558" spans="1:7" ht="15">
      <c r="A1558" s="101" t="s">
        <v>1214</v>
      </c>
      <c r="B1558" s="99">
        <v>2</v>
      </c>
      <c r="C1558" s="103">
        <v>0.0007967809373819626</v>
      </c>
      <c r="D1558" s="99" t="s">
        <v>393</v>
      </c>
      <c r="E1558" s="99" t="b">
        <v>0</v>
      </c>
      <c r="F1558" s="99" t="b">
        <v>0</v>
      </c>
      <c r="G1558" s="99" t="b">
        <v>0</v>
      </c>
    </row>
    <row r="1559" spans="1:7" ht="15">
      <c r="A1559" s="101" t="s">
        <v>480</v>
      </c>
      <c r="B1559" s="99">
        <v>2</v>
      </c>
      <c r="C1559" s="103">
        <v>0.0010271022806596834</v>
      </c>
      <c r="D1559" s="99" t="s">
        <v>393</v>
      </c>
      <c r="E1559" s="99" t="b">
        <v>0</v>
      </c>
      <c r="F1559" s="99" t="b">
        <v>0</v>
      </c>
      <c r="G1559" s="99" t="b">
        <v>0</v>
      </c>
    </row>
    <row r="1560" spans="1:7" ht="15">
      <c r="A1560" s="101" t="s">
        <v>1250</v>
      </c>
      <c r="B1560" s="99">
        <v>2</v>
      </c>
      <c r="C1560" s="103">
        <v>0.0010271022806596834</v>
      </c>
      <c r="D1560" s="99" t="s">
        <v>393</v>
      </c>
      <c r="E1560" s="99" t="b">
        <v>0</v>
      </c>
      <c r="F1560" s="99" t="b">
        <v>0</v>
      </c>
      <c r="G1560" s="99" t="b">
        <v>0</v>
      </c>
    </row>
    <row r="1561" spans="1:7" ht="15">
      <c r="A1561" s="101" t="s">
        <v>1483</v>
      </c>
      <c r="B1561" s="99">
        <v>2</v>
      </c>
      <c r="C1561" s="103">
        <v>0.0007967809373819626</v>
      </c>
      <c r="D1561" s="99" t="s">
        <v>393</v>
      </c>
      <c r="E1561" s="99" t="b">
        <v>0</v>
      </c>
      <c r="F1561" s="99" t="b">
        <v>0</v>
      </c>
      <c r="G1561" s="99" t="b">
        <v>0</v>
      </c>
    </row>
    <row r="1562" spans="1:7" ht="15">
      <c r="A1562" s="101" t="s">
        <v>1321</v>
      </c>
      <c r="B1562" s="99">
        <v>2</v>
      </c>
      <c r="C1562" s="103">
        <v>0.0007967809373819626</v>
      </c>
      <c r="D1562" s="99" t="s">
        <v>393</v>
      </c>
      <c r="E1562" s="99" t="b">
        <v>0</v>
      </c>
      <c r="F1562" s="99" t="b">
        <v>0</v>
      </c>
      <c r="G1562" s="99" t="b">
        <v>0</v>
      </c>
    </row>
    <row r="1563" spans="1:7" ht="15">
      <c r="A1563" s="101" t="s">
        <v>1572</v>
      </c>
      <c r="B1563" s="99">
        <v>2</v>
      </c>
      <c r="C1563" s="103">
        <v>0.0007967809373819626</v>
      </c>
      <c r="D1563" s="99" t="s">
        <v>393</v>
      </c>
      <c r="E1563" s="99" t="b">
        <v>0</v>
      </c>
      <c r="F1563" s="99" t="b">
        <v>0</v>
      </c>
      <c r="G1563" s="99" t="b">
        <v>0</v>
      </c>
    </row>
    <row r="1564" spans="1:7" ht="15">
      <c r="A1564" s="101" t="s">
        <v>911</v>
      </c>
      <c r="B1564" s="99">
        <v>2</v>
      </c>
      <c r="C1564" s="103">
        <v>0.0010271022806596834</v>
      </c>
      <c r="D1564" s="99" t="s">
        <v>393</v>
      </c>
      <c r="E1564" s="99" t="b">
        <v>0</v>
      </c>
      <c r="F1564" s="99" t="b">
        <v>0</v>
      </c>
      <c r="G1564" s="99" t="b">
        <v>0</v>
      </c>
    </row>
    <row r="1565" spans="1:7" ht="15">
      <c r="A1565" s="101" t="s">
        <v>811</v>
      </c>
      <c r="B1565" s="99">
        <v>2</v>
      </c>
      <c r="C1565" s="103">
        <v>0.0010271022806596834</v>
      </c>
      <c r="D1565" s="99" t="s">
        <v>393</v>
      </c>
      <c r="E1565" s="99" t="b">
        <v>0</v>
      </c>
      <c r="F1565" s="99" t="b">
        <v>0</v>
      </c>
      <c r="G1565" s="99" t="b">
        <v>0</v>
      </c>
    </row>
    <row r="1566" spans="1:7" ht="15">
      <c r="A1566" s="101" t="s">
        <v>764</v>
      </c>
      <c r="B1566" s="99">
        <v>2</v>
      </c>
      <c r="C1566" s="103">
        <v>0.0007967809373819626</v>
      </c>
      <c r="D1566" s="99" t="s">
        <v>393</v>
      </c>
      <c r="E1566" s="99" t="b">
        <v>0</v>
      </c>
      <c r="F1566" s="99" t="b">
        <v>0</v>
      </c>
      <c r="G1566" s="99" t="b">
        <v>0</v>
      </c>
    </row>
    <row r="1567" spans="1:7" ht="15">
      <c r="A1567" s="101" t="s">
        <v>1001</v>
      </c>
      <c r="B1567" s="99">
        <v>2</v>
      </c>
      <c r="C1567" s="103">
        <v>0.0010271022806596834</v>
      </c>
      <c r="D1567" s="99" t="s">
        <v>393</v>
      </c>
      <c r="E1567" s="99" t="b">
        <v>0</v>
      </c>
      <c r="F1567" s="99" t="b">
        <v>0</v>
      </c>
      <c r="G1567" s="99" t="b">
        <v>0</v>
      </c>
    </row>
    <row r="1568" spans="1:7" ht="15">
      <c r="A1568" s="101" t="s">
        <v>1604</v>
      </c>
      <c r="B1568" s="99">
        <v>2</v>
      </c>
      <c r="C1568" s="103">
        <v>0.0010271022806596834</v>
      </c>
      <c r="D1568" s="99" t="s">
        <v>393</v>
      </c>
      <c r="E1568" s="99" t="b">
        <v>1</v>
      </c>
      <c r="F1568" s="99" t="b">
        <v>0</v>
      </c>
      <c r="G1568" s="99" t="b">
        <v>0</v>
      </c>
    </row>
    <row r="1569" spans="1:7" ht="15">
      <c r="A1569" s="101" t="s">
        <v>982</v>
      </c>
      <c r="B1569" s="99">
        <v>2</v>
      </c>
      <c r="C1569" s="103">
        <v>0.0007967809373819626</v>
      </c>
      <c r="D1569" s="99" t="s">
        <v>393</v>
      </c>
      <c r="E1569" s="99" t="b">
        <v>0</v>
      </c>
      <c r="F1569" s="99" t="b">
        <v>0</v>
      </c>
      <c r="G1569" s="99" t="b">
        <v>0</v>
      </c>
    </row>
    <row r="1570" spans="1:7" ht="15">
      <c r="A1570" s="101" t="s">
        <v>1649</v>
      </c>
      <c r="B1570" s="99">
        <v>2</v>
      </c>
      <c r="C1570" s="103">
        <v>0.0010271022806596834</v>
      </c>
      <c r="D1570" s="99" t="s">
        <v>393</v>
      </c>
      <c r="E1570" s="99" t="b">
        <v>0</v>
      </c>
      <c r="F1570" s="99" t="b">
        <v>0</v>
      </c>
      <c r="G1570" s="99" t="b">
        <v>0</v>
      </c>
    </row>
    <row r="1571" spans="1:7" ht="15">
      <c r="A1571" s="101" t="s">
        <v>1374</v>
      </c>
      <c r="B1571" s="99">
        <v>2</v>
      </c>
      <c r="C1571" s="103">
        <v>0.0007967809373819626</v>
      </c>
      <c r="D1571" s="99" t="s">
        <v>393</v>
      </c>
      <c r="E1571" s="99" t="b">
        <v>0</v>
      </c>
      <c r="F1571" s="99" t="b">
        <v>0</v>
      </c>
      <c r="G1571" s="99" t="b">
        <v>0</v>
      </c>
    </row>
    <row r="1572" spans="1:7" ht="15">
      <c r="A1572" s="101" t="s">
        <v>1553</v>
      </c>
      <c r="B1572" s="99">
        <v>2</v>
      </c>
      <c r="C1572" s="103">
        <v>0.0010271022806596834</v>
      </c>
      <c r="D1572" s="99" t="s">
        <v>393</v>
      </c>
      <c r="E1572" s="99" t="b">
        <v>0</v>
      </c>
      <c r="F1572" s="99" t="b">
        <v>0</v>
      </c>
      <c r="G1572" s="99" t="b">
        <v>0</v>
      </c>
    </row>
    <row r="1573" spans="1:7" ht="15">
      <c r="A1573" s="101" t="s">
        <v>1626</v>
      </c>
      <c r="B1573" s="99">
        <v>2</v>
      </c>
      <c r="C1573" s="103">
        <v>0.0007967809373819626</v>
      </c>
      <c r="D1573" s="99" t="s">
        <v>393</v>
      </c>
      <c r="E1573" s="99" t="b">
        <v>0</v>
      </c>
      <c r="F1573" s="99" t="b">
        <v>0</v>
      </c>
      <c r="G1573" s="99" t="b">
        <v>0</v>
      </c>
    </row>
    <row r="1574" spans="1:7" ht="15">
      <c r="A1574" s="101" t="s">
        <v>645</v>
      </c>
      <c r="B1574" s="99">
        <v>2</v>
      </c>
      <c r="C1574" s="103">
        <v>0.0007967809373819626</v>
      </c>
      <c r="D1574" s="99" t="s">
        <v>393</v>
      </c>
      <c r="E1574" s="99" t="b">
        <v>0</v>
      </c>
      <c r="F1574" s="99" t="b">
        <v>0</v>
      </c>
      <c r="G1574" s="99" t="b">
        <v>0</v>
      </c>
    </row>
    <row r="1575" spans="1:7" ht="15">
      <c r="A1575" s="101" t="s">
        <v>1390</v>
      </c>
      <c r="B1575" s="99">
        <v>2</v>
      </c>
      <c r="C1575" s="103">
        <v>0.0007967809373819626</v>
      </c>
      <c r="D1575" s="99" t="s">
        <v>393</v>
      </c>
      <c r="E1575" s="99" t="b">
        <v>0</v>
      </c>
      <c r="F1575" s="99" t="b">
        <v>0</v>
      </c>
      <c r="G1575" s="99" t="b">
        <v>0</v>
      </c>
    </row>
    <row r="1576" spans="1:7" ht="15">
      <c r="A1576" s="101" t="s">
        <v>845</v>
      </c>
      <c r="B1576" s="99">
        <v>2</v>
      </c>
      <c r="C1576" s="103">
        <v>0.0010271022806596834</v>
      </c>
      <c r="D1576" s="99" t="s">
        <v>393</v>
      </c>
      <c r="E1576" s="99" t="b">
        <v>0</v>
      </c>
      <c r="F1576" s="99" t="b">
        <v>0</v>
      </c>
      <c r="G1576" s="99" t="b">
        <v>0</v>
      </c>
    </row>
    <row r="1577" spans="1:7" ht="15">
      <c r="A1577" s="101" t="s">
        <v>1643</v>
      </c>
      <c r="B1577" s="99">
        <v>2</v>
      </c>
      <c r="C1577" s="103">
        <v>0.0010271022806596834</v>
      </c>
      <c r="D1577" s="99" t="s">
        <v>393</v>
      </c>
      <c r="E1577" s="99" t="b">
        <v>0</v>
      </c>
      <c r="F1577" s="99" t="b">
        <v>0</v>
      </c>
      <c r="G1577" s="99" t="b">
        <v>0</v>
      </c>
    </row>
    <row r="1578" spans="1:7" ht="15">
      <c r="A1578" s="101" t="s">
        <v>1478</v>
      </c>
      <c r="B1578" s="99">
        <v>2</v>
      </c>
      <c r="C1578" s="103">
        <v>0.0007967809373819626</v>
      </c>
      <c r="D1578" s="99" t="s">
        <v>393</v>
      </c>
      <c r="E1578" s="99" t="b">
        <v>0</v>
      </c>
      <c r="F1578" s="99" t="b">
        <v>0</v>
      </c>
      <c r="G1578" s="99" t="b">
        <v>0</v>
      </c>
    </row>
    <row r="1579" spans="1:7" ht="15">
      <c r="A1579" s="101" t="s">
        <v>698</v>
      </c>
      <c r="B1579" s="99">
        <v>2</v>
      </c>
      <c r="C1579" s="103">
        <v>0.0007967809373819626</v>
      </c>
      <c r="D1579" s="99" t="s">
        <v>393</v>
      </c>
      <c r="E1579" s="99" t="b">
        <v>0</v>
      </c>
      <c r="F1579" s="99" t="b">
        <v>0</v>
      </c>
      <c r="G1579" s="99" t="b">
        <v>0</v>
      </c>
    </row>
    <row r="1580" spans="1:7" ht="15">
      <c r="A1580" s="101" t="s">
        <v>1463</v>
      </c>
      <c r="B1580" s="99">
        <v>2</v>
      </c>
      <c r="C1580" s="103">
        <v>0.0007967809373819626</v>
      </c>
      <c r="D1580" s="99" t="s">
        <v>393</v>
      </c>
      <c r="E1580" s="99" t="b">
        <v>0</v>
      </c>
      <c r="F1580" s="99" t="b">
        <v>0</v>
      </c>
      <c r="G1580" s="99" t="b">
        <v>0</v>
      </c>
    </row>
    <row r="1581" spans="1:7" ht="15">
      <c r="A1581" s="101" t="s">
        <v>1360</v>
      </c>
      <c r="B1581" s="99">
        <v>2</v>
      </c>
      <c r="C1581" s="103">
        <v>0.0007967809373819626</v>
      </c>
      <c r="D1581" s="99" t="s">
        <v>393</v>
      </c>
      <c r="E1581" s="99" t="b">
        <v>0</v>
      </c>
      <c r="F1581" s="99" t="b">
        <v>0</v>
      </c>
      <c r="G1581" s="99" t="b">
        <v>0</v>
      </c>
    </row>
    <row r="1582" spans="1:7" ht="15">
      <c r="A1582" s="101" t="s">
        <v>1324</v>
      </c>
      <c r="B1582" s="99">
        <v>2</v>
      </c>
      <c r="C1582" s="103">
        <v>0.0007967809373819626</v>
      </c>
      <c r="D1582" s="99" t="s">
        <v>393</v>
      </c>
      <c r="E1582" s="99" t="b">
        <v>0</v>
      </c>
      <c r="F1582" s="99" t="b">
        <v>0</v>
      </c>
      <c r="G1582" s="99" t="b">
        <v>0</v>
      </c>
    </row>
    <row r="1583" spans="1:7" ht="15">
      <c r="A1583" s="101" t="s">
        <v>679</v>
      </c>
      <c r="B1583" s="99">
        <v>2</v>
      </c>
      <c r="C1583" s="103">
        <v>0.0007967809373819626</v>
      </c>
      <c r="D1583" s="99" t="s">
        <v>393</v>
      </c>
      <c r="E1583" s="99" t="b">
        <v>1</v>
      </c>
      <c r="F1583" s="99" t="b">
        <v>0</v>
      </c>
      <c r="G1583" s="99" t="b">
        <v>0</v>
      </c>
    </row>
    <row r="1584" spans="1:7" ht="15">
      <c r="A1584" s="101" t="s">
        <v>1249</v>
      </c>
      <c r="B1584" s="99">
        <v>2</v>
      </c>
      <c r="C1584" s="103">
        <v>0.0007967809373819626</v>
      </c>
      <c r="D1584" s="99" t="s">
        <v>393</v>
      </c>
      <c r="E1584" s="99" t="b">
        <v>0</v>
      </c>
      <c r="F1584" s="99" t="b">
        <v>0</v>
      </c>
      <c r="G1584" s="99" t="b">
        <v>0</v>
      </c>
    </row>
    <row r="1585" spans="1:7" ht="15">
      <c r="A1585" s="101" t="s">
        <v>674</v>
      </c>
      <c r="B1585" s="99">
        <v>2</v>
      </c>
      <c r="C1585" s="103">
        <v>0.0010271022806596834</v>
      </c>
      <c r="D1585" s="99" t="s">
        <v>393</v>
      </c>
      <c r="E1585" s="99" t="b">
        <v>0</v>
      </c>
      <c r="F1585" s="99" t="b">
        <v>0</v>
      </c>
      <c r="G1585" s="99" t="b">
        <v>0</v>
      </c>
    </row>
    <row r="1586" spans="1:7" ht="15">
      <c r="A1586" s="101" t="s">
        <v>697</v>
      </c>
      <c r="B1586" s="99">
        <v>2</v>
      </c>
      <c r="C1586" s="103">
        <v>0.0007967809373819626</v>
      </c>
      <c r="D1586" s="99" t="s">
        <v>393</v>
      </c>
      <c r="E1586" s="99" t="b">
        <v>0</v>
      </c>
      <c r="F1586" s="99" t="b">
        <v>0</v>
      </c>
      <c r="G1586" s="99" t="b">
        <v>0</v>
      </c>
    </row>
    <row r="1587" spans="1:7" ht="15">
      <c r="A1587" s="101" t="s">
        <v>1352</v>
      </c>
      <c r="B1587" s="99">
        <v>2</v>
      </c>
      <c r="C1587" s="103">
        <v>0.0007967809373819626</v>
      </c>
      <c r="D1587" s="99" t="s">
        <v>393</v>
      </c>
      <c r="E1587" s="99" t="b">
        <v>1</v>
      </c>
      <c r="F1587" s="99" t="b">
        <v>0</v>
      </c>
      <c r="G1587" s="99" t="b">
        <v>0</v>
      </c>
    </row>
    <row r="1588" spans="1:7" ht="15">
      <c r="A1588" s="101" t="s">
        <v>1172</v>
      </c>
      <c r="B1588" s="99">
        <v>2</v>
      </c>
      <c r="C1588" s="103">
        <v>0.0010271022806596834</v>
      </c>
      <c r="D1588" s="99" t="s">
        <v>393</v>
      </c>
      <c r="E1588" s="99" t="b">
        <v>0</v>
      </c>
      <c r="F1588" s="99" t="b">
        <v>0</v>
      </c>
      <c r="G1588" s="99" t="b">
        <v>0</v>
      </c>
    </row>
    <row r="1589" spans="1:7" ht="15">
      <c r="A1589" s="101" t="s">
        <v>1370</v>
      </c>
      <c r="B1589" s="99">
        <v>2</v>
      </c>
      <c r="C1589" s="103">
        <v>0.0010271022806596834</v>
      </c>
      <c r="D1589" s="99" t="s">
        <v>393</v>
      </c>
      <c r="E1589" s="99" t="b">
        <v>0</v>
      </c>
      <c r="F1589" s="99" t="b">
        <v>0</v>
      </c>
      <c r="G1589" s="99" t="b">
        <v>0</v>
      </c>
    </row>
    <row r="1590" spans="1:7" ht="15">
      <c r="A1590" s="101" t="s">
        <v>1446</v>
      </c>
      <c r="B1590" s="99">
        <v>2</v>
      </c>
      <c r="C1590" s="103">
        <v>0.0010271022806596834</v>
      </c>
      <c r="D1590" s="99" t="s">
        <v>393</v>
      </c>
      <c r="E1590" s="99" t="b">
        <v>0</v>
      </c>
      <c r="F1590" s="99" t="b">
        <v>0</v>
      </c>
      <c r="G1590" s="99" t="b">
        <v>0</v>
      </c>
    </row>
    <row r="1591" spans="1:7" ht="15">
      <c r="A1591" s="101" t="s">
        <v>478</v>
      </c>
      <c r="B1591" s="99">
        <v>2</v>
      </c>
      <c r="C1591" s="103">
        <v>0.0007967809373819626</v>
      </c>
      <c r="D1591" s="99" t="s">
        <v>393</v>
      </c>
      <c r="E1591" s="99" t="b">
        <v>0</v>
      </c>
      <c r="F1591" s="99" t="b">
        <v>0</v>
      </c>
      <c r="G1591" s="99" t="b">
        <v>0</v>
      </c>
    </row>
    <row r="1592" spans="1:7" ht="15">
      <c r="A1592" s="101" t="s">
        <v>1268</v>
      </c>
      <c r="B1592" s="99">
        <v>2</v>
      </c>
      <c r="C1592" s="103">
        <v>0.0007967809373819626</v>
      </c>
      <c r="D1592" s="99" t="s">
        <v>393</v>
      </c>
      <c r="E1592" s="99" t="b">
        <v>0</v>
      </c>
      <c r="F1592" s="99" t="b">
        <v>0</v>
      </c>
      <c r="G1592" s="99" t="b">
        <v>0</v>
      </c>
    </row>
    <row r="1593" spans="1:7" ht="15">
      <c r="A1593" s="101" t="s">
        <v>794</v>
      </c>
      <c r="B1593" s="99">
        <v>2</v>
      </c>
      <c r="C1593" s="103">
        <v>0.0007967809373819626</v>
      </c>
      <c r="D1593" s="99" t="s">
        <v>393</v>
      </c>
      <c r="E1593" s="99" t="b">
        <v>0</v>
      </c>
      <c r="F1593" s="99" t="b">
        <v>0</v>
      </c>
      <c r="G1593" s="99" t="b">
        <v>0</v>
      </c>
    </row>
    <row r="1594" spans="1:7" ht="15">
      <c r="A1594" s="101" t="s">
        <v>1375</v>
      </c>
      <c r="B1594" s="99">
        <v>2</v>
      </c>
      <c r="C1594" s="103">
        <v>0.0007967809373819626</v>
      </c>
      <c r="D1594" s="99" t="s">
        <v>393</v>
      </c>
      <c r="E1594" s="99" t="b">
        <v>0</v>
      </c>
      <c r="F1594" s="99" t="b">
        <v>0</v>
      </c>
      <c r="G1594" s="99" t="b">
        <v>0</v>
      </c>
    </row>
    <row r="1595" spans="1:7" ht="15">
      <c r="A1595" s="101" t="s">
        <v>620</v>
      </c>
      <c r="B1595" s="99">
        <v>2</v>
      </c>
      <c r="C1595" s="103">
        <v>0.0007967809373819626</v>
      </c>
      <c r="D1595" s="99" t="s">
        <v>393</v>
      </c>
      <c r="E1595" s="99" t="b">
        <v>0</v>
      </c>
      <c r="F1595" s="99" t="b">
        <v>0</v>
      </c>
      <c r="G1595" s="99" t="b">
        <v>0</v>
      </c>
    </row>
    <row r="1596" spans="1:7" ht="15">
      <c r="A1596" s="101" t="s">
        <v>1432</v>
      </c>
      <c r="B1596" s="99">
        <v>2</v>
      </c>
      <c r="C1596" s="103">
        <v>0.0007967809373819626</v>
      </c>
      <c r="D1596" s="99" t="s">
        <v>393</v>
      </c>
      <c r="E1596" s="99" t="b">
        <v>0</v>
      </c>
      <c r="F1596" s="99" t="b">
        <v>0</v>
      </c>
      <c r="G1596" s="99" t="b">
        <v>0</v>
      </c>
    </row>
    <row r="1597" spans="1:7" ht="15">
      <c r="A1597" s="101" t="s">
        <v>1556</v>
      </c>
      <c r="B1597" s="99">
        <v>2</v>
      </c>
      <c r="C1597" s="103">
        <v>0.0010271022806596834</v>
      </c>
      <c r="D1597" s="99" t="s">
        <v>393</v>
      </c>
      <c r="E1597" s="99" t="b">
        <v>0</v>
      </c>
      <c r="F1597" s="99" t="b">
        <v>0</v>
      </c>
      <c r="G1597" s="99" t="b">
        <v>0</v>
      </c>
    </row>
    <row r="1598" spans="1:7" ht="15">
      <c r="A1598" s="101" t="s">
        <v>972</v>
      </c>
      <c r="B1598" s="99">
        <v>2</v>
      </c>
      <c r="C1598" s="103">
        <v>0.0007967809373819626</v>
      </c>
      <c r="D1598" s="99" t="s">
        <v>393</v>
      </c>
      <c r="E1598" s="99" t="b">
        <v>0</v>
      </c>
      <c r="F1598" s="99" t="b">
        <v>0</v>
      </c>
      <c r="G1598" s="99" t="b">
        <v>0</v>
      </c>
    </row>
    <row r="1599" spans="1:7" ht="15">
      <c r="A1599" s="101" t="s">
        <v>858</v>
      </c>
      <c r="B1599" s="99">
        <v>2</v>
      </c>
      <c r="C1599" s="103">
        <v>0.0007967809373819626</v>
      </c>
      <c r="D1599" s="99" t="s">
        <v>393</v>
      </c>
      <c r="E1599" s="99" t="b">
        <v>0</v>
      </c>
      <c r="F1599" s="99" t="b">
        <v>0</v>
      </c>
      <c r="G1599" s="99" t="b">
        <v>0</v>
      </c>
    </row>
    <row r="1600" spans="1:7" ht="15">
      <c r="A1600" s="101" t="s">
        <v>1327</v>
      </c>
      <c r="B1600" s="99">
        <v>2</v>
      </c>
      <c r="C1600" s="103">
        <v>0.0010271022806596834</v>
      </c>
      <c r="D1600" s="99" t="s">
        <v>393</v>
      </c>
      <c r="E1600" s="99" t="b">
        <v>0</v>
      </c>
      <c r="F1600" s="99" t="b">
        <v>0</v>
      </c>
      <c r="G1600" s="99" t="b">
        <v>0</v>
      </c>
    </row>
    <row r="1601" spans="1:7" ht="15">
      <c r="A1601" s="101" t="s">
        <v>1222</v>
      </c>
      <c r="B1601" s="99">
        <v>2</v>
      </c>
      <c r="C1601" s="103">
        <v>0.0007967809373819626</v>
      </c>
      <c r="D1601" s="99" t="s">
        <v>393</v>
      </c>
      <c r="E1601" s="99" t="b">
        <v>0</v>
      </c>
      <c r="F1601" s="99" t="b">
        <v>0</v>
      </c>
      <c r="G1601" s="99" t="b">
        <v>0</v>
      </c>
    </row>
    <row r="1602" spans="1:7" ht="15">
      <c r="A1602" s="101" t="s">
        <v>834</v>
      </c>
      <c r="B1602" s="99">
        <v>2</v>
      </c>
      <c r="C1602" s="103">
        <v>0.0007967809373819626</v>
      </c>
      <c r="D1602" s="99" t="s">
        <v>393</v>
      </c>
      <c r="E1602" s="99" t="b">
        <v>0</v>
      </c>
      <c r="F1602" s="99" t="b">
        <v>0</v>
      </c>
      <c r="G1602" s="99" t="b">
        <v>0</v>
      </c>
    </row>
    <row r="1603" spans="1:7" ht="15">
      <c r="A1603" s="101" t="s">
        <v>1355</v>
      </c>
      <c r="B1603" s="99">
        <v>2</v>
      </c>
      <c r="C1603" s="103">
        <v>0.0007967809373819626</v>
      </c>
      <c r="D1603" s="99" t="s">
        <v>393</v>
      </c>
      <c r="E1603" s="99" t="b">
        <v>0</v>
      </c>
      <c r="F1603" s="99" t="b">
        <v>0</v>
      </c>
      <c r="G1603" s="99" t="b">
        <v>0</v>
      </c>
    </row>
    <row r="1604" spans="1:7" ht="15">
      <c r="A1604" s="101" t="s">
        <v>843</v>
      </c>
      <c r="B1604" s="99">
        <v>2</v>
      </c>
      <c r="C1604" s="103">
        <v>0.0007967809373819626</v>
      </c>
      <c r="D1604" s="99" t="s">
        <v>393</v>
      </c>
      <c r="E1604" s="99" t="b">
        <v>0</v>
      </c>
      <c r="F1604" s="99" t="b">
        <v>0</v>
      </c>
      <c r="G1604" s="99" t="b">
        <v>0</v>
      </c>
    </row>
    <row r="1605" spans="1:7" ht="15">
      <c r="A1605" s="101" t="s">
        <v>467</v>
      </c>
      <c r="B1605" s="99">
        <v>2</v>
      </c>
      <c r="C1605" s="103">
        <v>0.0010271022806596834</v>
      </c>
      <c r="D1605" s="99" t="s">
        <v>393</v>
      </c>
      <c r="E1605" s="99" t="b">
        <v>0</v>
      </c>
      <c r="F1605" s="99" t="b">
        <v>0</v>
      </c>
      <c r="G1605" s="99" t="b">
        <v>0</v>
      </c>
    </row>
    <row r="1606" spans="1:7" ht="15">
      <c r="A1606" s="101" t="s">
        <v>797</v>
      </c>
      <c r="B1606" s="99">
        <v>2</v>
      </c>
      <c r="C1606" s="103">
        <v>0.0007967809373819626</v>
      </c>
      <c r="D1606" s="99" t="s">
        <v>393</v>
      </c>
      <c r="E1606" s="99" t="b">
        <v>0</v>
      </c>
      <c r="F1606" s="99" t="b">
        <v>0</v>
      </c>
      <c r="G1606" s="99" t="b">
        <v>0</v>
      </c>
    </row>
    <row r="1607" spans="1:7" ht="15">
      <c r="A1607" s="101" t="s">
        <v>1423</v>
      </c>
      <c r="B1607" s="99">
        <v>2</v>
      </c>
      <c r="C1607" s="103">
        <v>0.0007967809373819626</v>
      </c>
      <c r="D1607" s="99" t="s">
        <v>393</v>
      </c>
      <c r="E1607" s="99" t="b">
        <v>0</v>
      </c>
      <c r="F1607" s="99" t="b">
        <v>0</v>
      </c>
      <c r="G1607" s="99" t="b">
        <v>0</v>
      </c>
    </row>
    <row r="1608" spans="1:7" ht="15">
      <c r="A1608" s="101" t="s">
        <v>1115</v>
      </c>
      <c r="B1608" s="99">
        <v>2</v>
      </c>
      <c r="C1608" s="103">
        <v>0.0010271022806596834</v>
      </c>
      <c r="D1608" s="99" t="s">
        <v>393</v>
      </c>
      <c r="E1608" s="99" t="b">
        <v>0</v>
      </c>
      <c r="F1608" s="99" t="b">
        <v>0</v>
      </c>
      <c r="G1608" s="99" t="b">
        <v>0</v>
      </c>
    </row>
    <row r="1609" spans="1:7" ht="15">
      <c r="A1609" s="101" t="s">
        <v>1110</v>
      </c>
      <c r="B1609" s="99">
        <v>2</v>
      </c>
      <c r="C1609" s="103">
        <v>0.0007967809373819626</v>
      </c>
      <c r="D1609" s="99" t="s">
        <v>393</v>
      </c>
      <c r="E1609" s="99" t="b">
        <v>0</v>
      </c>
      <c r="F1609" s="99" t="b">
        <v>0</v>
      </c>
      <c r="G1609" s="99" t="b">
        <v>0</v>
      </c>
    </row>
    <row r="1610" spans="1:7" ht="15">
      <c r="A1610" s="101" t="s">
        <v>1288</v>
      </c>
      <c r="B1610" s="99">
        <v>2</v>
      </c>
      <c r="C1610" s="103">
        <v>0.0010271022806596834</v>
      </c>
      <c r="D1610" s="99" t="s">
        <v>393</v>
      </c>
      <c r="E1610" s="99" t="b">
        <v>0</v>
      </c>
      <c r="F1610" s="99" t="b">
        <v>0</v>
      </c>
      <c r="G1610" s="99" t="b">
        <v>0</v>
      </c>
    </row>
    <row r="1611" spans="1:7" ht="15">
      <c r="A1611" s="101" t="s">
        <v>1274</v>
      </c>
      <c r="B1611" s="99">
        <v>2</v>
      </c>
      <c r="C1611" s="103">
        <v>0.0007967809373819626</v>
      </c>
      <c r="D1611" s="99" t="s">
        <v>393</v>
      </c>
      <c r="E1611" s="99" t="b">
        <v>0</v>
      </c>
      <c r="F1611" s="99" t="b">
        <v>0</v>
      </c>
      <c r="G1611" s="99" t="b">
        <v>0</v>
      </c>
    </row>
    <row r="1612" spans="1:7" ht="15">
      <c r="A1612" s="101" t="s">
        <v>1464</v>
      </c>
      <c r="B1612" s="99">
        <v>2</v>
      </c>
      <c r="C1612" s="103">
        <v>0.0010271022806596834</v>
      </c>
      <c r="D1612" s="99" t="s">
        <v>393</v>
      </c>
      <c r="E1612" s="99" t="b">
        <v>0</v>
      </c>
      <c r="F1612" s="99" t="b">
        <v>0</v>
      </c>
      <c r="G1612" s="99" t="b">
        <v>0</v>
      </c>
    </row>
    <row r="1613" spans="1:7" ht="15">
      <c r="A1613" s="101" t="s">
        <v>894</v>
      </c>
      <c r="B1613" s="99">
        <v>2</v>
      </c>
      <c r="C1613" s="103">
        <v>0.0007967809373819626</v>
      </c>
      <c r="D1613" s="99" t="s">
        <v>393</v>
      </c>
      <c r="E1613" s="99" t="b">
        <v>0</v>
      </c>
      <c r="F1613" s="99" t="b">
        <v>1</v>
      </c>
      <c r="G1613" s="99" t="b">
        <v>0</v>
      </c>
    </row>
    <row r="1614" spans="1:7" ht="15">
      <c r="A1614" s="101" t="s">
        <v>1506</v>
      </c>
      <c r="B1614" s="99">
        <v>2</v>
      </c>
      <c r="C1614" s="103">
        <v>0.0007967809373819626</v>
      </c>
      <c r="D1614" s="99" t="s">
        <v>393</v>
      </c>
      <c r="E1614" s="99" t="b">
        <v>0</v>
      </c>
      <c r="F1614" s="99" t="b">
        <v>0</v>
      </c>
      <c r="G1614" s="99" t="b">
        <v>0</v>
      </c>
    </row>
    <row r="1615" spans="1:7" ht="15">
      <c r="A1615" s="101" t="s">
        <v>1508</v>
      </c>
      <c r="B1615" s="99">
        <v>2</v>
      </c>
      <c r="C1615" s="103">
        <v>0.0010271022806596834</v>
      </c>
      <c r="D1615" s="99" t="s">
        <v>393</v>
      </c>
      <c r="E1615" s="99" t="b">
        <v>0</v>
      </c>
      <c r="F1615" s="99" t="b">
        <v>0</v>
      </c>
      <c r="G1615" s="99" t="b">
        <v>0</v>
      </c>
    </row>
    <row r="1616" spans="1:7" ht="15">
      <c r="A1616" s="101" t="s">
        <v>787</v>
      </c>
      <c r="B1616" s="99">
        <v>2</v>
      </c>
      <c r="C1616" s="103">
        <v>0.0007967809373819626</v>
      </c>
      <c r="D1616" s="99" t="s">
        <v>393</v>
      </c>
      <c r="E1616" s="99" t="b">
        <v>0</v>
      </c>
      <c r="F1616" s="99" t="b">
        <v>0</v>
      </c>
      <c r="G1616" s="99" t="b">
        <v>0</v>
      </c>
    </row>
    <row r="1617" spans="1:7" ht="15">
      <c r="A1617" s="101" t="s">
        <v>1420</v>
      </c>
      <c r="B1617" s="99">
        <v>2</v>
      </c>
      <c r="C1617" s="103">
        <v>0.0010271022806596834</v>
      </c>
      <c r="D1617" s="99" t="s">
        <v>393</v>
      </c>
      <c r="E1617" s="99" t="b">
        <v>0</v>
      </c>
      <c r="F1617" s="99" t="b">
        <v>0</v>
      </c>
      <c r="G1617" s="99" t="b">
        <v>0</v>
      </c>
    </row>
    <row r="1618" spans="1:7" ht="15">
      <c r="A1618" s="101" t="s">
        <v>641</v>
      </c>
      <c r="B1618" s="99">
        <v>2</v>
      </c>
      <c r="C1618" s="103">
        <v>0.0007967809373819626</v>
      </c>
      <c r="D1618" s="99" t="s">
        <v>393</v>
      </c>
      <c r="E1618" s="99" t="b">
        <v>0</v>
      </c>
      <c r="F1618" s="99" t="b">
        <v>0</v>
      </c>
      <c r="G1618" s="99" t="b">
        <v>0</v>
      </c>
    </row>
    <row r="1619" spans="1:7" ht="15">
      <c r="A1619" s="101" t="s">
        <v>867</v>
      </c>
      <c r="B1619" s="99">
        <v>2</v>
      </c>
      <c r="C1619" s="103">
        <v>0.0007967809373819626</v>
      </c>
      <c r="D1619" s="99" t="s">
        <v>393</v>
      </c>
      <c r="E1619" s="99" t="b">
        <v>0</v>
      </c>
      <c r="F1619" s="99" t="b">
        <v>0</v>
      </c>
      <c r="G1619" s="99" t="b">
        <v>0</v>
      </c>
    </row>
    <row r="1620" spans="1:7" ht="15">
      <c r="A1620" s="101" t="s">
        <v>1596</v>
      </c>
      <c r="B1620" s="99">
        <v>2</v>
      </c>
      <c r="C1620" s="103">
        <v>0.0007967809373819626</v>
      </c>
      <c r="D1620" s="99" t="s">
        <v>393</v>
      </c>
      <c r="E1620" s="99" t="b">
        <v>0</v>
      </c>
      <c r="F1620" s="99" t="b">
        <v>0</v>
      </c>
      <c r="G1620" s="99" t="b">
        <v>0</v>
      </c>
    </row>
    <row r="1621" spans="1:7" ht="15">
      <c r="A1621" s="101" t="s">
        <v>1484</v>
      </c>
      <c r="B1621" s="99">
        <v>2</v>
      </c>
      <c r="C1621" s="103">
        <v>0.0007967809373819626</v>
      </c>
      <c r="D1621" s="99" t="s">
        <v>393</v>
      </c>
      <c r="E1621" s="99" t="b">
        <v>0</v>
      </c>
      <c r="F1621" s="99" t="b">
        <v>0</v>
      </c>
      <c r="G1621" s="99" t="b">
        <v>0</v>
      </c>
    </row>
    <row r="1622" spans="1:7" ht="15">
      <c r="A1622" s="101" t="s">
        <v>1540</v>
      </c>
      <c r="B1622" s="99">
        <v>2</v>
      </c>
      <c r="C1622" s="103">
        <v>0.0007967809373819626</v>
      </c>
      <c r="D1622" s="99" t="s">
        <v>393</v>
      </c>
      <c r="E1622" s="99" t="b">
        <v>0</v>
      </c>
      <c r="F1622" s="99" t="b">
        <v>0</v>
      </c>
      <c r="G1622" s="99" t="b">
        <v>0</v>
      </c>
    </row>
    <row r="1623" spans="1:7" ht="15">
      <c r="A1623" s="101" t="s">
        <v>1513</v>
      </c>
      <c r="B1623" s="99">
        <v>2</v>
      </c>
      <c r="C1623" s="103">
        <v>0.0007967809373819626</v>
      </c>
      <c r="D1623" s="99" t="s">
        <v>393</v>
      </c>
      <c r="E1623" s="99" t="b">
        <v>0</v>
      </c>
      <c r="F1623" s="99" t="b">
        <v>0</v>
      </c>
      <c r="G1623" s="99" t="b">
        <v>0</v>
      </c>
    </row>
    <row r="1624" spans="1:7" ht="15">
      <c r="A1624" s="101" t="s">
        <v>1520</v>
      </c>
      <c r="B1624" s="99">
        <v>2</v>
      </c>
      <c r="C1624" s="103">
        <v>0.0007967809373819626</v>
      </c>
      <c r="D1624" s="99" t="s">
        <v>393</v>
      </c>
      <c r="E1624" s="99" t="b">
        <v>0</v>
      </c>
      <c r="F1624" s="99" t="b">
        <v>0</v>
      </c>
      <c r="G1624" s="99" t="b">
        <v>0</v>
      </c>
    </row>
    <row r="1625" spans="1:7" ht="15">
      <c r="A1625" s="101" t="s">
        <v>995</v>
      </c>
      <c r="B1625" s="99">
        <v>2</v>
      </c>
      <c r="C1625" s="103">
        <v>0.0010271022806596834</v>
      </c>
      <c r="D1625" s="99" t="s">
        <v>393</v>
      </c>
      <c r="E1625" s="99" t="b">
        <v>0</v>
      </c>
      <c r="F1625" s="99" t="b">
        <v>0</v>
      </c>
      <c r="G1625" s="99" t="b">
        <v>0</v>
      </c>
    </row>
    <row r="1626" spans="1:7" ht="15">
      <c r="A1626" s="101" t="s">
        <v>769</v>
      </c>
      <c r="B1626" s="99">
        <v>2</v>
      </c>
      <c r="C1626" s="103">
        <v>0.0010271022806596834</v>
      </c>
      <c r="D1626" s="99" t="s">
        <v>393</v>
      </c>
      <c r="E1626" s="99" t="b">
        <v>0</v>
      </c>
      <c r="F1626" s="99" t="b">
        <v>0</v>
      </c>
      <c r="G1626" s="99" t="b">
        <v>0</v>
      </c>
    </row>
    <row r="1627" spans="1:7" ht="15">
      <c r="A1627" s="101" t="s">
        <v>1277</v>
      </c>
      <c r="B1627" s="99">
        <v>2</v>
      </c>
      <c r="C1627" s="103">
        <v>0.0010271022806596834</v>
      </c>
      <c r="D1627" s="99" t="s">
        <v>393</v>
      </c>
      <c r="E1627" s="99" t="b">
        <v>0</v>
      </c>
      <c r="F1627" s="99" t="b">
        <v>0</v>
      </c>
      <c r="G1627" s="99" t="b">
        <v>0</v>
      </c>
    </row>
    <row r="1628" spans="1:7" ht="15">
      <c r="A1628" s="101" t="s">
        <v>1614</v>
      </c>
      <c r="B1628" s="99">
        <v>2</v>
      </c>
      <c r="C1628" s="103">
        <v>0.0007967809373819626</v>
      </c>
      <c r="D1628" s="99" t="s">
        <v>393</v>
      </c>
      <c r="E1628" s="99" t="b">
        <v>0</v>
      </c>
      <c r="F1628" s="99" t="b">
        <v>0</v>
      </c>
      <c r="G1628" s="99" t="b">
        <v>0</v>
      </c>
    </row>
    <row r="1629" spans="1:7" ht="15">
      <c r="A1629" s="101" t="s">
        <v>1200</v>
      </c>
      <c r="B1629" s="99">
        <v>2</v>
      </c>
      <c r="C1629" s="103">
        <v>0.0007967809373819626</v>
      </c>
      <c r="D1629" s="99" t="s">
        <v>393</v>
      </c>
      <c r="E1629" s="99" t="b">
        <v>0</v>
      </c>
      <c r="F1629" s="99" t="b">
        <v>0</v>
      </c>
      <c r="G1629" s="99" t="b">
        <v>0</v>
      </c>
    </row>
    <row r="1630" spans="1:7" ht="15">
      <c r="A1630" s="101" t="s">
        <v>1539</v>
      </c>
      <c r="B1630" s="99">
        <v>2</v>
      </c>
      <c r="C1630" s="103">
        <v>0.0010271022806596834</v>
      </c>
      <c r="D1630" s="99" t="s">
        <v>393</v>
      </c>
      <c r="E1630" s="99" t="b">
        <v>0</v>
      </c>
      <c r="F1630" s="99" t="b">
        <v>0</v>
      </c>
      <c r="G1630" s="99" t="b">
        <v>0</v>
      </c>
    </row>
    <row r="1631" spans="1:7" ht="15">
      <c r="A1631" s="101" t="s">
        <v>915</v>
      </c>
      <c r="B1631" s="99">
        <v>2</v>
      </c>
      <c r="C1631" s="103">
        <v>0.0007967809373819626</v>
      </c>
      <c r="D1631" s="99" t="s">
        <v>393</v>
      </c>
      <c r="E1631" s="99" t="b">
        <v>0</v>
      </c>
      <c r="F1631" s="99" t="b">
        <v>0</v>
      </c>
      <c r="G1631" s="99" t="b">
        <v>0</v>
      </c>
    </row>
    <row r="1632" spans="1:7" ht="15">
      <c r="A1632" s="101" t="s">
        <v>1233</v>
      </c>
      <c r="B1632" s="99">
        <v>2</v>
      </c>
      <c r="C1632" s="103">
        <v>0.0007967809373819626</v>
      </c>
      <c r="D1632" s="99" t="s">
        <v>393</v>
      </c>
      <c r="E1632" s="99" t="b">
        <v>0</v>
      </c>
      <c r="F1632" s="99" t="b">
        <v>0</v>
      </c>
      <c r="G1632" s="99" t="b">
        <v>0</v>
      </c>
    </row>
    <row r="1633" spans="1:7" ht="15">
      <c r="A1633" s="101" t="s">
        <v>1119</v>
      </c>
      <c r="B1633" s="99">
        <v>2</v>
      </c>
      <c r="C1633" s="103">
        <v>0.0007967809373819626</v>
      </c>
      <c r="D1633" s="99" t="s">
        <v>393</v>
      </c>
      <c r="E1633" s="99" t="b">
        <v>0</v>
      </c>
      <c r="F1633" s="99" t="b">
        <v>0</v>
      </c>
      <c r="G1633" s="99" t="b">
        <v>0</v>
      </c>
    </row>
    <row r="1634" spans="1:7" ht="15">
      <c r="A1634" s="101" t="s">
        <v>1294</v>
      </c>
      <c r="B1634" s="99">
        <v>2</v>
      </c>
      <c r="C1634" s="103">
        <v>0.0007967809373819626</v>
      </c>
      <c r="D1634" s="99" t="s">
        <v>393</v>
      </c>
      <c r="E1634" s="99" t="b">
        <v>0</v>
      </c>
      <c r="F1634" s="99" t="b">
        <v>0</v>
      </c>
      <c r="G1634" s="99" t="b">
        <v>0</v>
      </c>
    </row>
    <row r="1635" spans="1:7" ht="15">
      <c r="A1635" s="101" t="s">
        <v>1335</v>
      </c>
      <c r="B1635" s="99">
        <v>2</v>
      </c>
      <c r="C1635" s="103">
        <v>0.0007967809373819626</v>
      </c>
      <c r="D1635" s="99" t="s">
        <v>393</v>
      </c>
      <c r="E1635" s="99" t="b">
        <v>0</v>
      </c>
      <c r="F1635" s="99" t="b">
        <v>0</v>
      </c>
      <c r="G1635" s="99" t="b">
        <v>0</v>
      </c>
    </row>
    <row r="1636" spans="1:7" ht="15">
      <c r="A1636" s="101" t="s">
        <v>456</v>
      </c>
      <c r="B1636" s="99">
        <v>2</v>
      </c>
      <c r="C1636" s="103">
        <v>0.0007967809373819626</v>
      </c>
      <c r="D1636" s="99" t="s">
        <v>393</v>
      </c>
      <c r="E1636" s="99" t="b">
        <v>0</v>
      </c>
      <c r="F1636" s="99" t="b">
        <v>0</v>
      </c>
      <c r="G1636" s="99" t="b">
        <v>0</v>
      </c>
    </row>
    <row r="1637" spans="1:7" ht="15">
      <c r="A1637" s="101" t="s">
        <v>1593</v>
      </c>
      <c r="B1637" s="99">
        <v>2</v>
      </c>
      <c r="C1637" s="103">
        <v>0.0010271022806596834</v>
      </c>
      <c r="D1637" s="99" t="s">
        <v>393</v>
      </c>
      <c r="E1637" s="99" t="b">
        <v>0</v>
      </c>
      <c r="F1637" s="99" t="b">
        <v>0</v>
      </c>
      <c r="G1637" s="99" t="b">
        <v>0</v>
      </c>
    </row>
    <row r="1638" spans="1:7" ht="15">
      <c r="A1638" s="101" t="s">
        <v>1167</v>
      </c>
      <c r="B1638" s="99">
        <v>2</v>
      </c>
      <c r="C1638" s="103">
        <v>0.0007967809373819626</v>
      </c>
      <c r="D1638" s="99" t="s">
        <v>393</v>
      </c>
      <c r="E1638" s="99" t="b">
        <v>0</v>
      </c>
      <c r="F1638" s="99" t="b">
        <v>0</v>
      </c>
      <c r="G1638" s="99" t="b">
        <v>0</v>
      </c>
    </row>
    <row r="1639" spans="1:7" ht="15">
      <c r="A1639" s="101" t="s">
        <v>892</v>
      </c>
      <c r="B1639" s="99">
        <v>2</v>
      </c>
      <c r="C1639" s="103">
        <v>0.0007967809373819626</v>
      </c>
      <c r="D1639" s="99" t="s">
        <v>393</v>
      </c>
      <c r="E1639" s="99" t="b">
        <v>0</v>
      </c>
      <c r="F1639" s="99" t="b">
        <v>0</v>
      </c>
      <c r="G1639" s="99" t="b">
        <v>0</v>
      </c>
    </row>
    <row r="1640" spans="1:7" ht="15">
      <c r="A1640" s="101" t="s">
        <v>1486</v>
      </c>
      <c r="B1640" s="99">
        <v>2</v>
      </c>
      <c r="C1640" s="103">
        <v>0.0007967809373819626</v>
      </c>
      <c r="D1640" s="99" t="s">
        <v>393</v>
      </c>
      <c r="E1640" s="99" t="b">
        <v>0</v>
      </c>
      <c r="F1640" s="99" t="b">
        <v>0</v>
      </c>
      <c r="G1640" s="99" t="b">
        <v>0</v>
      </c>
    </row>
    <row r="1641" spans="1:7" ht="15">
      <c r="A1641" s="101" t="s">
        <v>746</v>
      </c>
      <c r="B1641" s="99">
        <v>2</v>
      </c>
      <c r="C1641" s="103">
        <v>0.0007967809373819626</v>
      </c>
      <c r="D1641" s="99" t="s">
        <v>393</v>
      </c>
      <c r="E1641" s="99" t="b">
        <v>0</v>
      </c>
      <c r="F1641" s="99" t="b">
        <v>0</v>
      </c>
      <c r="G1641" s="99" t="b">
        <v>0</v>
      </c>
    </row>
    <row r="1642" spans="1:7" ht="15">
      <c r="A1642" s="101" t="s">
        <v>1158</v>
      </c>
      <c r="B1642" s="99">
        <v>2</v>
      </c>
      <c r="C1642" s="103">
        <v>0.0010271022806596834</v>
      </c>
      <c r="D1642" s="99" t="s">
        <v>393</v>
      </c>
      <c r="E1642" s="99" t="b">
        <v>0</v>
      </c>
      <c r="F1642" s="99" t="b">
        <v>0</v>
      </c>
      <c r="G1642" s="99" t="b">
        <v>0</v>
      </c>
    </row>
    <row r="1643" spans="1:7" ht="15">
      <c r="A1643" s="101" t="s">
        <v>985</v>
      </c>
      <c r="B1643" s="99">
        <v>2</v>
      </c>
      <c r="C1643" s="103">
        <v>0.0007967809373819626</v>
      </c>
      <c r="D1643" s="99" t="s">
        <v>393</v>
      </c>
      <c r="E1643" s="99" t="b">
        <v>0</v>
      </c>
      <c r="F1643" s="99" t="b">
        <v>0</v>
      </c>
      <c r="G1643" s="99" t="b">
        <v>0</v>
      </c>
    </row>
    <row r="1644" spans="1:7" ht="15">
      <c r="A1644" s="101" t="s">
        <v>870</v>
      </c>
      <c r="B1644" s="99">
        <v>2</v>
      </c>
      <c r="C1644" s="103">
        <v>0.0007967809373819626</v>
      </c>
      <c r="D1644" s="99" t="s">
        <v>393</v>
      </c>
      <c r="E1644" s="99" t="b">
        <v>0</v>
      </c>
      <c r="F1644" s="99" t="b">
        <v>0</v>
      </c>
      <c r="G1644" s="99" t="b">
        <v>0</v>
      </c>
    </row>
    <row r="1645" spans="1:7" ht="15">
      <c r="A1645" s="101" t="s">
        <v>666</v>
      </c>
      <c r="B1645" s="99">
        <v>2</v>
      </c>
      <c r="C1645" s="103">
        <v>0.0007967809373819626</v>
      </c>
      <c r="D1645" s="99" t="s">
        <v>393</v>
      </c>
      <c r="E1645" s="99" t="b">
        <v>0</v>
      </c>
      <c r="F1645" s="99" t="b">
        <v>0</v>
      </c>
      <c r="G1645" s="99" t="b">
        <v>0</v>
      </c>
    </row>
    <row r="1646" spans="1:7" ht="15">
      <c r="A1646" s="101" t="s">
        <v>1331</v>
      </c>
      <c r="B1646" s="99">
        <v>2</v>
      </c>
      <c r="C1646" s="103">
        <v>0.0010271022806596834</v>
      </c>
      <c r="D1646" s="99" t="s">
        <v>393</v>
      </c>
      <c r="E1646" s="99" t="b">
        <v>0</v>
      </c>
      <c r="F1646" s="99" t="b">
        <v>0</v>
      </c>
      <c r="G1646" s="99" t="b">
        <v>0</v>
      </c>
    </row>
    <row r="1647" spans="1:7" ht="15">
      <c r="A1647" s="101" t="s">
        <v>1460</v>
      </c>
      <c r="B1647" s="99">
        <v>2</v>
      </c>
      <c r="C1647" s="103">
        <v>0.0010271022806596834</v>
      </c>
      <c r="D1647" s="99" t="s">
        <v>393</v>
      </c>
      <c r="E1647" s="99" t="b">
        <v>0</v>
      </c>
      <c r="F1647" s="99" t="b">
        <v>0</v>
      </c>
      <c r="G1647" s="99" t="b">
        <v>0</v>
      </c>
    </row>
    <row r="1648" spans="1:7" ht="15">
      <c r="A1648" s="101" t="s">
        <v>533</v>
      </c>
      <c r="B1648" s="99">
        <v>2</v>
      </c>
      <c r="C1648" s="103">
        <v>0.0007967809373819626</v>
      </c>
      <c r="D1648" s="99" t="s">
        <v>393</v>
      </c>
      <c r="E1648" s="99" t="b">
        <v>0</v>
      </c>
      <c r="F1648" s="99" t="b">
        <v>0</v>
      </c>
      <c r="G1648" s="99" t="b">
        <v>0</v>
      </c>
    </row>
    <row r="1649" spans="1:7" ht="15">
      <c r="A1649" s="101" t="s">
        <v>254</v>
      </c>
      <c r="B1649" s="99">
        <v>2</v>
      </c>
      <c r="C1649" s="103">
        <v>0.0007967809373819626</v>
      </c>
      <c r="D1649" s="99" t="s">
        <v>393</v>
      </c>
      <c r="E1649" s="99" t="b">
        <v>0</v>
      </c>
      <c r="F1649" s="99" t="b">
        <v>0</v>
      </c>
      <c r="G1649" s="99" t="b">
        <v>0</v>
      </c>
    </row>
    <row r="1650" spans="1:7" ht="15">
      <c r="A1650" s="101" t="s">
        <v>1456</v>
      </c>
      <c r="B1650" s="99">
        <v>2</v>
      </c>
      <c r="C1650" s="103">
        <v>0.0007967809373819626</v>
      </c>
      <c r="D1650" s="99" t="s">
        <v>393</v>
      </c>
      <c r="E1650" s="99" t="b">
        <v>0</v>
      </c>
      <c r="F1650" s="99" t="b">
        <v>0</v>
      </c>
      <c r="G1650" s="99" t="b">
        <v>0</v>
      </c>
    </row>
    <row r="1651" spans="1:7" ht="15">
      <c r="A1651" s="101" t="s">
        <v>1435</v>
      </c>
      <c r="B1651" s="99">
        <v>2</v>
      </c>
      <c r="C1651" s="103">
        <v>0.0007967809373819626</v>
      </c>
      <c r="D1651" s="99" t="s">
        <v>393</v>
      </c>
      <c r="E1651" s="99" t="b">
        <v>0</v>
      </c>
      <c r="F1651" s="99" t="b">
        <v>0</v>
      </c>
      <c r="G1651" s="99" t="b">
        <v>0</v>
      </c>
    </row>
    <row r="1652" spans="1:7" ht="15">
      <c r="A1652" s="101" t="s">
        <v>1559</v>
      </c>
      <c r="B1652" s="99">
        <v>2</v>
      </c>
      <c r="C1652" s="103">
        <v>0.0007967809373819626</v>
      </c>
      <c r="D1652" s="99" t="s">
        <v>393</v>
      </c>
      <c r="E1652" s="99" t="b">
        <v>0</v>
      </c>
      <c r="F1652" s="99" t="b">
        <v>0</v>
      </c>
      <c r="G1652" s="99" t="b">
        <v>0</v>
      </c>
    </row>
    <row r="1653" spans="1:7" ht="15">
      <c r="A1653" s="101" t="s">
        <v>1476</v>
      </c>
      <c r="B1653" s="99">
        <v>2</v>
      </c>
      <c r="C1653" s="103">
        <v>0.0007967809373819626</v>
      </c>
      <c r="D1653" s="99" t="s">
        <v>393</v>
      </c>
      <c r="E1653" s="99" t="b">
        <v>0</v>
      </c>
      <c r="F1653" s="99" t="b">
        <v>0</v>
      </c>
      <c r="G1653" s="99" t="b">
        <v>0</v>
      </c>
    </row>
    <row r="1654" spans="1:7" ht="15">
      <c r="A1654" s="101" t="s">
        <v>1468</v>
      </c>
      <c r="B1654" s="99">
        <v>2</v>
      </c>
      <c r="C1654" s="103">
        <v>0.0010271022806596834</v>
      </c>
      <c r="D1654" s="99" t="s">
        <v>393</v>
      </c>
      <c r="E1654" s="99" t="b">
        <v>0</v>
      </c>
      <c r="F1654" s="99" t="b">
        <v>0</v>
      </c>
      <c r="G1654" s="99" t="b">
        <v>0</v>
      </c>
    </row>
    <row r="1655" spans="1:7" ht="15">
      <c r="A1655" s="101" t="s">
        <v>1558</v>
      </c>
      <c r="B1655" s="99">
        <v>2</v>
      </c>
      <c r="C1655" s="103">
        <v>0.0007967809373819626</v>
      </c>
      <c r="D1655" s="99" t="s">
        <v>393</v>
      </c>
      <c r="E1655" s="99" t="b">
        <v>0</v>
      </c>
      <c r="F1655" s="99" t="b">
        <v>0</v>
      </c>
      <c r="G1655" s="99" t="b">
        <v>0</v>
      </c>
    </row>
    <row r="1656" spans="1:7" ht="15">
      <c r="A1656" s="101" t="s">
        <v>1037</v>
      </c>
      <c r="B1656" s="99">
        <v>2</v>
      </c>
      <c r="C1656" s="103">
        <v>0.0007967809373819626</v>
      </c>
      <c r="D1656" s="99" t="s">
        <v>393</v>
      </c>
      <c r="E1656" s="99" t="b">
        <v>0</v>
      </c>
      <c r="F1656" s="99" t="b">
        <v>0</v>
      </c>
      <c r="G1656" s="99" t="b">
        <v>0</v>
      </c>
    </row>
    <row r="1657" spans="1:7" ht="15">
      <c r="A1657" s="101" t="s">
        <v>1152</v>
      </c>
      <c r="B1657" s="99">
        <v>2</v>
      </c>
      <c r="C1657" s="103">
        <v>0.0010271022806596834</v>
      </c>
      <c r="D1657" s="99" t="s">
        <v>393</v>
      </c>
      <c r="E1657" s="99" t="b">
        <v>0</v>
      </c>
      <c r="F1657" s="99" t="b">
        <v>0</v>
      </c>
      <c r="G1657" s="99" t="b">
        <v>0</v>
      </c>
    </row>
    <row r="1658" spans="1:7" ht="15">
      <c r="A1658" s="101" t="s">
        <v>1291</v>
      </c>
      <c r="B1658" s="99">
        <v>2</v>
      </c>
      <c r="C1658" s="103">
        <v>0.0007967809373819626</v>
      </c>
      <c r="D1658" s="99" t="s">
        <v>393</v>
      </c>
      <c r="E1658" s="99" t="b">
        <v>0</v>
      </c>
      <c r="F1658" s="99" t="b">
        <v>0</v>
      </c>
      <c r="G1658" s="99" t="b">
        <v>0</v>
      </c>
    </row>
    <row r="1659" spans="1:7" ht="15">
      <c r="A1659" s="101" t="s">
        <v>1344</v>
      </c>
      <c r="B1659" s="99">
        <v>2</v>
      </c>
      <c r="C1659" s="103">
        <v>0.0010271022806596834</v>
      </c>
      <c r="D1659" s="99" t="s">
        <v>393</v>
      </c>
      <c r="E1659" s="99" t="b">
        <v>0</v>
      </c>
      <c r="F1659" s="99" t="b">
        <v>0</v>
      </c>
      <c r="G1659" s="99" t="b">
        <v>0</v>
      </c>
    </row>
    <row r="1660" spans="1:7" ht="15">
      <c r="A1660" s="101" t="s">
        <v>1549</v>
      </c>
      <c r="B1660" s="99">
        <v>2</v>
      </c>
      <c r="C1660" s="103">
        <v>0.0010271022806596834</v>
      </c>
      <c r="D1660" s="99" t="s">
        <v>393</v>
      </c>
      <c r="E1660" s="99" t="b">
        <v>0</v>
      </c>
      <c r="F1660" s="99" t="b">
        <v>0</v>
      </c>
      <c r="G1660" s="99" t="b">
        <v>0</v>
      </c>
    </row>
    <row r="1661" spans="1:7" ht="15">
      <c r="A1661" s="101" t="s">
        <v>1368</v>
      </c>
      <c r="B1661" s="99">
        <v>2</v>
      </c>
      <c r="C1661" s="103">
        <v>0.0007967809373819626</v>
      </c>
      <c r="D1661" s="99" t="s">
        <v>393</v>
      </c>
      <c r="E1661" s="99" t="b">
        <v>0</v>
      </c>
      <c r="F1661" s="99" t="b">
        <v>0</v>
      </c>
      <c r="G1661" s="99" t="b">
        <v>0</v>
      </c>
    </row>
    <row r="1662" spans="1:7" ht="15">
      <c r="A1662" s="101" t="s">
        <v>1065</v>
      </c>
      <c r="B1662" s="99">
        <v>2</v>
      </c>
      <c r="C1662" s="103">
        <v>0.0010271022806596834</v>
      </c>
      <c r="D1662" s="99" t="s">
        <v>393</v>
      </c>
      <c r="E1662" s="99" t="b">
        <v>0</v>
      </c>
      <c r="F1662" s="99" t="b">
        <v>0</v>
      </c>
      <c r="G1662" s="99" t="b">
        <v>0</v>
      </c>
    </row>
    <row r="1663" spans="1:7" ht="15">
      <c r="A1663" s="101" t="s">
        <v>1523</v>
      </c>
      <c r="B1663" s="99">
        <v>2</v>
      </c>
      <c r="C1663" s="103">
        <v>0.0007967809373819626</v>
      </c>
      <c r="D1663" s="99" t="s">
        <v>393</v>
      </c>
      <c r="E1663" s="99" t="b">
        <v>0</v>
      </c>
      <c r="F1663" s="99" t="b">
        <v>0</v>
      </c>
      <c r="G1663" s="99" t="b">
        <v>0</v>
      </c>
    </row>
    <row r="1664" spans="1:7" ht="15">
      <c r="A1664" s="101" t="s">
        <v>720</v>
      </c>
      <c r="B1664" s="99">
        <v>2</v>
      </c>
      <c r="C1664" s="103">
        <v>0.0007967809373819626</v>
      </c>
      <c r="D1664" s="99" t="s">
        <v>393</v>
      </c>
      <c r="E1664" s="99" t="b">
        <v>0</v>
      </c>
      <c r="F1664" s="99" t="b">
        <v>0</v>
      </c>
      <c r="G1664" s="99" t="b">
        <v>0</v>
      </c>
    </row>
    <row r="1665" spans="1:7" ht="15">
      <c r="A1665" s="101" t="s">
        <v>1349</v>
      </c>
      <c r="B1665" s="99">
        <v>2</v>
      </c>
      <c r="C1665" s="103">
        <v>0.0007967809373819626</v>
      </c>
      <c r="D1665" s="99" t="s">
        <v>393</v>
      </c>
      <c r="E1665" s="99" t="b">
        <v>0</v>
      </c>
      <c r="F1665" s="99" t="b">
        <v>0</v>
      </c>
      <c r="G1665" s="99" t="b">
        <v>0</v>
      </c>
    </row>
    <row r="1666" spans="1:7" ht="15">
      <c r="A1666" s="101" t="s">
        <v>980</v>
      </c>
      <c r="B1666" s="99">
        <v>2</v>
      </c>
      <c r="C1666" s="103">
        <v>0.0010271022806596834</v>
      </c>
      <c r="D1666" s="99" t="s">
        <v>393</v>
      </c>
      <c r="E1666" s="99" t="b">
        <v>0</v>
      </c>
      <c r="F1666" s="99" t="b">
        <v>0</v>
      </c>
      <c r="G1666" s="99" t="b">
        <v>0</v>
      </c>
    </row>
    <row r="1667" spans="1:7" ht="15">
      <c r="A1667" s="101" t="s">
        <v>772</v>
      </c>
      <c r="B1667" s="99">
        <v>2</v>
      </c>
      <c r="C1667" s="103">
        <v>0.0007967809373819626</v>
      </c>
      <c r="D1667" s="99" t="s">
        <v>393</v>
      </c>
      <c r="E1667" s="99" t="b">
        <v>0</v>
      </c>
      <c r="F1667" s="99" t="b">
        <v>0</v>
      </c>
      <c r="G1667" s="99" t="b">
        <v>0</v>
      </c>
    </row>
    <row r="1668" spans="1:7" ht="15">
      <c r="A1668" s="101" t="s">
        <v>1469</v>
      </c>
      <c r="B1668" s="99">
        <v>2</v>
      </c>
      <c r="C1668" s="103">
        <v>0.0007967809373819626</v>
      </c>
      <c r="D1668" s="99" t="s">
        <v>393</v>
      </c>
      <c r="E1668" s="99" t="b">
        <v>0</v>
      </c>
      <c r="F1668" s="99" t="b">
        <v>0</v>
      </c>
      <c r="G1668" s="99" t="b">
        <v>0</v>
      </c>
    </row>
    <row r="1669" spans="1:7" ht="15">
      <c r="A1669" s="101" t="s">
        <v>250</v>
      </c>
      <c r="B1669" s="99">
        <v>2</v>
      </c>
      <c r="C1669" s="103">
        <v>0.0007967809373819626</v>
      </c>
      <c r="D1669" s="99" t="s">
        <v>393</v>
      </c>
      <c r="E1669" s="99" t="b">
        <v>0</v>
      </c>
      <c r="F1669" s="99" t="b">
        <v>0</v>
      </c>
      <c r="G1669" s="99" t="b">
        <v>0</v>
      </c>
    </row>
    <row r="1670" spans="1:7" ht="15">
      <c r="A1670" s="101" t="s">
        <v>1070</v>
      </c>
      <c r="B1670" s="99">
        <v>2</v>
      </c>
      <c r="C1670" s="103">
        <v>0.0007967809373819626</v>
      </c>
      <c r="D1670" s="99" t="s">
        <v>393</v>
      </c>
      <c r="E1670" s="99" t="b">
        <v>0</v>
      </c>
      <c r="F1670" s="99" t="b">
        <v>0</v>
      </c>
      <c r="G1670" s="99" t="b">
        <v>0</v>
      </c>
    </row>
    <row r="1671" spans="1:7" ht="15">
      <c r="A1671" s="101" t="s">
        <v>435</v>
      </c>
      <c r="B1671" s="99">
        <v>2</v>
      </c>
      <c r="C1671" s="103">
        <v>0.0010271022806596834</v>
      </c>
      <c r="D1671" s="99" t="s">
        <v>393</v>
      </c>
      <c r="E1671" s="99" t="b">
        <v>0</v>
      </c>
      <c r="F1671" s="99" t="b">
        <v>0</v>
      </c>
      <c r="G1671" s="99" t="b">
        <v>0</v>
      </c>
    </row>
    <row r="1672" spans="1:7" ht="15">
      <c r="A1672" s="101" t="s">
        <v>1358</v>
      </c>
      <c r="B1672" s="99">
        <v>2</v>
      </c>
      <c r="C1672" s="103">
        <v>0.0007967809373819626</v>
      </c>
      <c r="D1672" s="99" t="s">
        <v>393</v>
      </c>
      <c r="E1672" s="99" t="b">
        <v>0</v>
      </c>
      <c r="F1672" s="99" t="b">
        <v>0</v>
      </c>
      <c r="G1672" s="99" t="b">
        <v>0</v>
      </c>
    </row>
    <row r="1673" spans="1:7" ht="15">
      <c r="A1673" s="101" t="s">
        <v>994</v>
      </c>
      <c r="B1673" s="99">
        <v>2</v>
      </c>
      <c r="C1673" s="103">
        <v>0.0007967809373819626</v>
      </c>
      <c r="D1673" s="99" t="s">
        <v>393</v>
      </c>
      <c r="E1673" s="99" t="b">
        <v>0</v>
      </c>
      <c r="F1673" s="99" t="b">
        <v>0</v>
      </c>
      <c r="G1673" s="99" t="b">
        <v>0</v>
      </c>
    </row>
    <row r="1674" spans="1:7" ht="15">
      <c r="A1674" s="101" t="s">
        <v>1156</v>
      </c>
      <c r="B1674" s="99">
        <v>2</v>
      </c>
      <c r="C1674" s="103">
        <v>0.0010271022806596834</v>
      </c>
      <c r="D1674" s="99" t="s">
        <v>393</v>
      </c>
      <c r="E1674" s="99" t="b">
        <v>0</v>
      </c>
      <c r="F1674" s="99" t="b">
        <v>0</v>
      </c>
      <c r="G1674" s="99" t="b">
        <v>0</v>
      </c>
    </row>
    <row r="1675" spans="1:7" ht="15">
      <c r="A1675" s="101" t="s">
        <v>1405</v>
      </c>
      <c r="B1675" s="99">
        <v>2</v>
      </c>
      <c r="C1675" s="103">
        <v>0.0007967809373819626</v>
      </c>
      <c r="D1675" s="99" t="s">
        <v>393</v>
      </c>
      <c r="E1675" s="99" t="b">
        <v>0</v>
      </c>
      <c r="F1675" s="99" t="b">
        <v>0</v>
      </c>
      <c r="G1675" s="99" t="b">
        <v>0</v>
      </c>
    </row>
    <row r="1676" spans="1:7" ht="15">
      <c r="A1676" s="101" t="s">
        <v>1213</v>
      </c>
      <c r="B1676" s="99">
        <v>2</v>
      </c>
      <c r="C1676" s="103">
        <v>0.0007967809373819626</v>
      </c>
      <c r="D1676" s="99" t="s">
        <v>393</v>
      </c>
      <c r="E1676" s="99" t="b">
        <v>0</v>
      </c>
      <c r="F1676" s="99" t="b">
        <v>1</v>
      </c>
      <c r="G1676" s="99" t="b">
        <v>0</v>
      </c>
    </row>
    <row r="1677" spans="1:7" ht="15">
      <c r="A1677" s="101" t="s">
        <v>657</v>
      </c>
      <c r="B1677" s="99">
        <v>2</v>
      </c>
      <c r="C1677" s="103">
        <v>0.0007967809373819626</v>
      </c>
      <c r="D1677" s="99" t="s">
        <v>393</v>
      </c>
      <c r="E1677" s="99" t="b">
        <v>0</v>
      </c>
      <c r="F1677" s="99" t="b">
        <v>0</v>
      </c>
      <c r="G1677" s="99" t="b">
        <v>0</v>
      </c>
    </row>
    <row r="1678" spans="1:7" ht="15">
      <c r="A1678" s="101" t="s">
        <v>1190</v>
      </c>
      <c r="B1678" s="99">
        <v>2</v>
      </c>
      <c r="C1678" s="103">
        <v>0.0007967809373819626</v>
      </c>
      <c r="D1678" s="99" t="s">
        <v>393</v>
      </c>
      <c r="E1678" s="99" t="b">
        <v>0</v>
      </c>
      <c r="F1678" s="99" t="b">
        <v>0</v>
      </c>
      <c r="G1678" s="99" t="b">
        <v>0</v>
      </c>
    </row>
    <row r="1679" spans="1:7" ht="15">
      <c r="A1679" s="101" t="s">
        <v>1544</v>
      </c>
      <c r="B1679" s="99">
        <v>2</v>
      </c>
      <c r="C1679" s="103">
        <v>0.0007967809373819626</v>
      </c>
      <c r="D1679" s="99" t="s">
        <v>393</v>
      </c>
      <c r="E1679" s="99" t="b">
        <v>0</v>
      </c>
      <c r="F1679" s="99" t="b">
        <v>0</v>
      </c>
      <c r="G1679" s="99" t="b">
        <v>0</v>
      </c>
    </row>
    <row r="1680" spans="1:7" ht="15">
      <c r="A1680" s="101" t="s">
        <v>608</v>
      </c>
      <c r="B1680" s="99">
        <v>2</v>
      </c>
      <c r="C1680" s="103">
        <v>0.0007967809373819626</v>
      </c>
      <c r="D1680" s="99" t="s">
        <v>393</v>
      </c>
      <c r="E1680" s="99" t="b">
        <v>0</v>
      </c>
      <c r="F1680" s="99" t="b">
        <v>0</v>
      </c>
      <c r="G1680" s="99" t="b">
        <v>0</v>
      </c>
    </row>
    <row r="1681" spans="1:7" ht="15">
      <c r="A1681" s="101" t="s">
        <v>1376</v>
      </c>
      <c r="B1681" s="99">
        <v>2</v>
      </c>
      <c r="C1681" s="103">
        <v>0.0007967809373819626</v>
      </c>
      <c r="D1681" s="99" t="s">
        <v>393</v>
      </c>
      <c r="E1681" s="99" t="b">
        <v>0</v>
      </c>
      <c r="F1681" s="99" t="b">
        <v>0</v>
      </c>
      <c r="G1681" s="99" t="b">
        <v>0</v>
      </c>
    </row>
    <row r="1682" spans="1:7" ht="15">
      <c r="A1682" s="101" t="s">
        <v>774</v>
      </c>
      <c r="B1682" s="99">
        <v>2</v>
      </c>
      <c r="C1682" s="103">
        <v>0.0007967809373819626</v>
      </c>
      <c r="D1682" s="99" t="s">
        <v>393</v>
      </c>
      <c r="E1682" s="99" t="b">
        <v>0</v>
      </c>
      <c r="F1682" s="99" t="b">
        <v>0</v>
      </c>
      <c r="G1682" s="99" t="b">
        <v>0</v>
      </c>
    </row>
    <row r="1683" spans="1:7" ht="15">
      <c r="A1683" s="101" t="s">
        <v>544</v>
      </c>
      <c r="B1683" s="99">
        <v>2</v>
      </c>
      <c r="C1683" s="103">
        <v>0.0007967809373819626</v>
      </c>
      <c r="D1683" s="99" t="s">
        <v>393</v>
      </c>
      <c r="E1683" s="99" t="b">
        <v>0</v>
      </c>
      <c r="F1683" s="99" t="b">
        <v>0</v>
      </c>
      <c r="G1683" s="99" t="b">
        <v>0</v>
      </c>
    </row>
    <row r="1684" spans="1:7" ht="15">
      <c r="A1684" s="101" t="s">
        <v>1253</v>
      </c>
      <c r="B1684" s="99">
        <v>2</v>
      </c>
      <c r="C1684" s="103">
        <v>0.0007967809373819626</v>
      </c>
      <c r="D1684" s="99" t="s">
        <v>393</v>
      </c>
      <c r="E1684" s="99" t="b">
        <v>1</v>
      </c>
      <c r="F1684" s="99" t="b">
        <v>0</v>
      </c>
      <c r="G1684" s="99" t="b">
        <v>0</v>
      </c>
    </row>
    <row r="1685" spans="1:7" ht="15">
      <c r="A1685" s="101" t="s">
        <v>1201</v>
      </c>
      <c r="B1685" s="99">
        <v>2</v>
      </c>
      <c r="C1685" s="103">
        <v>0.0007967809373819626</v>
      </c>
      <c r="D1685" s="99" t="s">
        <v>393</v>
      </c>
      <c r="E1685" s="99" t="b">
        <v>1</v>
      </c>
      <c r="F1685" s="99" t="b">
        <v>0</v>
      </c>
      <c r="G1685" s="99" t="b">
        <v>0</v>
      </c>
    </row>
    <row r="1686" spans="1:7" ht="15">
      <c r="A1686" s="101" t="s">
        <v>1106</v>
      </c>
      <c r="B1686" s="99">
        <v>2</v>
      </c>
      <c r="C1686" s="103">
        <v>0.0007967809373819626</v>
      </c>
      <c r="D1686" s="99" t="s">
        <v>393</v>
      </c>
      <c r="E1686" s="99" t="b">
        <v>0</v>
      </c>
      <c r="F1686" s="99" t="b">
        <v>1</v>
      </c>
      <c r="G1686" s="99" t="b">
        <v>0</v>
      </c>
    </row>
    <row r="1687" spans="1:7" ht="15">
      <c r="A1687" s="101" t="s">
        <v>1625</v>
      </c>
      <c r="B1687" s="99">
        <v>2</v>
      </c>
      <c r="C1687" s="103">
        <v>0.0010271022806596834</v>
      </c>
      <c r="D1687" s="99" t="s">
        <v>393</v>
      </c>
      <c r="E1687" s="99" t="b">
        <v>0</v>
      </c>
      <c r="F1687" s="99" t="b">
        <v>0</v>
      </c>
      <c r="G1687" s="99" t="b">
        <v>0</v>
      </c>
    </row>
    <row r="1688" spans="1:7" ht="15">
      <c r="A1688" s="101" t="s">
        <v>1622</v>
      </c>
      <c r="B1688" s="99">
        <v>2</v>
      </c>
      <c r="C1688" s="103">
        <v>0.0010271022806596834</v>
      </c>
      <c r="D1688" s="99" t="s">
        <v>393</v>
      </c>
      <c r="E1688" s="99" t="b">
        <v>0</v>
      </c>
      <c r="F1688" s="99" t="b">
        <v>0</v>
      </c>
      <c r="G1688" s="99" t="b">
        <v>0</v>
      </c>
    </row>
    <row r="1689" spans="1:7" ht="15">
      <c r="A1689" s="101" t="s">
        <v>713</v>
      </c>
      <c r="B1689" s="99">
        <v>2</v>
      </c>
      <c r="C1689" s="103">
        <v>0.0007967809373819626</v>
      </c>
      <c r="D1689" s="99" t="s">
        <v>393</v>
      </c>
      <c r="E1689" s="99" t="b">
        <v>0</v>
      </c>
      <c r="F1689" s="99" t="b">
        <v>0</v>
      </c>
      <c r="G1689" s="99" t="b">
        <v>0</v>
      </c>
    </row>
    <row r="1690" spans="1:7" ht="15">
      <c r="A1690" s="101" t="s">
        <v>1262</v>
      </c>
      <c r="B1690" s="99">
        <v>2</v>
      </c>
      <c r="C1690" s="103">
        <v>0.0010271022806596834</v>
      </c>
      <c r="D1690" s="99" t="s">
        <v>393</v>
      </c>
      <c r="E1690" s="99" t="b">
        <v>0</v>
      </c>
      <c r="F1690" s="99" t="b">
        <v>0</v>
      </c>
      <c r="G1690" s="99" t="b">
        <v>0</v>
      </c>
    </row>
    <row r="1691" spans="1:7" ht="15">
      <c r="A1691" s="101" t="s">
        <v>1532</v>
      </c>
      <c r="B1691" s="99">
        <v>2</v>
      </c>
      <c r="C1691" s="103">
        <v>0.0007967809373819626</v>
      </c>
      <c r="D1691" s="99" t="s">
        <v>393</v>
      </c>
      <c r="E1691" s="99" t="b">
        <v>0</v>
      </c>
      <c r="F1691" s="99" t="b">
        <v>0</v>
      </c>
      <c r="G1691" s="99" t="b">
        <v>0</v>
      </c>
    </row>
    <row r="1692" spans="1:7" ht="15">
      <c r="A1692" s="101" t="s">
        <v>1258</v>
      </c>
      <c r="B1692" s="99">
        <v>2</v>
      </c>
      <c r="C1692" s="103">
        <v>0.0007967809373819626</v>
      </c>
      <c r="D1692" s="99" t="s">
        <v>393</v>
      </c>
      <c r="E1692" s="99" t="b">
        <v>0</v>
      </c>
      <c r="F1692" s="99" t="b">
        <v>0</v>
      </c>
      <c r="G1692" s="99" t="b">
        <v>0</v>
      </c>
    </row>
    <row r="1693" spans="1:7" ht="15">
      <c r="A1693" s="101" t="s">
        <v>1404</v>
      </c>
      <c r="B1693" s="99">
        <v>2</v>
      </c>
      <c r="C1693" s="103">
        <v>0.0010271022806596834</v>
      </c>
      <c r="D1693" s="99" t="s">
        <v>393</v>
      </c>
      <c r="E1693" s="99" t="b">
        <v>0</v>
      </c>
      <c r="F1693" s="99" t="b">
        <v>0</v>
      </c>
      <c r="G1693" s="99" t="b">
        <v>0</v>
      </c>
    </row>
    <row r="1694" spans="1:7" ht="15">
      <c r="A1694" s="101" t="s">
        <v>1124</v>
      </c>
      <c r="B1694" s="99">
        <v>2</v>
      </c>
      <c r="C1694" s="103">
        <v>0.0007967809373819626</v>
      </c>
      <c r="D1694" s="99" t="s">
        <v>393</v>
      </c>
      <c r="E1694" s="99" t="b">
        <v>0</v>
      </c>
      <c r="F1694" s="99" t="b">
        <v>0</v>
      </c>
      <c r="G1694" s="99" t="b">
        <v>0</v>
      </c>
    </row>
    <row r="1695" spans="1:7" ht="15">
      <c r="A1695" s="101" t="s">
        <v>677</v>
      </c>
      <c r="B1695" s="99">
        <v>2</v>
      </c>
      <c r="C1695" s="103">
        <v>0.0007967809373819626</v>
      </c>
      <c r="D1695" s="99" t="s">
        <v>393</v>
      </c>
      <c r="E1695" s="99" t="b">
        <v>0</v>
      </c>
      <c r="F1695" s="99" t="b">
        <v>0</v>
      </c>
      <c r="G1695" s="99" t="b">
        <v>0</v>
      </c>
    </row>
    <row r="1696" spans="1:7" ht="15">
      <c r="A1696" s="101" t="s">
        <v>1635</v>
      </c>
      <c r="B1696" s="99">
        <v>2</v>
      </c>
      <c r="C1696" s="103">
        <v>0.0010271022806596834</v>
      </c>
      <c r="D1696" s="99" t="s">
        <v>393</v>
      </c>
      <c r="E1696" s="99" t="b">
        <v>0</v>
      </c>
      <c r="F1696" s="99" t="b">
        <v>0</v>
      </c>
      <c r="G1696" s="99" t="b">
        <v>0</v>
      </c>
    </row>
    <row r="1697" spans="1:7" ht="15">
      <c r="A1697" s="101" t="s">
        <v>1238</v>
      </c>
      <c r="B1697" s="99">
        <v>2</v>
      </c>
      <c r="C1697" s="103">
        <v>0.0007967809373819626</v>
      </c>
      <c r="D1697" s="99" t="s">
        <v>393</v>
      </c>
      <c r="E1697" s="99" t="b">
        <v>0</v>
      </c>
      <c r="F1697" s="99" t="b">
        <v>0</v>
      </c>
      <c r="G1697" s="99" t="b">
        <v>0</v>
      </c>
    </row>
    <row r="1698" spans="1:7" ht="15">
      <c r="A1698" s="101" t="s">
        <v>1366</v>
      </c>
      <c r="B1698" s="99">
        <v>2</v>
      </c>
      <c r="C1698" s="103">
        <v>0.0010271022806596834</v>
      </c>
      <c r="D1698" s="99" t="s">
        <v>393</v>
      </c>
      <c r="E1698" s="99" t="b">
        <v>0</v>
      </c>
      <c r="F1698" s="99" t="b">
        <v>1</v>
      </c>
      <c r="G1698" s="99" t="b">
        <v>0</v>
      </c>
    </row>
    <row r="1699" spans="1:7" ht="15">
      <c r="A1699" s="101" t="s">
        <v>731</v>
      </c>
      <c r="B1699" s="99">
        <v>2</v>
      </c>
      <c r="C1699" s="103">
        <v>0.0010271022806596834</v>
      </c>
      <c r="D1699" s="99" t="s">
        <v>393</v>
      </c>
      <c r="E1699" s="99" t="b">
        <v>0</v>
      </c>
      <c r="F1699" s="99" t="b">
        <v>0</v>
      </c>
      <c r="G1699" s="99" t="b">
        <v>0</v>
      </c>
    </row>
    <row r="1700" spans="1:7" ht="15">
      <c r="A1700" s="101" t="s">
        <v>1027</v>
      </c>
      <c r="B1700" s="99">
        <v>2</v>
      </c>
      <c r="C1700" s="103">
        <v>0.0010271022806596834</v>
      </c>
      <c r="D1700" s="99" t="s">
        <v>393</v>
      </c>
      <c r="E1700" s="99" t="b">
        <v>1</v>
      </c>
      <c r="F1700" s="99" t="b">
        <v>0</v>
      </c>
      <c r="G1700" s="99" t="b">
        <v>0</v>
      </c>
    </row>
    <row r="1701" spans="1:7" ht="15">
      <c r="A1701" s="101" t="s">
        <v>1533</v>
      </c>
      <c r="B1701" s="99">
        <v>2</v>
      </c>
      <c r="C1701" s="103">
        <v>0.0007967809373819626</v>
      </c>
      <c r="D1701" s="99" t="s">
        <v>393</v>
      </c>
      <c r="E1701" s="99" t="b">
        <v>0</v>
      </c>
      <c r="F1701" s="99" t="b">
        <v>0</v>
      </c>
      <c r="G1701" s="99" t="b">
        <v>0</v>
      </c>
    </row>
    <row r="1702" spans="1:7" ht="15">
      <c r="A1702" s="101" t="s">
        <v>1246</v>
      </c>
      <c r="B1702" s="99">
        <v>2</v>
      </c>
      <c r="C1702" s="103">
        <v>0.0007967809373819626</v>
      </c>
      <c r="D1702" s="99" t="s">
        <v>393</v>
      </c>
      <c r="E1702" s="99" t="b">
        <v>0</v>
      </c>
      <c r="F1702" s="99" t="b">
        <v>0</v>
      </c>
      <c r="G1702" s="99" t="b">
        <v>0</v>
      </c>
    </row>
    <row r="1703" spans="1:7" ht="15">
      <c r="A1703" s="101" t="s">
        <v>1591</v>
      </c>
      <c r="B1703" s="99">
        <v>2</v>
      </c>
      <c r="C1703" s="103">
        <v>0.0010271022806596834</v>
      </c>
      <c r="D1703" s="99" t="s">
        <v>393</v>
      </c>
      <c r="E1703" s="99" t="b">
        <v>0</v>
      </c>
      <c r="F1703" s="99" t="b">
        <v>0</v>
      </c>
      <c r="G1703" s="99" t="b">
        <v>0</v>
      </c>
    </row>
    <row r="1704" spans="1:7" ht="15">
      <c r="A1704" s="101" t="s">
        <v>562</v>
      </c>
      <c r="B1704" s="99">
        <v>2</v>
      </c>
      <c r="C1704" s="103">
        <v>0.0007967809373819626</v>
      </c>
      <c r="D1704" s="99" t="s">
        <v>393</v>
      </c>
      <c r="E1704" s="99" t="b">
        <v>0</v>
      </c>
      <c r="F1704" s="99" t="b">
        <v>0</v>
      </c>
      <c r="G1704" s="99" t="b">
        <v>0</v>
      </c>
    </row>
    <row r="1705" spans="1:7" ht="15">
      <c r="A1705" s="101" t="s">
        <v>1151</v>
      </c>
      <c r="B1705" s="99">
        <v>2</v>
      </c>
      <c r="C1705" s="103">
        <v>0.0007967809373819626</v>
      </c>
      <c r="D1705" s="99" t="s">
        <v>393</v>
      </c>
      <c r="E1705" s="99" t="b">
        <v>0</v>
      </c>
      <c r="F1705" s="99" t="b">
        <v>0</v>
      </c>
      <c r="G1705" s="99" t="b">
        <v>0</v>
      </c>
    </row>
    <row r="1706" spans="1:7" ht="15">
      <c r="A1706" s="101" t="s">
        <v>1114</v>
      </c>
      <c r="B1706" s="99">
        <v>2</v>
      </c>
      <c r="C1706" s="103">
        <v>0.0007967809373819626</v>
      </c>
      <c r="D1706" s="99" t="s">
        <v>393</v>
      </c>
      <c r="E1706" s="99" t="b">
        <v>1</v>
      </c>
      <c r="F1706" s="99" t="b">
        <v>0</v>
      </c>
      <c r="G1706" s="99" t="b">
        <v>0</v>
      </c>
    </row>
    <row r="1707" spans="1:7" ht="15">
      <c r="A1707" s="101" t="s">
        <v>521</v>
      </c>
      <c r="B1707" s="99">
        <v>2</v>
      </c>
      <c r="C1707" s="103">
        <v>0.0010271022806596834</v>
      </c>
      <c r="D1707" s="99" t="s">
        <v>393</v>
      </c>
      <c r="E1707" s="99" t="b">
        <v>0</v>
      </c>
      <c r="F1707" s="99" t="b">
        <v>0</v>
      </c>
      <c r="G1707" s="99" t="b">
        <v>0</v>
      </c>
    </row>
    <row r="1708" spans="1:7" ht="15">
      <c r="A1708" s="101" t="s">
        <v>482</v>
      </c>
      <c r="B1708" s="99">
        <v>2</v>
      </c>
      <c r="C1708" s="103">
        <v>0.0007967809373819626</v>
      </c>
      <c r="D1708" s="99" t="s">
        <v>393</v>
      </c>
      <c r="E1708" s="99" t="b">
        <v>0</v>
      </c>
      <c r="F1708" s="99" t="b">
        <v>0</v>
      </c>
      <c r="G1708" s="99" t="b">
        <v>0</v>
      </c>
    </row>
    <row r="1709" spans="1:7" ht="15">
      <c r="A1709" s="101" t="s">
        <v>1514</v>
      </c>
      <c r="B1709" s="99">
        <v>2</v>
      </c>
      <c r="C1709" s="103">
        <v>0.0007967809373819626</v>
      </c>
      <c r="D1709" s="99" t="s">
        <v>393</v>
      </c>
      <c r="E1709" s="99" t="b">
        <v>0</v>
      </c>
      <c r="F1709" s="99" t="b">
        <v>0</v>
      </c>
      <c r="G1709" s="99" t="b">
        <v>0</v>
      </c>
    </row>
    <row r="1710" spans="1:7" ht="15">
      <c r="A1710" s="101" t="s">
        <v>1273</v>
      </c>
      <c r="B1710" s="99">
        <v>2</v>
      </c>
      <c r="C1710" s="103">
        <v>0.0007967809373819626</v>
      </c>
      <c r="D1710" s="99" t="s">
        <v>393</v>
      </c>
      <c r="E1710" s="99" t="b">
        <v>0</v>
      </c>
      <c r="F1710" s="99" t="b">
        <v>0</v>
      </c>
      <c r="G1710" s="99" t="b">
        <v>0</v>
      </c>
    </row>
    <row r="1711" spans="1:7" ht="15">
      <c r="A1711" s="101" t="s">
        <v>947</v>
      </c>
      <c r="B1711" s="99">
        <v>2</v>
      </c>
      <c r="C1711" s="103">
        <v>0.0010271022806596834</v>
      </c>
      <c r="D1711" s="99" t="s">
        <v>393</v>
      </c>
      <c r="E1711" s="99" t="b">
        <v>0</v>
      </c>
      <c r="F1711" s="99" t="b">
        <v>0</v>
      </c>
      <c r="G1711" s="99" t="b">
        <v>0</v>
      </c>
    </row>
    <row r="1712" spans="1:7" ht="15">
      <c r="A1712" s="101" t="s">
        <v>783</v>
      </c>
      <c r="B1712" s="99">
        <v>2</v>
      </c>
      <c r="C1712" s="103">
        <v>0.0007967809373819626</v>
      </c>
      <c r="D1712" s="99" t="s">
        <v>393</v>
      </c>
      <c r="E1712" s="99" t="b">
        <v>0</v>
      </c>
      <c r="F1712" s="99" t="b">
        <v>0</v>
      </c>
      <c r="G1712" s="99" t="b">
        <v>0</v>
      </c>
    </row>
    <row r="1713" spans="1:7" ht="15">
      <c r="A1713" s="101" t="s">
        <v>1425</v>
      </c>
      <c r="B1713" s="99">
        <v>2</v>
      </c>
      <c r="C1713" s="103">
        <v>0.0007967809373819626</v>
      </c>
      <c r="D1713" s="99" t="s">
        <v>393</v>
      </c>
      <c r="E1713" s="99" t="b">
        <v>0</v>
      </c>
      <c r="F1713" s="99" t="b">
        <v>0</v>
      </c>
      <c r="G1713" s="99" t="b">
        <v>0</v>
      </c>
    </row>
    <row r="1714" spans="1:7" ht="15">
      <c r="A1714" s="101" t="s">
        <v>1598</v>
      </c>
      <c r="B1714" s="99">
        <v>2</v>
      </c>
      <c r="C1714" s="103">
        <v>0.0007967809373819626</v>
      </c>
      <c r="D1714" s="99" t="s">
        <v>393</v>
      </c>
      <c r="E1714" s="99" t="b">
        <v>0</v>
      </c>
      <c r="F1714" s="99" t="b">
        <v>0</v>
      </c>
      <c r="G1714" s="99" t="b">
        <v>0</v>
      </c>
    </row>
    <row r="1715" spans="1:7" ht="15">
      <c r="A1715" s="101" t="s">
        <v>841</v>
      </c>
      <c r="B1715" s="99">
        <v>2</v>
      </c>
      <c r="C1715" s="103">
        <v>0.0007967809373819626</v>
      </c>
      <c r="D1715" s="99" t="s">
        <v>393</v>
      </c>
      <c r="E1715" s="99" t="b">
        <v>0</v>
      </c>
      <c r="F1715" s="99" t="b">
        <v>0</v>
      </c>
      <c r="G1715" s="99" t="b">
        <v>0</v>
      </c>
    </row>
    <row r="1716" spans="1:7" ht="15">
      <c r="A1716" s="101" t="s">
        <v>1067</v>
      </c>
      <c r="B1716" s="99">
        <v>2</v>
      </c>
      <c r="C1716" s="103">
        <v>0.0007967809373819626</v>
      </c>
      <c r="D1716" s="99" t="s">
        <v>393</v>
      </c>
      <c r="E1716" s="99" t="b">
        <v>0</v>
      </c>
      <c r="F1716" s="99" t="b">
        <v>0</v>
      </c>
      <c r="G1716" s="99" t="b">
        <v>0</v>
      </c>
    </row>
    <row r="1717" spans="1:7" ht="15">
      <c r="A1717" s="101" t="s">
        <v>1418</v>
      </c>
      <c r="B1717" s="99">
        <v>2</v>
      </c>
      <c r="C1717" s="103">
        <v>0.0007967809373819626</v>
      </c>
      <c r="D1717" s="99" t="s">
        <v>393</v>
      </c>
      <c r="E1717" s="99" t="b">
        <v>0</v>
      </c>
      <c r="F1717" s="99" t="b">
        <v>0</v>
      </c>
      <c r="G1717" s="99" t="b">
        <v>0</v>
      </c>
    </row>
    <row r="1718" spans="1:7" ht="15">
      <c r="A1718" s="101" t="s">
        <v>1608</v>
      </c>
      <c r="B1718" s="99">
        <v>2</v>
      </c>
      <c r="C1718" s="103">
        <v>0.0010271022806596834</v>
      </c>
      <c r="D1718" s="99" t="s">
        <v>393</v>
      </c>
      <c r="E1718" s="99" t="b">
        <v>0</v>
      </c>
      <c r="F1718" s="99" t="b">
        <v>1</v>
      </c>
      <c r="G1718" s="99" t="b">
        <v>0</v>
      </c>
    </row>
    <row r="1719" spans="1:7" ht="15">
      <c r="A1719" s="101" t="s">
        <v>1526</v>
      </c>
      <c r="B1719" s="99">
        <v>2</v>
      </c>
      <c r="C1719" s="103">
        <v>0.0010271022806596834</v>
      </c>
      <c r="D1719" s="99" t="s">
        <v>393</v>
      </c>
      <c r="E1719" s="99" t="b">
        <v>0</v>
      </c>
      <c r="F1719" s="99" t="b">
        <v>0</v>
      </c>
      <c r="G1719" s="99" t="b">
        <v>0</v>
      </c>
    </row>
    <row r="1720" spans="1:7" ht="15">
      <c r="A1720" s="101" t="s">
        <v>1220</v>
      </c>
      <c r="B1720" s="99">
        <v>2</v>
      </c>
      <c r="C1720" s="103">
        <v>0.0010271022806596834</v>
      </c>
      <c r="D1720" s="99" t="s">
        <v>393</v>
      </c>
      <c r="E1720" s="99" t="b">
        <v>0</v>
      </c>
      <c r="F1720" s="99" t="b">
        <v>0</v>
      </c>
      <c r="G1720" s="99" t="b">
        <v>0</v>
      </c>
    </row>
    <row r="1721" spans="1:7" ht="15">
      <c r="A1721" s="101" t="s">
        <v>956</v>
      </c>
      <c r="B1721" s="99">
        <v>2</v>
      </c>
      <c r="C1721" s="103">
        <v>0.0007967809373819626</v>
      </c>
      <c r="D1721" s="99" t="s">
        <v>393</v>
      </c>
      <c r="E1721" s="99" t="b">
        <v>0</v>
      </c>
      <c r="F1721" s="99" t="b">
        <v>0</v>
      </c>
      <c r="G1721" s="99" t="b">
        <v>0</v>
      </c>
    </row>
    <row r="1722" spans="1:7" ht="15">
      <c r="A1722" s="101" t="s">
        <v>1455</v>
      </c>
      <c r="B1722" s="99">
        <v>2</v>
      </c>
      <c r="C1722" s="103">
        <v>0.0007967809373819626</v>
      </c>
      <c r="D1722" s="99" t="s">
        <v>393</v>
      </c>
      <c r="E1722" s="99" t="b">
        <v>0</v>
      </c>
      <c r="F1722" s="99" t="b">
        <v>0</v>
      </c>
      <c r="G1722" s="99" t="b">
        <v>0</v>
      </c>
    </row>
    <row r="1723" spans="1:7" ht="15">
      <c r="A1723" s="101" t="s">
        <v>1409</v>
      </c>
      <c r="B1723" s="99">
        <v>2</v>
      </c>
      <c r="C1723" s="103">
        <v>0.0007967809373819626</v>
      </c>
      <c r="D1723" s="99" t="s">
        <v>393</v>
      </c>
      <c r="E1723" s="99" t="b">
        <v>0</v>
      </c>
      <c r="F1723" s="99" t="b">
        <v>0</v>
      </c>
      <c r="G1723" s="99" t="b">
        <v>0</v>
      </c>
    </row>
    <row r="1724" spans="1:7" ht="15">
      <c r="A1724" s="101" t="s">
        <v>497</v>
      </c>
      <c r="B1724" s="99">
        <v>2</v>
      </c>
      <c r="C1724" s="103">
        <v>0.0007967809373819626</v>
      </c>
      <c r="D1724" s="99" t="s">
        <v>393</v>
      </c>
      <c r="E1724" s="99" t="b">
        <v>0</v>
      </c>
      <c r="F1724" s="99" t="b">
        <v>0</v>
      </c>
      <c r="G1724" s="99" t="b">
        <v>0</v>
      </c>
    </row>
    <row r="1725" spans="1:7" ht="15">
      <c r="A1725" s="101" t="s">
        <v>1382</v>
      </c>
      <c r="B1725" s="99">
        <v>2</v>
      </c>
      <c r="C1725" s="103">
        <v>0.0010271022806596834</v>
      </c>
      <c r="D1725" s="99" t="s">
        <v>393</v>
      </c>
      <c r="E1725" s="99" t="b">
        <v>0</v>
      </c>
      <c r="F1725" s="99" t="b">
        <v>0</v>
      </c>
      <c r="G1725" s="99" t="b">
        <v>0</v>
      </c>
    </row>
    <row r="1726" spans="1:7" ht="15">
      <c r="A1726" s="101" t="s">
        <v>536</v>
      </c>
      <c r="B1726" s="99">
        <v>2</v>
      </c>
      <c r="C1726" s="103">
        <v>0.0007967809373819626</v>
      </c>
      <c r="D1726" s="99" t="s">
        <v>393</v>
      </c>
      <c r="E1726" s="99" t="b">
        <v>0</v>
      </c>
      <c r="F1726" s="99" t="b">
        <v>0</v>
      </c>
      <c r="G1726" s="99" t="b">
        <v>0</v>
      </c>
    </row>
    <row r="1727" spans="1:7" ht="15">
      <c r="A1727" s="101" t="s">
        <v>1266</v>
      </c>
      <c r="B1727" s="99">
        <v>2</v>
      </c>
      <c r="C1727" s="103">
        <v>0.0007967809373819626</v>
      </c>
      <c r="D1727" s="99" t="s">
        <v>393</v>
      </c>
      <c r="E1727" s="99" t="b">
        <v>1</v>
      </c>
      <c r="F1727" s="99" t="b">
        <v>0</v>
      </c>
      <c r="G1727" s="99" t="b">
        <v>0</v>
      </c>
    </row>
    <row r="1728" spans="1:7" ht="15">
      <c r="A1728" s="101" t="s">
        <v>623</v>
      </c>
      <c r="B1728" s="99">
        <v>2</v>
      </c>
      <c r="C1728" s="103">
        <v>0.0010271022806596834</v>
      </c>
      <c r="D1728" s="99" t="s">
        <v>393</v>
      </c>
      <c r="E1728" s="99" t="b">
        <v>0</v>
      </c>
      <c r="F1728" s="99" t="b">
        <v>0</v>
      </c>
      <c r="G1728" s="99" t="b">
        <v>0</v>
      </c>
    </row>
    <row r="1729" spans="1:7" ht="15">
      <c r="A1729" s="101" t="s">
        <v>800</v>
      </c>
      <c r="B1729" s="99">
        <v>2</v>
      </c>
      <c r="C1729" s="103">
        <v>0.0007967809373819626</v>
      </c>
      <c r="D1729" s="99" t="s">
        <v>393</v>
      </c>
      <c r="E1729" s="99" t="b">
        <v>0</v>
      </c>
      <c r="F1729" s="99" t="b">
        <v>0</v>
      </c>
      <c r="G1729" s="99" t="b">
        <v>0</v>
      </c>
    </row>
    <row r="1730" spans="1:7" ht="15">
      <c r="A1730" s="101" t="s">
        <v>890</v>
      </c>
      <c r="B1730" s="99">
        <v>2</v>
      </c>
      <c r="C1730" s="103">
        <v>0.0007967809373819626</v>
      </c>
      <c r="D1730" s="99" t="s">
        <v>393</v>
      </c>
      <c r="E1730" s="99" t="b">
        <v>0</v>
      </c>
      <c r="F1730" s="99" t="b">
        <v>0</v>
      </c>
      <c r="G1730" s="99" t="b">
        <v>0</v>
      </c>
    </row>
    <row r="1731" spans="1:7" ht="15">
      <c r="A1731" s="101" t="s">
        <v>784</v>
      </c>
      <c r="B1731" s="99">
        <v>2</v>
      </c>
      <c r="C1731" s="103">
        <v>0.0010271022806596834</v>
      </c>
      <c r="D1731" s="99" t="s">
        <v>393</v>
      </c>
      <c r="E1731" s="99" t="b">
        <v>0</v>
      </c>
      <c r="F1731" s="99" t="b">
        <v>0</v>
      </c>
      <c r="G1731" s="99" t="b">
        <v>0</v>
      </c>
    </row>
    <row r="1732" spans="1:7" ht="15">
      <c r="A1732" s="101" t="s">
        <v>1145</v>
      </c>
      <c r="B1732" s="99">
        <v>2</v>
      </c>
      <c r="C1732" s="103">
        <v>0.0007967809373819626</v>
      </c>
      <c r="D1732" s="99" t="s">
        <v>393</v>
      </c>
      <c r="E1732" s="99" t="b">
        <v>0</v>
      </c>
      <c r="F1732" s="99" t="b">
        <v>0</v>
      </c>
      <c r="G1732" s="99" t="b">
        <v>0</v>
      </c>
    </row>
    <row r="1733" spans="1:7" ht="15">
      <c r="A1733" s="101" t="s">
        <v>754</v>
      </c>
      <c r="B1733" s="99">
        <v>2</v>
      </c>
      <c r="C1733" s="103">
        <v>0.0010271022806596834</v>
      </c>
      <c r="D1733" s="99" t="s">
        <v>393</v>
      </c>
      <c r="E1733" s="99" t="b">
        <v>0</v>
      </c>
      <c r="F1733" s="99" t="b">
        <v>0</v>
      </c>
      <c r="G1733" s="99" t="b">
        <v>0</v>
      </c>
    </row>
    <row r="1734" spans="1:7" ht="15">
      <c r="A1734" s="101" t="s">
        <v>923</v>
      </c>
      <c r="B1734" s="99">
        <v>2</v>
      </c>
      <c r="C1734" s="103">
        <v>0.0007967809373819626</v>
      </c>
      <c r="D1734" s="99" t="s">
        <v>393</v>
      </c>
      <c r="E1734" s="99" t="b">
        <v>0</v>
      </c>
      <c r="F1734" s="99" t="b">
        <v>0</v>
      </c>
      <c r="G1734" s="99" t="b">
        <v>0</v>
      </c>
    </row>
    <row r="1735" spans="1:7" ht="15">
      <c r="A1735" s="101" t="s">
        <v>1252</v>
      </c>
      <c r="B1735" s="99">
        <v>2</v>
      </c>
      <c r="C1735" s="103">
        <v>0.0010271022806596834</v>
      </c>
      <c r="D1735" s="99" t="s">
        <v>393</v>
      </c>
      <c r="E1735" s="99" t="b">
        <v>0</v>
      </c>
      <c r="F1735" s="99" t="b">
        <v>0</v>
      </c>
      <c r="G1735" s="99" t="b">
        <v>0</v>
      </c>
    </row>
    <row r="1736" spans="1:7" ht="15">
      <c r="A1736" s="101" t="s">
        <v>1599</v>
      </c>
      <c r="B1736" s="99">
        <v>2</v>
      </c>
      <c r="C1736" s="103">
        <v>0.0007967809373819626</v>
      </c>
      <c r="D1736" s="99" t="s">
        <v>393</v>
      </c>
      <c r="E1736" s="99" t="b">
        <v>0</v>
      </c>
      <c r="F1736" s="99" t="b">
        <v>0</v>
      </c>
      <c r="G1736" s="99" t="b">
        <v>0</v>
      </c>
    </row>
    <row r="1737" spans="1:7" ht="15">
      <c r="A1737" s="101" t="s">
        <v>780</v>
      </c>
      <c r="B1737" s="99">
        <v>2</v>
      </c>
      <c r="C1737" s="103">
        <v>0.0007967809373819626</v>
      </c>
      <c r="D1737" s="99" t="s">
        <v>393</v>
      </c>
      <c r="E1737" s="99" t="b">
        <v>0</v>
      </c>
      <c r="F1737" s="99" t="b">
        <v>0</v>
      </c>
      <c r="G1737" s="99" t="b">
        <v>0</v>
      </c>
    </row>
    <row r="1738" spans="1:7" ht="15">
      <c r="A1738" s="101" t="s">
        <v>1590</v>
      </c>
      <c r="B1738" s="99">
        <v>2</v>
      </c>
      <c r="C1738" s="103">
        <v>0.0010271022806596834</v>
      </c>
      <c r="D1738" s="99" t="s">
        <v>393</v>
      </c>
      <c r="E1738" s="99" t="b">
        <v>0</v>
      </c>
      <c r="F1738" s="99" t="b">
        <v>0</v>
      </c>
      <c r="G1738" s="99" t="b">
        <v>0</v>
      </c>
    </row>
    <row r="1739" spans="1:7" ht="15">
      <c r="A1739" s="101" t="s">
        <v>1638</v>
      </c>
      <c r="B1739" s="99">
        <v>2</v>
      </c>
      <c r="C1739" s="103">
        <v>0.0007967809373819626</v>
      </c>
      <c r="D1739" s="99" t="s">
        <v>393</v>
      </c>
      <c r="E1739" s="99" t="b">
        <v>0</v>
      </c>
      <c r="F1739" s="99" t="b">
        <v>0</v>
      </c>
      <c r="G1739" s="99" t="b">
        <v>0</v>
      </c>
    </row>
    <row r="1740" spans="1:7" ht="15">
      <c r="A1740" s="101" t="s">
        <v>1264</v>
      </c>
      <c r="B1740" s="99">
        <v>2</v>
      </c>
      <c r="C1740" s="103">
        <v>0.0010271022806596834</v>
      </c>
      <c r="D1740" s="99" t="s">
        <v>393</v>
      </c>
      <c r="E1740" s="99" t="b">
        <v>0</v>
      </c>
      <c r="F1740" s="99" t="b">
        <v>0</v>
      </c>
      <c r="G1740" s="99" t="b">
        <v>0</v>
      </c>
    </row>
    <row r="1741" spans="1:7" ht="15">
      <c r="A1741" s="101" t="s">
        <v>825</v>
      </c>
      <c r="B1741" s="99">
        <v>2</v>
      </c>
      <c r="C1741" s="103">
        <v>0.0007967809373819626</v>
      </c>
      <c r="D1741" s="99" t="s">
        <v>393</v>
      </c>
      <c r="E1741" s="99" t="b">
        <v>0</v>
      </c>
      <c r="F1741" s="99" t="b">
        <v>0</v>
      </c>
      <c r="G1741" s="99" t="b">
        <v>0</v>
      </c>
    </row>
    <row r="1742" spans="1:7" ht="15">
      <c r="A1742" s="101" t="s">
        <v>1041</v>
      </c>
      <c r="B1742" s="99">
        <v>2</v>
      </c>
      <c r="C1742" s="103">
        <v>0.0007967809373819626</v>
      </c>
      <c r="D1742" s="99" t="s">
        <v>393</v>
      </c>
      <c r="E1742" s="99" t="b">
        <v>0</v>
      </c>
      <c r="F1742" s="99" t="b">
        <v>0</v>
      </c>
      <c r="G1742" s="99" t="b">
        <v>0</v>
      </c>
    </row>
    <row r="1743" spans="1:7" ht="15">
      <c r="A1743" s="101" t="s">
        <v>1452</v>
      </c>
      <c r="B1743" s="99">
        <v>2</v>
      </c>
      <c r="C1743" s="103">
        <v>0.0007967809373819626</v>
      </c>
      <c r="D1743" s="99" t="s">
        <v>393</v>
      </c>
      <c r="E1743" s="99" t="b">
        <v>0</v>
      </c>
      <c r="F1743" s="99" t="b">
        <v>0</v>
      </c>
      <c r="G1743" s="99" t="b">
        <v>0</v>
      </c>
    </row>
    <row r="1744" spans="1:7" ht="15">
      <c r="A1744" s="101" t="s">
        <v>930</v>
      </c>
      <c r="B1744" s="99">
        <v>2</v>
      </c>
      <c r="C1744" s="103">
        <v>0.0007967809373819626</v>
      </c>
      <c r="D1744" s="99" t="s">
        <v>393</v>
      </c>
      <c r="E1744" s="99" t="b">
        <v>0</v>
      </c>
      <c r="F1744" s="99" t="b">
        <v>0</v>
      </c>
      <c r="G1744" s="99" t="b">
        <v>0</v>
      </c>
    </row>
    <row r="1745" spans="1:7" ht="15">
      <c r="A1745" s="101" t="s">
        <v>476</v>
      </c>
      <c r="B1745" s="99">
        <v>2</v>
      </c>
      <c r="C1745" s="103">
        <v>0.0007967809373819626</v>
      </c>
      <c r="D1745" s="99" t="s">
        <v>393</v>
      </c>
      <c r="E1745" s="99" t="b">
        <v>0</v>
      </c>
      <c r="F1745" s="99" t="b">
        <v>0</v>
      </c>
      <c r="G1745" s="99" t="b">
        <v>0</v>
      </c>
    </row>
    <row r="1746" spans="1:7" ht="15">
      <c r="A1746" s="101" t="s">
        <v>592</v>
      </c>
      <c r="B1746" s="99">
        <v>2</v>
      </c>
      <c r="C1746" s="103">
        <v>0.0007967809373819626</v>
      </c>
      <c r="D1746" s="99" t="s">
        <v>393</v>
      </c>
      <c r="E1746" s="99" t="b">
        <v>0</v>
      </c>
      <c r="F1746" s="99" t="b">
        <v>0</v>
      </c>
      <c r="G1746" s="99" t="b">
        <v>0</v>
      </c>
    </row>
    <row r="1747" spans="1:7" ht="15">
      <c r="A1747" s="101" t="s">
        <v>1411</v>
      </c>
      <c r="B1747" s="99">
        <v>2</v>
      </c>
      <c r="C1747" s="103">
        <v>0.0010271022806596834</v>
      </c>
      <c r="D1747" s="99" t="s">
        <v>393</v>
      </c>
      <c r="E1747" s="99" t="b">
        <v>0</v>
      </c>
      <c r="F1747" s="99" t="b">
        <v>0</v>
      </c>
      <c r="G1747" s="99" t="b">
        <v>0</v>
      </c>
    </row>
    <row r="1748" spans="1:7" ht="15">
      <c r="A1748" s="101" t="s">
        <v>418</v>
      </c>
      <c r="B1748" s="99">
        <v>33</v>
      </c>
      <c r="C1748" s="103">
        <v>0.005884416706795129</v>
      </c>
      <c r="D1748" s="99" t="s">
        <v>394</v>
      </c>
      <c r="E1748" s="99" t="b">
        <v>0</v>
      </c>
      <c r="F1748" s="99" t="b">
        <v>0</v>
      </c>
      <c r="G1748" s="99" t="b">
        <v>0</v>
      </c>
    </row>
    <row r="1749" spans="1:7" ht="15">
      <c r="A1749" s="101" t="s">
        <v>423</v>
      </c>
      <c r="B1749" s="99">
        <v>28</v>
      </c>
      <c r="C1749" s="103">
        <v>0.010498285758573565</v>
      </c>
      <c r="D1749" s="99" t="s">
        <v>394</v>
      </c>
      <c r="E1749" s="99" t="b">
        <v>0</v>
      </c>
      <c r="F1749" s="99" t="b">
        <v>0</v>
      </c>
      <c r="G1749" s="99" t="b">
        <v>0</v>
      </c>
    </row>
    <row r="1750" spans="1:7" ht="15">
      <c r="A1750" s="101" t="s">
        <v>419</v>
      </c>
      <c r="B1750" s="99">
        <v>25</v>
      </c>
      <c r="C1750" s="103">
        <v>0.009373469427297826</v>
      </c>
      <c r="D1750" s="99" t="s">
        <v>394</v>
      </c>
      <c r="E1750" s="99" t="b">
        <v>0</v>
      </c>
      <c r="F1750" s="99" t="b">
        <v>0</v>
      </c>
      <c r="G1750" s="99" t="b">
        <v>0</v>
      </c>
    </row>
    <row r="1751" spans="1:7" ht="15">
      <c r="A1751" s="101" t="s">
        <v>426</v>
      </c>
      <c r="B1751" s="99">
        <v>25</v>
      </c>
      <c r="C1751" s="103">
        <v>0.009373469427297826</v>
      </c>
      <c r="D1751" s="99" t="s">
        <v>394</v>
      </c>
      <c r="E1751" s="99" t="b">
        <v>0</v>
      </c>
      <c r="F1751" s="99" t="b">
        <v>0</v>
      </c>
      <c r="G1751" s="99" t="b">
        <v>0</v>
      </c>
    </row>
    <row r="1752" spans="1:7" ht="15">
      <c r="A1752" s="101" t="s">
        <v>421</v>
      </c>
      <c r="B1752" s="99">
        <v>23</v>
      </c>
      <c r="C1752" s="103">
        <v>0.005978197386973785</v>
      </c>
      <c r="D1752" s="99" t="s">
        <v>394</v>
      </c>
      <c r="E1752" s="99" t="b">
        <v>0</v>
      </c>
      <c r="F1752" s="99" t="b">
        <v>0</v>
      </c>
      <c r="G1752" s="99" t="b">
        <v>0</v>
      </c>
    </row>
    <row r="1753" spans="1:7" ht="15">
      <c r="A1753" s="101" t="s">
        <v>425</v>
      </c>
      <c r="B1753" s="99">
        <v>20</v>
      </c>
      <c r="C1753" s="103">
        <v>0.007498775541838261</v>
      </c>
      <c r="D1753" s="99" t="s">
        <v>394</v>
      </c>
      <c r="E1753" s="99" t="b">
        <v>1</v>
      </c>
      <c r="F1753" s="99" t="b">
        <v>0</v>
      </c>
      <c r="G1753" s="99" t="b">
        <v>0</v>
      </c>
    </row>
    <row r="1754" spans="1:7" ht="15">
      <c r="A1754" s="101" t="s">
        <v>434</v>
      </c>
      <c r="B1754" s="99">
        <v>17</v>
      </c>
      <c r="C1754" s="103">
        <v>0.006373959210562522</v>
      </c>
      <c r="D1754" s="99" t="s">
        <v>394</v>
      </c>
      <c r="E1754" s="99" t="b">
        <v>0</v>
      </c>
      <c r="F1754" s="99" t="b">
        <v>0</v>
      </c>
      <c r="G1754" s="99" t="b">
        <v>0</v>
      </c>
    </row>
    <row r="1755" spans="1:7" ht="15">
      <c r="A1755" s="101" t="s">
        <v>422</v>
      </c>
      <c r="B1755" s="99">
        <v>14</v>
      </c>
      <c r="C1755" s="103">
        <v>0.0020286626352899995</v>
      </c>
      <c r="D1755" s="99" t="s">
        <v>394</v>
      </c>
      <c r="E1755" s="99" t="b">
        <v>0</v>
      </c>
      <c r="F1755" s="99" t="b">
        <v>0</v>
      </c>
      <c r="G1755" s="99" t="b">
        <v>0</v>
      </c>
    </row>
    <row r="1756" spans="1:7" ht="15">
      <c r="A1756" s="101" t="s">
        <v>482</v>
      </c>
      <c r="B1756" s="99">
        <v>13</v>
      </c>
      <c r="C1756" s="103">
        <v>0.005935081682800944</v>
      </c>
      <c r="D1756" s="99" t="s">
        <v>394</v>
      </c>
      <c r="E1756" s="99" t="b">
        <v>0</v>
      </c>
      <c r="F1756" s="99" t="b">
        <v>0</v>
      </c>
      <c r="G1756" s="99" t="b">
        <v>0</v>
      </c>
    </row>
    <row r="1757" spans="1:7" ht="15">
      <c r="A1757" s="101" t="s">
        <v>233</v>
      </c>
      <c r="B1757" s="99">
        <v>12</v>
      </c>
      <c r="C1757" s="103">
        <v>0.002594329607117631</v>
      </c>
      <c r="D1757" s="99" t="s">
        <v>394</v>
      </c>
      <c r="E1757" s="99" t="b">
        <v>0</v>
      </c>
      <c r="F1757" s="99" t="b">
        <v>0</v>
      </c>
      <c r="G1757" s="99" t="b">
        <v>0</v>
      </c>
    </row>
    <row r="1758" spans="1:7" ht="15">
      <c r="A1758" s="101" t="s">
        <v>250</v>
      </c>
      <c r="B1758" s="99">
        <v>12</v>
      </c>
      <c r="C1758" s="103">
        <v>0.003119059506247192</v>
      </c>
      <c r="D1758" s="99" t="s">
        <v>394</v>
      </c>
      <c r="E1758" s="99" t="b">
        <v>0</v>
      </c>
      <c r="F1758" s="99" t="b">
        <v>0</v>
      </c>
      <c r="G1758" s="99" t="b">
        <v>0</v>
      </c>
    </row>
    <row r="1759" spans="1:7" ht="15">
      <c r="A1759" s="101" t="s">
        <v>432</v>
      </c>
      <c r="B1759" s="99">
        <v>12</v>
      </c>
      <c r="C1759" s="103">
        <v>0.003739683250578674</v>
      </c>
      <c r="D1759" s="99" t="s">
        <v>394</v>
      </c>
      <c r="E1759" s="99" t="b">
        <v>0</v>
      </c>
      <c r="F1759" s="99" t="b">
        <v>0</v>
      </c>
      <c r="G1759" s="99" t="b">
        <v>0</v>
      </c>
    </row>
    <row r="1760" spans="1:7" ht="15">
      <c r="A1760" s="101" t="s">
        <v>442</v>
      </c>
      <c r="B1760" s="99">
        <v>11</v>
      </c>
      <c r="C1760" s="103">
        <v>0.0023781354731911616</v>
      </c>
      <c r="D1760" s="99" t="s">
        <v>394</v>
      </c>
      <c r="E1760" s="99" t="b">
        <v>0</v>
      </c>
      <c r="F1760" s="99" t="b">
        <v>0</v>
      </c>
      <c r="G1760" s="99" t="b">
        <v>0</v>
      </c>
    </row>
    <row r="1761" spans="1:7" ht="15">
      <c r="A1761" s="101" t="s">
        <v>437</v>
      </c>
      <c r="B1761" s="99">
        <v>11</v>
      </c>
      <c r="C1761" s="103">
        <v>0.004124326548011043</v>
      </c>
      <c r="D1761" s="99" t="s">
        <v>394</v>
      </c>
      <c r="E1761" s="99" t="b">
        <v>0</v>
      </c>
      <c r="F1761" s="99" t="b">
        <v>0</v>
      </c>
      <c r="G1761" s="99" t="b">
        <v>0</v>
      </c>
    </row>
    <row r="1762" spans="1:7" ht="15">
      <c r="A1762" s="101" t="s">
        <v>517</v>
      </c>
      <c r="B1762" s="99">
        <v>11</v>
      </c>
      <c r="C1762" s="103">
        <v>0.004124326548011043</v>
      </c>
      <c r="D1762" s="99" t="s">
        <v>394</v>
      </c>
      <c r="E1762" s="99" t="b">
        <v>0</v>
      </c>
      <c r="F1762" s="99" t="b">
        <v>0</v>
      </c>
      <c r="G1762" s="99" t="b">
        <v>0</v>
      </c>
    </row>
    <row r="1763" spans="1:7" ht="15">
      <c r="A1763" s="101" t="s">
        <v>462</v>
      </c>
      <c r="B1763" s="99">
        <v>10</v>
      </c>
      <c r="C1763" s="103">
        <v>0.0017831565778167057</v>
      </c>
      <c r="D1763" s="99" t="s">
        <v>394</v>
      </c>
      <c r="E1763" s="99" t="b">
        <v>0</v>
      </c>
      <c r="F1763" s="99" t="b">
        <v>0</v>
      </c>
      <c r="G1763" s="99" t="b">
        <v>0</v>
      </c>
    </row>
    <row r="1764" spans="1:7" ht="15">
      <c r="A1764" s="101" t="s">
        <v>435</v>
      </c>
      <c r="B1764" s="99">
        <v>10</v>
      </c>
      <c r="C1764" s="103">
        <v>0.0037493877709191305</v>
      </c>
      <c r="D1764" s="99" t="s">
        <v>394</v>
      </c>
      <c r="E1764" s="99" t="b">
        <v>0</v>
      </c>
      <c r="F1764" s="99" t="b">
        <v>0</v>
      </c>
      <c r="G1764" s="99" t="b">
        <v>0</v>
      </c>
    </row>
    <row r="1765" spans="1:7" ht="15">
      <c r="A1765" s="101" t="s">
        <v>457</v>
      </c>
      <c r="B1765" s="99">
        <v>9</v>
      </c>
      <c r="C1765" s="103">
        <v>0.002804762437934005</v>
      </c>
      <c r="D1765" s="99" t="s">
        <v>394</v>
      </c>
      <c r="E1765" s="99" t="b">
        <v>0</v>
      </c>
      <c r="F1765" s="99" t="b">
        <v>0</v>
      </c>
      <c r="G1765" s="99" t="b">
        <v>0</v>
      </c>
    </row>
    <row r="1766" spans="1:7" ht="15">
      <c r="A1766" s="101" t="s">
        <v>440</v>
      </c>
      <c r="B1766" s="99">
        <v>9</v>
      </c>
      <c r="C1766" s="103">
        <v>0.004108902703477577</v>
      </c>
      <c r="D1766" s="99" t="s">
        <v>394</v>
      </c>
      <c r="E1766" s="99" t="b">
        <v>0</v>
      </c>
      <c r="F1766" s="99" t="b">
        <v>0</v>
      </c>
      <c r="G1766" s="99" t="b">
        <v>0</v>
      </c>
    </row>
    <row r="1767" spans="1:7" ht="15">
      <c r="A1767" s="101" t="s">
        <v>428</v>
      </c>
      <c r="B1767" s="99">
        <v>9</v>
      </c>
      <c r="C1767" s="103">
        <v>0.002804762437934005</v>
      </c>
      <c r="D1767" s="99" t="s">
        <v>394</v>
      </c>
      <c r="E1767" s="99" t="b">
        <v>0</v>
      </c>
      <c r="F1767" s="99" t="b">
        <v>0</v>
      </c>
      <c r="G1767" s="99" t="b">
        <v>0</v>
      </c>
    </row>
    <row r="1768" spans="1:7" ht="15">
      <c r="A1768" s="101" t="s">
        <v>472</v>
      </c>
      <c r="B1768" s="99">
        <v>9</v>
      </c>
      <c r="C1768" s="103">
        <v>0.0019457472053382233</v>
      </c>
      <c r="D1768" s="99" t="s">
        <v>394</v>
      </c>
      <c r="E1768" s="99" t="b">
        <v>0</v>
      </c>
      <c r="F1768" s="99" t="b">
        <v>0</v>
      </c>
      <c r="G1768" s="99" t="b">
        <v>0</v>
      </c>
    </row>
    <row r="1769" spans="1:7" ht="15">
      <c r="A1769" s="101" t="s">
        <v>455</v>
      </c>
      <c r="B1769" s="99">
        <v>8</v>
      </c>
      <c r="C1769" s="103">
        <v>0.002493122167052449</v>
      </c>
      <c r="D1769" s="99" t="s">
        <v>394</v>
      </c>
      <c r="E1769" s="99" t="b">
        <v>0</v>
      </c>
      <c r="F1769" s="99" t="b">
        <v>0</v>
      </c>
      <c r="G1769" s="99" t="b">
        <v>0</v>
      </c>
    </row>
    <row r="1770" spans="1:7" ht="15">
      <c r="A1770" s="101" t="s">
        <v>254</v>
      </c>
      <c r="B1770" s="99">
        <v>8</v>
      </c>
      <c r="C1770" s="103">
        <v>0.002999510216735304</v>
      </c>
      <c r="D1770" s="99" t="s">
        <v>394</v>
      </c>
      <c r="E1770" s="99" t="b">
        <v>0</v>
      </c>
      <c r="F1770" s="99" t="b">
        <v>0</v>
      </c>
      <c r="G1770" s="99" t="b">
        <v>0</v>
      </c>
    </row>
    <row r="1771" spans="1:7" ht="15">
      <c r="A1771" s="101" t="s">
        <v>436</v>
      </c>
      <c r="B1771" s="99">
        <v>7</v>
      </c>
      <c r="C1771" s="103">
        <v>0.0021814818961708926</v>
      </c>
      <c r="D1771" s="99" t="s">
        <v>394</v>
      </c>
      <c r="E1771" s="99" t="b">
        <v>0</v>
      </c>
      <c r="F1771" s="99" t="b">
        <v>0</v>
      </c>
      <c r="G1771" s="99" t="b">
        <v>0</v>
      </c>
    </row>
    <row r="1772" spans="1:7" ht="15">
      <c r="A1772" s="101" t="s">
        <v>611</v>
      </c>
      <c r="B1772" s="99">
        <v>7</v>
      </c>
      <c r="C1772" s="103">
        <v>0.004000933274815088</v>
      </c>
      <c r="D1772" s="99" t="s">
        <v>394</v>
      </c>
      <c r="E1772" s="99" t="b">
        <v>0</v>
      </c>
      <c r="F1772" s="99" t="b">
        <v>0</v>
      </c>
      <c r="G1772" s="99" t="b">
        <v>0</v>
      </c>
    </row>
    <row r="1773" spans="1:7" ht="15">
      <c r="A1773" s="101" t="s">
        <v>530</v>
      </c>
      <c r="B1773" s="99">
        <v>7</v>
      </c>
      <c r="C1773" s="103">
        <v>0.0021814818961708926</v>
      </c>
      <c r="D1773" s="99" t="s">
        <v>394</v>
      </c>
      <c r="E1773" s="99" t="b">
        <v>0</v>
      </c>
      <c r="F1773" s="99" t="b">
        <v>0</v>
      </c>
      <c r="G1773" s="99" t="b">
        <v>0</v>
      </c>
    </row>
    <row r="1774" spans="1:7" ht="15">
      <c r="A1774" s="101" t="s">
        <v>544</v>
      </c>
      <c r="B1774" s="99">
        <v>7</v>
      </c>
      <c r="C1774" s="103">
        <v>0.0031958132138158925</v>
      </c>
      <c r="D1774" s="99" t="s">
        <v>394</v>
      </c>
      <c r="E1774" s="99" t="b">
        <v>0</v>
      </c>
      <c r="F1774" s="99" t="b">
        <v>0</v>
      </c>
      <c r="G1774" s="99" t="b">
        <v>0</v>
      </c>
    </row>
    <row r="1775" spans="1:7" ht="15">
      <c r="A1775" s="101" t="s">
        <v>525</v>
      </c>
      <c r="B1775" s="99">
        <v>7</v>
      </c>
      <c r="C1775" s="103">
        <v>0.002624571439643391</v>
      </c>
      <c r="D1775" s="99" t="s">
        <v>394</v>
      </c>
      <c r="E1775" s="99" t="b">
        <v>0</v>
      </c>
      <c r="F1775" s="99" t="b">
        <v>0</v>
      </c>
      <c r="G1775" s="99" t="b">
        <v>0</v>
      </c>
    </row>
    <row r="1776" spans="1:7" ht="15">
      <c r="A1776" s="101" t="s">
        <v>447</v>
      </c>
      <c r="B1776" s="99">
        <v>6</v>
      </c>
      <c r="C1776" s="103">
        <v>0.001559529753123596</v>
      </c>
      <c r="D1776" s="99" t="s">
        <v>394</v>
      </c>
      <c r="E1776" s="99" t="b">
        <v>0</v>
      </c>
      <c r="F1776" s="99" t="b">
        <v>0</v>
      </c>
      <c r="G1776" s="99" t="b">
        <v>0</v>
      </c>
    </row>
    <row r="1777" spans="1:7" ht="15">
      <c r="A1777" s="101" t="s">
        <v>545</v>
      </c>
      <c r="B1777" s="99">
        <v>6</v>
      </c>
      <c r="C1777" s="103">
        <v>0.003429371378412933</v>
      </c>
      <c r="D1777" s="99" t="s">
        <v>394</v>
      </c>
      <c r="E1777" s="99" t="b">
        <v>0</v>
      </c>
      <c r="F1777" s="99" t="b">
        <v>0</v>
      </c>
      <c r="G1777" s="99" t="b">
        <v>0</v>
      </c>
    </row>
    <row r="1778" spans="1:7" ht="15">
      <c r="A1778" s="101" t="s">
        <v>417</v>
      </c>
      <c r="B1778" s="99">
        <v>6</v>
      </c>
      <c r="C1778" s="103">
        <v>0.001559529753123596</v>
      </c>
      <c r="D1778" s="99" t="s">
        <v>394</v>
      </c>
      <c r="E1778" s="99" t="b">
        <v>0</v>
      </c>
      <c r="F1778" s="99" t="b">
        <v>0</v>
      </c>
      <c r="G1778" s="99" t="b">
        <v>0</v>
      </c>
    </row>
    <row r="1779" spans="1:7" ht="15">
      <c r="A1779" s="101" t="s">
        <v>500</v>
      </c>
      <c r="B1779" s="99">
        <v>6</v>
      </c>
      <c r="C1779" s="103">
        <v>0.001559529753123596</v>
      </c>
      <c r="D1779" s="99" t="s">
        <v>394</v>
      </c>
      <c r="E1779" s="99" t="b">
        <v>0</v>
      </c>
      <c r="F1779" s="99" t="b">
        <v>0</v>
      </c>
      <c r="G1779" s="99" t="b">
        <v>0</v>
      </c>
    </row>
    <row r="1780" spans="1:7" ht="15">
      <c r="A1780" s="101" t="s">
        <v>627</v>
      </c>
      <c r="B1780" s="99">
        <v>6</v>
      </c>
      <c r="C1780" s="103">
        <v>0.0027392684689850513</v>
      </c>
      <c r="D1780" s="99" t="s">
        <v>394</v>
      </c>
      <c r="E1780" s="99" t="b">
        <v>0</v>
      </c>
      <c r="F1780" s="99" t="b">
        <v>0</v>
      </c>
      <c r="G1780" s="99" t="b">
        <v>0</v>
      </c>
    </row>
    <row r="1781" spans="1:7" ht="15">
      <c r="A1781" s="101" t="s">
        <v>454</v>
      </c>
      <c r="B1781" s="99">
        <v>6</v>
      </c>
      <c r="C1781" s="103">
        <v>0.004609110094274388</v>
      </c>
      <c r="D1781" s="99" t="s">
        <v>394</v>
      </c>
      <c r="E1781" s="99" t="b">
        <v>0</v>
      </c>
      <c r="F1781" s="99" t="b">
        <v>0</v>
      </c>
      <c r="G1781" s="99" t="b">
        <v>0</v>
      </c>
    </row>
    <row r="1782" spans="1:7" ht="15">
      <c r="A1782" s="101" t="s">
        <v>486</v>
      </c>
      <c r="B1782" s="99">
        <v>6</v>
      </c>
      <c r="C1782" s="103">
        <v>0.003429371378412933</v>
      </c>
      <c r="D1782" s="99" t="s">
        <v>394</v>
      </c>
      <c r="E1782" s="99" t="b">
        <v>0</v>
      </c>
      <c r="F1782" s="99" t="b">
        <v>0</v>
      </c>
      <c r="G1782" s="99" t="b">
        <v>0</v>
      </c>
    </row>
    <row r="1783" spans="1:7" ht="15">
      <c r="A1783" s="101" t="s">
        <v>700</v>
      </c>
      <c r="B1783" s="99">
        <v>6</v>
      </c>
      <c r="C1783" s="103">
        <v>0.003429371378412933</v>
      </c>
      <c r="D1783" s="99" t="s">
        <v>394</v>
      </c>
      <c r="E1783" s="99" t="b">
        <v>0</v>
      </c>
      <c r="F1783" s="99" t="b">
        <v>0</v>
      </c>
      <c r="G1783" s="99" t="b">
        <v>0</v>
      </c>
    </row>
    <row r="1784" spans="1:7" ht="15">
      <c r="A1784" s="101" t="s">
        <v>430</v>
      </c>
      <c r="B1784" s="99">
        <v>6</v>
      </c>
      <c r="C1784" s="103">
        <v>0.002249632662551478</v>
      </c>
      <c r="D1784" s="99" t="s">
        <v>394</v>
      </c>
      <c r="E1784" s="99" t="b">
        <v>0</v>
      </c>
      <c r="F1784" s="99" t="b">
        <v>0</v>
      </c>
      <c r="G1784" s="99" t="b">
        <v>0</v>
      </c>
    </row>
    <row r="1785" spans="1:7" ht="15">
      <c r="A1785" s="101" t="s">
        <v>443</v>
      </c>
      <c r="B1785" s="99">
        <v>6</v>
      </c>
      <c r="C1785" s="103">
        <v>0.002249632662551478</v>
      </c>
      <c r="D1785" s="99" t="s">
        <v>394</v>
      </c>
      <c r="E1785" s="99" t="b">
        <v>0</v>
      </c>
      <c r="F1785" s="99" t="b">
        <v>0</v>
      </c>
      <c r="G1785" s="99" t="b">
        <v>0</v>
      </c>
    </row>
    <row r="1786" spans="1:7" ht="15">
      <c r="A1786" s="101" t="s">
        <v>491</v>
      </c>
      <c r="B1786" s="99">
        <v>5</v>
      </c>
      <c r="C1786" s="103">
        <v>0.0018746938854595652</v>
      </c>
      <c r="D1786" s="99" t="s">
        <v>394</v>
      </c>
      <c r="E1786" s="99" t="b">
        <v>0</v>
      </c>
      <c r="F1786" s="99" t="b">
        <v>0</v>
      </c>
      <c r="G1786" s="99" t="b">
        <v>0</v>
      </c>
    </row>
    <row r="1787" spans="1:7" ht="15">
      <c r="A1787" s="101" t="s">
        <v>528</v>
      </c>
      <c r="B1787" s="99">
        <v>5</v>
      </c>
      <c r="C1787" s="103">
        <v>0.0018746938854595652</v>
      </c>
      <c r="D1787" s="99" t="s">
        <v>394</v>
      </c>
      <c r="E1787" s="99" t="b">
        <v>0</v>
      </c>
      <c r="F1787" s="99" t="b">
        <v>0</v>
      </c>
      <c r="G1787" s="99" t="b">
        <v>0</v>
      </c>
    </row>
    <row r="1788" spans="1:7" ht="15">
      <c r="A1788" s="101" t="s">
        <v>537</v>
      </c>
      <c r="B1788" s="99">
        <v>5</v>
      </c>
      <c r="C1788" s="103">
        <v>0.002857809482010778</v>
      </c>
      <c r="D1788" s="99" t="s">
        <v>394</v>
      </c>
      <c r="E1788" s="99" t="b">
        <v>0</v>
      </c>
      <c r="F1788" s="99" t="b">
        <v>0</v>
      </c>
      <c r="G1788" s="99" t="b">
        <v>0</v>
      </c>
    </row>
    <row r="1789" spans="1:7" ht="15">
      <c r="A1789" s="101" t="s">
        <v>618</v>
      </c>
      <c r="B1789" s="99">
        <v>5</v>
      </c>
      <c r="C1789" s="103">
        <v>0.00384092507856199</v>
      </c>
      <c r="D1789" s="99" t="s">
        <v>394</v>
      </c>
      <c r="E1789" s="99" t="b">
        <v>0</v>
      </c>
      <c r="F1789" s="99" t="b">
        <v>0</v>
      </c>
      <c r="G1789" s="99" t="b">
        <v>0</v>
      </c>
    </row>
    <row r="1790" spans="1:7" ht="15">
      <c r="A1790" s="101" t="s">
        <v>445</v>
      </c>
      <c r="B1790" s="99">
        <v>5</v>
      </c>
      <c r="C1790" s="103">
        <v>0.0018746938854595652</v>
      </c>
      <c r="D1790" s="99" t="s">
        <v>394</v>
      </c>
      <c r="E1790" s="99" t="b">
        <v>0</v>
      </c>
      <c r="F1790" s="99" t="b">
        <v>0</v>
      </c>
      <c r="G1790" s="99" t="b">
        <v>0</v>
      </c>
    </row>
    <row r="1791" spans="1:7" ht="15">
      <c r="A1791" s="101" t="s">
        <v>641</v>
      </c>
      <c r="B1791" s="99">
        <v>5</v>
      </c>
      <c r="C1791" s="103">
        <v>0.0015582013544077806</v>
      </c>
      <c r="D1791" s="99" t="s">
        <v>394</v>
      </c>
      <c r="E1791" s="99" t="b">
        <v>0</v>
      </c>
      <c r="F1791" s="99" t="b">
        <v>0</v>
      </c>
      <c r="G1791" s="99" t="b">
        <v>0</v>
      </c>
    </row>
    <row r="1792" spans="1:7" ht="15">
      <c r="A1792" s="101" t="s">
        <v>572</v>
      </c>
      <c r="B1792" s="99">
        <v>5</v>
      </c>
      <c r="C1792" s="103">
        <v>0.002282723724154209</v>
      </c>
      <c r="D1792" s="99" t="s">
        <v>394</v>
      </c>
      <c r="E1792" s="99" t="b">
        <v>0</v>
      </c>
      <c r="F1792" s="99" t="b">
        <v>0</v>
      </c>
      <c r="G1792" s="99" t="b">
        <v>0</v>
      </c>
    </row>
    <row r="1793" spans="1:7" ht="15">
      <c r="A1793" s="101" t="s">
        <v>551</v>
      </c>
      <c r="B1793" s="99">
        <v>5</v>
      </c>
      <c r="C1793" s="103">
        <v>0.0018746938854595652</v>
      </c>
      <c r="D1793" s="99" t="s">
        <v>394</v>
      </c>
      <c r="E1793" s="99" t="b">
        <v>0</v>
      </c>
      <c r="F1793" s="99" t="b">
        <v>0</v>
      </c>
      <c r="G1793" s="99" t="b">
        <v>0</v>
      </c>
    </row>
    <row r="1794" spans="1:7" ht="15">
      <c r="A1794" s="101" t="s">
        <v>470</v>
      </c>
      <c r="B1794" s="99">
        <v>5</v>
      </c>
      <c r="C1794" s="103">
        <v>0.002857809482010778</v>
      </c>
      <c r="D1794" s="99" t="s">
        <v>394</v>
      </c>
      <c r="E1794" s="99" t="b">
        <v>0</v>
      </c>
      <c r="F1794" s="99" t="b">
        <v>0</v>
      </c>
      <c r="G1794" s="99" t="b">
        <v>0</v>
      </c>
    </row>
    <row r="1795" spans="1:7" ht="15">
      <c r="A1795" s="101" t="s">
        <v>573</v>
      </c>
      <c r="B1795" s="99">
        <v>5</v>
      </c>
      <c r="C1795" s="103">
        <v>0.0018746938854595652</v>
      </c>
      <c r="D1795" s="99" t="s">
        <v>394</v>
      </c>
      <c r="E1795" s="99" t="b">
        <v>0</v>
      </c>
      <c r="F1795" s="99" t="b">
        <v>0</v>
      </c>
      <c r="G1795" s="99" t="b">
        <v>0</v>
      </c>
    </row>
    <row r="1796" spans="1:7" ht="15">
      <c r="A1796" s="101" t="s">
        <v>748</v>
      </c>
      <c r="B1796" s="99">
        <v>5</v>
      </c>
      <c r="C1796" s="103">
        <v>0.002282723724154209</v>
      </c>
      <c r="D1796" s="99" t="s">
        <v>394</v>
      </c>
      <c r="E1796" s="99" t="b">
        <v>0</v>
      </c>
      <c r="F1796" s="99" t="b">
        <v>0</v>
      </c>
      <c r="G1796" s="99" t="b">
        <v>0</v>
      </c>
    </row>
    <row r="1797" spans="1:7" ht="15">
      <c r="A1797" s="101" t="s">
        <v>778</v>
      </c>
      <c r="B1797" s="99">
        <v>5</v>
      </c>
      <c r="C1797" s="103">
        <v>0.002282723724154209</v>
      </c>
      <c r="D1797" s="99" t="s">
        <v>394</v>
      </c>
      <c r="E1797" s="99" t="b">
        <v>0</v>
      </c>
      <c r="F1797" s="99" t="b">
        <v>0</v>
      </c>
      <c r="G1797" s="99" t="b">
        <v>0</v>
      </c>
    </row>
    <row r="1798" spans="1:7" ht="15">
      <c r="A1798" s="101" t="s">
        <v>887</v>
      </c>
      <c r="B1798" s="99">
        <v>4</v>
      </c>
      <c r="C1798" s="103">
        <v>0.0018261789793233673</v>
      </c>
      <c r="D1798" s="99" t="s">
        <v>394</v>
      </c>
      <c r="E1798" s="99" t="b">
        <v>0</v>
      </c>
      <c r="F1798" s="99" t="b">
        <v>0</v>
      </c>
      <c r="G1798" s="99" t="b">
        <v>0</v>
      </c>
    </row>
    <row r="1799" spans="1:7" ht="15">
      <c r="A1799" s="101" t="s">
        <v>588</v>
      </c>
      <c r="B1799" s="99">
        <v>4</v>
      </c>
      <c r="C1799" s="103">
        <v>0.001499755108367652</v>
      </c>
      <c r="D1799" s="99" t="s">
        <v>394</v>
      </c>
      <c r="E1799" s="99" t="b">
        <v>0</v>
      </c>
      <c r="F1799" s="99" t="b">
        <v>0</v>
      </c>
      <c r="G1799" s="99" t="b">
        <v>0</v>
      </c>
    </row>
    <row r="1800" spans="1:7" ht="15">
      <c r="A1800" s="101" t="s">
        <v>460</v>
      </c>
      <c r="B1800" s="99">
        <v>4</v>
      </c>
      <c r="C1800" s="103">
        <v>0.001499755108367652</v>
      </c>
      <c r="D1800" s="99" t="s">
        <v>394</v>
      </c>
      <c r="E1800" s="99" t="b">
        <v>0</v>
      </c>
      <c r="F1800" s="99" t="b">
        <v>0</v>
      </c>
      <c r="G1800" s="99" t="b">
        <v>0</v>
      </c>
    </row>
    <row r="1801" spans="1:7" ht="15">
      <c r="A1801" s="101" t="s">
        <v>612</v>
      </c>
      <c r="B1801" s="99">
        <v>4</v>
      </c>
      <c r="C1801" s="103">
        <v>0.001499755108367652</v>
      </c>
      <c r="D1801" s="99" t="s">
        <v>394</v>
      </c>
      <c r="E1801" s="99" t="b">
        <v>0</v>
      </c>
      <c r="F1801" s="99" t="b">
        <v>0</v>
      </c>
      <c r="G1801" s="99" t="b">
        <v>0</v>
      </c>
    </row>
    <row r="1802" spans="1:7" ht="15">
      <c r="A1802" s="101" t="s">
        <v>215</v>
      </c>
      <c r="B1802" s="99">
        <v>4</v>
      </c>
      <c r="C1802" s="103">
        <v>0.0022862475856086223</v>
      </c>
      <c r="D1802" s="99" t="s">
        <v>394</v>
      </c>
      <c r="E1802" s="99" t="b">
        <v>0</v>
      </c>
      <c r="F1802" s="99" t="b">
        <v>0</v>
      </c>
      <c r="G1802" s="99" t="b">
        <v>0</v>
      </c>
    </row>
    <row r="1803" spans="1:7" ht="15">
      <c r="A1803" s="101" t="s">
        <v>504</v>
      </c>
      <c r="B1803" s="99">
        <v>4</v>
      </c>
      <c r="C1803" s="103">
        <v>0.0030727400628495923</v>
      </c>
      <c r="D1803" s="99" t="s">
        <v>394</v>
      </c>
      <c r="E1803" s="99" t="b">
        <v>0</v>
      </c>
      <c r="F1803" s="99" t="b">
        <v>0</v>
      </c>
      <c r="G1803" s="99" t="b">
        <v>0</v>
      </c>
    </row>
    <row r="1804" spans="1:7" ht="15">
      <c r="A1804" s="101" t="s">
        <v>416</v>
      </c>
      <c r="B1804" s="99">
        <v>4</v>
      </c>
      <c r="C1804" s="103">
        <v>0.0022862475856086223</v>
      </c>
      <c r="D1804" s="99" t="s">
        <v>394</v>
      </c>
      <c r="E1804" s="99" t="b">
        <v>0</v>
      </c>
      <c r="F1804" s="99" t="b">
        <v>0</v>
      </c>
      <c r="G1804" s="99" t="b">
        <v>0</v>
      </c>
    </row>
    <row r="1805" spans="1:7" ht="15">
      <c r="A1805" s="101" t="s">
        <v>633</v>
      </c>
      <c r="B1805" s="99">
        <v>4</v>
      </c>
      <c r="C1805" s="103">
        <v>0.0022862475856086223</v>
      </c>
      <c r="D1805" s="99" t="s">
        <v>394</v>
      </c>
      <c r="E1805" s="99" t="b">
        <v>0</v>
      </c>
      <c r="F1805" s="99" t="b">
        <v>0</v>
      </c>
      <c r="G1805" s="99" t="b">
        <v>0</v>
      </c>
    </row>
    <row r="1806" spans="1:7" ht="15">
      <c r="A1806" s="101" t="s">
        <v>674</v>
      </c>
      <c r="B1806" s="99">
        <v>4</v>
      </c>
      <c r="C1806" s="103">
        <v>0.0022862475856086223</v>
      </c>
      <c r="D1806" s="99" t="s">
        <v>394</v>
      </c>
      <c r="E1806" s="99" t="b">
        <v>0</v>
      </c>
      <c r="F1806" s="99" t="b">
        <v>0</v>
      </c>
      <c r="G1806" s="99" t="b">
        <v>0</v>
      </c>
    </row>
    <row r="1807" spans="1:7" ht="15">
      <c r="A1807" s="101" t="s">
        <v>826</v>
      </c>
      <c r="B1807" s="99">
        <v>4</v>
      </c>
      <c r="C1807" s="103">
        <v>0.0022862475856086223</v>
      </c>
      <c r="D1807" s="99" t="s">
        <v>394</v>
      </c>
      <c r="E1807" s="99" t="b">
        <v>0</v>
      </c>
      <c r="F1807" s="99" t="b">
        <v>0</v>
      </c>
      <c r="G1807" s="99" t="b">
        <v>0</v>
      </c>
    </row>
    <row r="1808" spans="1:7" ht="15">
      <c r="A1808" s="101" t="s">
        <v>542</v>
      </c>
      <c r="B1808" s="99">
        <v>4</v>
      </c>
      <c r="C1808" s="103">
        <v>0.0018261789793233673</v>
      </c>
      <c r="D1808" s="99" t="s">
        <v>394</v>
      </c>
      <c r="E1808" s="99" t="b">
        <v>0</v>
      </c>
      <c r="F1808" s="99" t="b">
        <v>0</v>
      </c>
      <c r="G1808" s="99" t="b">
        <v>0</v>
      </c>
    </row>
    <row r="1809" spans="1:7" ht="15">
      <c r="A1809" s="101" t="s">
        <v>463</v>
      </c>
      <c r="B1809" s="99">
        <v>4</v>
      </c>
      <c r="C1809" s="103">
        <v>0.0022862475856086223</v>
      </c>
      <c r="D1809" s="99" t="s">
        <v>394</v>
      </c>
      <c r="E1809" s="99" t="b">
        <v>0</v>
      </c>
      <c r="F1809" s="99" t="b">
        <v>0</v>
      </c>
      <c r="G1809" s="99" t="b">
        <v>0</v>
      </c>
    </row>
    <row r="1810" spans="1:7" ht="15">
      <c r="A1810" s="101" t="s">
        <v>722</v>
      </c>
      <c r="B1810" s="99">
        <v>4</v>
      </c>
      <c r="C1810" s="103">
        <v>0.0022862475856086223</v>
      </c>
      <c r="D1810" s="99" t="s">
        <v>394</v>
      </c>
      <c r="E1810" s="99" t="b">
        <v>0</v>
      </c>
      <c r="F1810" s="99" t="b">
        <v>0</v>
      </c>
      <c r="G1810" s="99" t="b">
        <v>0</v>
      </c>
    </row>
    <row r="1811" spans="1:7" ht="15">
      <c r="A1811" s="101" t="s">
        <v>515</v>
      </c>
      <c r="B1811" s="99">
        <v>4</v>
      </c>
      <c r="C1811" s="103">
        <v>0.0022862475856086223</v>
      </c>
      <c r="D1811" s="99" t="s">
        <v>394</v>
      </c>
      <c r="E1811" s="99" t="b">
        <v>0</v>
      </c>
      <c r="F1811" s="99" t="b">
        <v>0</v>
      </c>
      <c r="G1811" s="99" t="b">
        <v>0</v>
      </c>
    </row>
    <row r="1812" spans="1:7" ht="15">
      <c r="A1812" s="101" t="s">
        <v>456</v>
      </c>
      <c r="B1812" s="99">
        <v>4</v>
      </c>
      <c r="C1812" s="103">
        <v>0.0018261789793233673</v>
      </c>
      <c r="D1812" s="99" t="s">
        <v>394</v>
      </c>
      <c r="E1812" s="99" t="b">
        <v>0</v>
      </c>
      <c r="F1812" s="99" t="b">
        <v>0</v>
      </c>
      <c r="G1812" s="99" t="b">
        <v>0</v>
      </c>
    </row>
    <row r="1813" spans="1:7" ht="15">
      <c r="A1813" s="101" t="s">
        <v>669</v>
      </c>
      <c r="B1813" s="99">
        <v>4</v>
      </c>
      <c r="C1813" s="103">
        <v>0.0022862475856086223</v>
      </c>
      <c r="D1813" s="99" t="s">
        <v>394</v>
      </c>
      <c r="E1813" s="99" t="b">
        <v>0</v>
      </c>
      <c r="F1813" s="99" t="b">
        <v>0</v>
      </c>
      <c r="G1813" s="99" t="b">
        <v>0</v>
      </c>
    </row>
    <row r="1814" spans="1:7" ht="15">
      <c r="A1814" s="101" t="s">
        <v>629</v>
      </c>
      <c r="B1814" s="99">
        <v>4</v>
      </c>
      <c r="C1814" s="103">
        <v>0.0022862475856086223</v>
      </c>
      <c r="D1814" s="99" t="s">
        <v>394</v>
      </c>
      <c r="E1814" s="99" t="b">
        <v>0</v>
      </c>
      <c r="F1814" s="99" t="b">
        <v>0</v>
      </c>
      <c r="G1814" s="99" t="b">
        <v>0</v>
      </c>
    </row>
    <row r="1815" spans="1:7" ht="15">
      <c r="A1815" s="101" t="s">
        <v>907</v>
      </c>
      <c r="B1815" s="99">
        <v>4</v>
      </c>
      <c r="C1815" s="103">
        <v>0.001499755108367652</v>
      </c>
      <c r="D1815" s="99" t="s">
        <v>394</v>
      </c>
      <c r="E1815" s="99" t="b">
        <v>0</v>
      </c>
      <c r="F1815" s="99" t="b">
        <v>0</v>
      </c>
      <c r="G1815" s="99" t="b">
        <v>0</v>
      </c>
    </row>
    <row r="1816" spans="1:7" ht="15">
      <c r="A1816" s="101" t="s">
        <v>725</v>
      </c>
      <c r="B1816" s="99">
        <v>4</v>
      </c>
      <c r="C1816" s="103">
        <v>0.001499755108367652</v>
      </c>
      <c r="D1816" s="99" t="s">
        <v>394</v>
      </c>
      <c r="E1816" s="99" t="b">
        <v>0</v>
      </c>
      <c r="F1816" s="99" t="b">
        <v>0</v>
      </c>
      <c r="G1816" s="99" t="b">
        <v>0</v>
      </c>
    </row>
    <row r="1817" spans="1:7" ht="15">
      <c r="A1817" s="101" t="s">
        <v>606</v>
      </c>
      <c r="B1817" s="99">
        <v>4</v>
      </c>
      <c r="C1817" s="103">
        <v>0.001499755108367652</v>
      </c>
      <c r="D1817" s="99" t="s">
        <v>394</v>
      </c>
      <c r="E1817" s="99" t="b">
        <v>0</v>
      </c>
      <c r="F1817" s="99" t="b">
        <v>0</v>
      </c>
      <c r="G1817" s="99" t="b">
        <v>0</v>
      </c>
    </row>
    <row r="1818" spans="1:7" ht="15">
      <c r="A1818" s="101" t="s">
        <v>710</v>
      </c>
      <c r="B1818" s="99">
        <v>4</v>
      </c>
      <c r="C1818" s="103">
        <v>0.0022862475856086223</v>
      </c>
      <c r="D1818" s="99" t="s">
        <v>394</v>
      </c>
      <c r="E1818" s="99" t="b">
        <v>1</v>
      </c>
      <c r="F1818" s="99" t="b">
        <v>0</v>
      </c>
      <c r="G1818" s="99" t="b">
        <v>0</v>
      </c>
    </row>
    <row r="1819" spans="1:7" ht="15">
      <c r="A1819" s="101" t="s">
        <v>433</v>
      </c>
      <c r="B1819" s="99">
        <v>4</v>
      </c>
      <c r="C1819" s="103">
        <v>0.001499755108367652</v>
      </c>
      <c r="D1819" s="99" t="s">
        <v>394</v>
      </c>
      <c r="E1819" s="99" t="b">
        <v>0</v>
      </c>
      <c r="F1819" s="99" t="b">
        <v>0</v>
      </c>
      <c r="G1819" s="99" t="b">
        <v>0</v>
      </c>
    </row>
    <row r="1820" spans="1:7" ht="15">
      <c r="A1820" s="101" t="s">
        <v>714</v>
      </c>
      <c r="B1820" s="99">
        <v>4</v>
      </c>
      <c r="C1820" s="103">
        <v>0.001499755108367652</v>
      </c>
      <c r="D1820" s="99" t="s">
        <v>394</v>
      </c>
      <c r="E1820" s="99" t="b">
        <v>0</v>
      </c>
      <c r="F1820" s="99" t="b">
        <v>0</v>
      </c>
      <c r="G1820" s="99" t="b">
        <v>0</v>
      </c>
    </row>
    <row r="1821" spans="1:7" ht="15">
      <c r="A1821" s="101" t="s">
        <v>667</v>
      </c>
      <c r="B1821" s="99">
        <v>4</v>
      </c>
      <c r="C1821" s="103">
        <v>0.001499755108367652</v>
      </c>
      <c r="D1821" s="99" t="s">
        <v>394</v>
      </c>
      <c r="E1821" s="99" t="b">
        <v>1</v>
      </c>
      <c r="F1821" s="99" t="b">
        <v>0</v>
      </c>
      <c r="G1821" s="99" t="b">
        <v>0</v>
      </c>
    </row>
    <row r="1822" spans="1:7" ht="15">
      <c r="A1822" s="101" t="s">
        <v>521</v>
      </c>
      <c r="B1822" s="99">
        <v>4</v>
      </c>
      <c r="C1822" s="103">
        <v>0.0022862475856086223</v>
      </c>
      <c r="D1822" s="99" t="s">
        <v>394</v>
      </c>
      <c r="E1822" s="99" t="b">
        <v>0</v>
      </c>
      <c r="F1822" s="99" t="b">
        <v>0</v>
      </c>
      <c r="G1822" s="99" t="b">
        <v>0</v>
      </c>
    </row>
    <row r="1823" spans="1:7" ht="15">
      <c r="A1823" s="101" t="s">
        <v>786</v>
      </c>
      <c r="B1823" s="99">
        <v>4</v>
      </c>
      <c r="C1823" s="103">
        <v>0.0022862475856086223</v>
      </c>
      <c r="D1823" s="99" t="s">
        <v>394</v>
      </c>
      <c r="E1823" s="99" t="b">
        <v>0</v>
      </c>
      <c r="F1823" s="99" t="b">
        <v>0</v>
      </c>
      <c r="G1823" s="99" t="b">
        <v>0</v>
      </c>
    </row>
    <row r="1824" spans="1:7" ht="15">
      <c r="A1824" s="101" t="s">
        <v>630</v>
      </c>
      <c r="B1824" s="99">
        <v>4</v>
      </c>
      <c r="C1824" s="103">
        <v>0.001499755108367652</v>
      </c>
      <c r="D1824" s="99" t="s">
        <v>394</v>
      </c>
      <c r="E1824" s="99" t="b">
        <v>0</v>
      </c>
      <c r="F1824" s="99" t="b">
        <v>0</v>
      </c>
      <c r="G1824" s="99" t="b">
        <v>0</v>
      </c>
    </row>
    <row r="1825" spans="1:7" ht="15">
      <c r="A1825" s="101" t="s">
        <v>900</v>
      </c>
      <c r="B1825" s="99">
        <v>4</v>
      </c>
      <c r="C1825" s="103">
        <v>0.0022862475856086223</v>
      </c>
      <c r="D1825" s="99" t="s">
        <v>394</v>
      </c>
      <c r="E1825" s="99" t="b">
        <v>0</v>
      </c>
      <c r="F1825" s="99" t="b">
        <v>0</v>
      </c>
      <c r="G1825" s="99" t="b">
        <v>0</v>
      </c>
    </row>
    <row r="1826" spans="1:7" ht="15">
      <c r="A1826" s="101" t="s">
        <v>497</v>
      </c>
      <c r="B1826" s="99">
        <v>4</v>
      </c>
      <c r="C1826" s="103">
        <v>0.001499755108367652</v>
      </c>
      <c r="D1826" s="99" t="s">
        <v>394</v>
      </c>
      <c r="E1826" s="99" t="b">
        <v>0</v>
      </c>
      <c r="F1826" s="99" t="b">
        <v>0</v>
      </c>
      <c r="G1826" s="99" t="b">
        <v>0</v>
      </c>
    </row>
    <row r="1827" spans="1:7" ht="15">
      <c r="A1827" s="101" t="s">
        <v>860</v>
      </c>
      <c r="B1827" s="99">
        <v>4</v>
      </c>
      <c r="C1827" s="103">
        <v>0.0022862475856086223</v>
      </c>
      <c r="D1827" s="99" t="s">
        <v>394</v>
      </c>
      <c r="E1827" s="99" t="b">
        <v>0</v>
      </c>
      <c r="F1827" s="99" t="b">
        <v>0</v>
      </c>
      <c r="G1827" s="99" t="b">
        <v>0</v>
      </c>
    </row>
    <row r="1828" spans="1:7" ht="15">
      <c r="A1828" s="101" t="s">
        <v>498</v>
      </c>
      <c r="B1828" s="99">
        <v>4</v>
      </c>
      <c r="C1828" s="103">
        <v>0.001499755108367652</v>
      </c>
      <c r="D1828" s="99" t="s">
        <v>394</v>
      </c>
      <c r="E1828" s="99" t="b">
        <v>0</v>
      </c>
      <c r="F1828" s="99" t="b">
        <v>0</v>
      </c>
      <c r="G1828" s="99" t="b">
        <v>0</v>
      </c>
    </row>
    <row r="1829" spans="1:7" ht="15">
      <c r="A1829" s="101" t="s">
        <v>649</v>
      </c>
      <c r="B1829" s="99">
        <v>4</v>
      </c>
      <c r="C1829" s="103">
        <v>0.0018261789793233673</v>
      </c>
      <c r="D1829" s="99" t="s">
        <v>394</v>
      </c>
      <c r="E1829" s="99" t="b">
        <v>0</v>
      </c>
      <c r="F1829" s="99" t="b">
        <v>0</v>
      </c>
      <c r="G1829" s="99" t="b">
        <v>0</v>
      </c>
    </row>
    <row r="1830" spans="1:7" ht="15">
      <c r="A1830" s="101" t="s">
        <v>574</v>
      </c>
      <c r="B1830" s="99">
        <v>3</v>
      </c>
      <c r="C1830" s="103">
        <v>0.0013696342344925257</v>
      </c>
      <c r="D1830" s="99" t="s">
        <v>394</v>
      </c>
      <c r="E1830" s="99" t="b">
        <v>0</v>
      </c>
      <c r="F1830" s="99" t="b">
        <v>0</v>
      </c>
      <c r="G1830" s="99" t="b">
        <v>0</v>
      </c>
    </row>
    <row r="1831" spans="1:7" ht="15">
      <c r="A1831" s="101" t="s">
        <v>474</v>
      </c>
      <c r="B1831" s="99">
        <v>3</v>
      </c>
      <c r="C1831" s="103">
        <v>0.002304555047137194</v>
      </c>
      <c r="D1831" s="99" t="s">
        <v>394</v>
      </c>
      <c r="E1831" s="99" t="b">
        <v>0</v>
      </c>
      <c r="F1831" s="99" t="b">
        <v>0</v>
      </c>
      <c r="G1831" s="99" t="b">
        <v>0</v>
      </c>
    </row>
    <row r="1832" spans="1:7" ht="15">
      <c r="A1832" s="101" t="s">
        <v>526</v>
      </c>
      <c r="B1832" s="99">
        <v>3</v>
      </c>
      <c r="C1832" s="103">
        <v>0.0013696342344925257</v>
      </c>
      <c r="D1832" s="99" t="s">
        <v>394</v>
      </c>
      <c r="E1832" s="99" t="b">
        <v>0</v>
      </c>
      <c r="F1832" s="99" t="b">
        <v>0</v>
      </c>
      <c r="G1832" s="99" t="b">
        <v>0</v>
      </c>
    </row>
    <row r="1833" spans="1:7" ht="15">
      <c r="A1833" s="101" t="s">
        <v>429</v>
      </c>
      <c r="B1833" s="99">
        <v>3</v>
      </c>
      <c r="C1833" s="103">
        <v>0.0017146856892064665</v>
      </c>
      <c r="D1833" s="99" t="s">
        <v>394</v>
      </c>
      <c r="E1833" s="99" t="b">
        <v>0</v>
      </c>
      <c r="F1833" s="99" t="b">
        <v>0</v>
      </c>
      <c r="G1833" s="99" t="b">
        <v>0</v>
      </c>
    </row>
    <row r="1834" spans="1:7" ht="15">
      <c r="A1834" s="101" t="s">
        <v>1068</v>
      </c>
      <c r="B1834" s="99">
        <v>3</v>
      </c>
      <c r="C1834" s="103">
        <v>0.002304555047137194</v>
      </c>
      <c r="D1834" s="99" t="s">
        <v>394</v>
      </c>
      <c r="E1834" s="99" t="b">
        <v>0</v>
      </c>
      <c r="F1834" s="99" t="b">
        <v>0</v>
      </c>
      <c r="G1834" s="99" t="b">
        <v>0</v>
      </c>
    </row>
    <row r="1835" spans="1:7" ht="15">
      <c r="A1835" s="101" t="s">
        <v>642</v>
      </c>
      <c r="B1835" s="99">
        <v>3</v>
      </c>
      <c r="C1835" s="103">
        <v>0.0013696342344925257</v>
      </c>
      <c r="D1835" s="99" t="s">
        <v>394</v>
      </c>
      <c r="E1835" s="99" t="b">
        <v>0</v>
      </c>
      <c r="F1835" s="99" t="b">
        <v>0</v>
      </c>
      <c r="G1835" s="99" t="b">
        <v>0</v>
      </c>
    </row>
    <row r="1836" spans="1:7" ht="15">
      <c r="A1836" s="101" t="s">
        <v>448</v>
      </c>
      <c r="B1836" s="99">
        <v>3</v>
      </c>
      <c r="C1836" s="103">
        <v>0.002304555047137194</v>
      </c>
      <c r="D1836" s="99" t="s">
        <v>394</v>
      </c>
      <c r="E1836" s="99" t="b">
        <v>0</v>
      </c>
      <c r="F1836" s="99" t="b">
        <v>0</v>
      </c>
      <c r="G1836" s="99" t="b">
        <v>0</v>
      </c>
    </row>
    <row r="1837" spans="1:7" ht="15">
      <c r="A1837" s="101" t="s">
        <v>480</v>
      </c>
      <c r="B1837" s="99">
        <v>3</v>
      </c>
      <c r="C1837" s="103">
        <v>0.0013696342344925257</v>
      </c>
      <c r="D1837" s="99" t="s">
        <v>394</v>
      </c>
      <c r="E1837" s="99" t="b">
        <v>0</v>
      </c>
      <c r="F1837" s="99" t="b">
        <v>0</v>
      </c>
      <c r="G1837" s="99" t="b">
        <v>0</v>
      </c>
    </row>
    <row r="1838" spans="1:7" ht="15">
      <c r="A1838" s="101" t="s">
        <v>604</v>
      </c>
      <c r="B1838" s="99">
        <v>3</v>
      </c>
      <c r="C1838" s="103">
        <v>0.0013696342344925257</v>
      </c>
      <c r="D1838" s="99" t="s">
        <v>394</v>
      </c>
      <c r="E1838" s="99" t="b">
        <v>0</v>
      </c>
      <c r="F1838" s="99" t="b">
        <v>0</v>
      </c>
      <c r="G1838" s="99" t="b">
        <v>0</v>
      </c>
    </row>
    <row r="1839" spans="1:7" ht="15">
      <c r="A1839" s="101" t="s">
        <v>905</v>
      </c>
      <c r="B1839" s="99">
        <v>3</v>
      </c>
      <c r="C1839" s="103">
        <v>0.0013696342344925257</v>
      </c>
      <c r="D1839" s="99" t="s">
        <v>394</v>
      </c>
      <c r="E1839" s="99" t="b">
        <v>0</v>
      </c>
      <c r="F1839" s="99" t="b">
        <v>0</v>
      </c>
      <c r="G1839" s="99" t="b">
        <v>0</v>
      </c>
    </row>
    <row r="1840" spans="1:7" ht="15">
      <c r="A1840" s="101" t="s">
        <v>523</v>
      </c>
      <c r="B1840" s="99">
        <v>3</v>
      </c>
      <c r="C1840" s="103">
        <v>0.0013696342344925257</v>
      </c>
      <c r="D1840" s="99" t="s">
        <v>394</v>
      </c>
      <c r="E1840" s="99" t="b">
        <v>0</v>
      </c>
      <c r="F1840" s="99" t="b">
        <v>0</v>
      </c>
      <c r="G1840" s="99" t="b">
        <v>0</v>
      </c>
    </row>
    <row r="1841" spans="1:7" ht="15">
      <c r="A1841" s="101" t="s">
        <v>554</v>
      </c>
      <c r="B1841" s="99">
        <v>3</v>
      </c>
      <c r="C1841" s="103">
        <v>0.0013696342344925257</v>
      </c>
      <c r="D1841" s="99" t="s">
        <v>394</v>
      </c>
      <c r="E1841" s="99" t="b">
        <v>0</v>
      </c>
      <c r="F1841" s="99" t="b">
        <v>0</v>
      </c>
      <c r="G1841" s="99" t="b">
        <v>0</v>
      </c>
    </row>
    <row r="1842" spans="1:7" ht="15">
      <c r="A1842" s="101" t="s">
        <v>1087</v>
      </c>
      <c r="B1842" s="99">
        <v>3</v>
      </c>
      <c r="C1842" s="103">
        <v>0.0013696342344925257</v>
      </c>
      <c r="D1842" s="99" t="s">
        <v>394</v>
      </c>
      <c r="E1842" s="99" t="b">
        <v>0</v>
      </c>
      <c r="F1842" s="99" t="b">
        <v>0</v>
      </c>
      <c r="G1842" s="99" t="b">
        <v>0</v>
      </c>
    </row>
    <row r="1843" spans="1:7" ht="15">
      <c r="A1843" s="101" t="s">
        <v>698</v>
      </c>
      <c r="B1843" s="99">
        <v>3</v>
      </c>
      <c r="C1843" s="103">
        <v>0.0013696342344925257</v>
      </c>
      <c r="D1843" s="99" t="s">
        <v>394</v>
      </c>
      <c r="E1843" s="99" t="b">
        <v>0</v>
      </c>
      <c r="F1843" s="99" t="b">
        <v>0</v>
      </c>
      <c r="G1843" s="99" t="b">
        <v>0</v>
      </c>
    </row>
    <row r="1844" spans="1:7" ht="15">
      <c r="A1844" s="101" t="s">
        <v>697</v>
      </c>
      <c r="B1844" s="99">
        <v>3</v>
      </c>
      <c r="C1844" s="103">
        <v>0.0013696342344925257</v>
      </c>
      <c r="D1844" s="99" t="s">
        <v>394</v>
      </c>
      <c r="E1844" s="99" t="b">
        <v>0</v>
      </c>
      <c r="F1844" s="99" t="b">
        <v>0</v>
      </c>
      <c r="G1844" s="99" t="b">
        <v>0</v>
      </c>
    </row>
    <row r="1845" spans="1:7" ht="15">
      <c r="A1845" s="101" t="s">
        <v>634</v>
      </c>
      <c r="B1845" s="99">
        <v>3</v>
      </c>
      <c r="C1845" s="103">
        <v>0.0013696342344925257</v>
      </c>
      <c r="D1845" s="99" t="s">
        <v>394</v>
      </c>
      <c r="E1845" s="99" t="b">
        <v>0</v>
      </c>
      <c r="F1845" s="99" t="b">
        <v>0</v>
      </c>
      <c r="G1845" s="99" t="b">
        <v>0</v>
      </c>
    </row>
    <row r="1846" spans="1:7" ht="15">
      <c r="A1846" s="101" t="s">
        <v>768</v>
      </c>
      <c r="B1846" s="99">
        <v>3</v>
      </c>
      <c r="C1846" s="103">
        <v>0.0013696342344925257</v>
      </c>
      <c r="D1846" s="99" t="s">
        <v>394</v>
      </c>
      <c r="E1846" s="99" t="b">
        <v>0</v>
      </c>
      <c r="F1846" s="99" t="b">
        <v>0</v>
      </c>
      <c r="G1846" s="99" t="b">
        <v>0</v>
      </c>
    </row>
    <row r="1847" spans="1:7" ht="15">
      <c r="A1847" s="101" t="s">
        <v>620</v>
      </c>
      <c r="B1847" s="99">
        <v>3</v>
      </c>
      <c r="C1847" s="103">
        <v>0.0013696342344925257</v>
      </c>
      <c r="D1847" s="99" t="s">
        <v>394</v>
      </c>
      <c r="E1847" s="99" t="b">
        <v>0</v>
      </c>
      <c r="F1847" s="99" t="b">
        <v>0</v>
      </c>
      <c r="G1847" s="99" t="b">
        <v>0</v>
      </c>
    </row>
    <row r="1848" spans="1:7" ht="15">
      <c r="A1848" s="101" t="s">
        <v>668</v>
      </c>
      <c r="B1848" s="99">
        <v>3</v>
      </c>
      <c r="C1848" s="103">
        <v>0.0013696342344925257</v>
      </c>
      <c r="D1848" s="99" t="s">
        <v>394</v>
      </c>
      <c r="E1848" s="99" t="b">
        <v>0</v>
      </c>
      <c r="F1848" s="99" t="b">
        <v>0</v>
      </c>
      <c r="G1848" s="99" t="b">
        <v>0</v>
      </c>
    </row>
    <row r="1849" spans="1:7" ht="15">
      <c r="A1849" s="101" t="s">
        <v>970</v>
      </c>
      <c r="B1849" s="99">
        <v>3</v>
      </c>
      <c r="C1849" s="103">
        <v>0.0013696342344925257</v>
      </c>
      <c r="D1849" s="99" t="s">
        <v>394</v>
      </c>
      <c r="E1849" s="99" t="b">
        <v>0</v>
      </c>
      <c r="F1849" s="99" t="b">
        <v>0</v>
      </c>
      <c r="G1849" s="99" t="b">
        <v>0</v>
      </c>
    </row>
    <row r="1850" spans="1:7" ht="15">
      <c r="A1850" s="101" t="s">
        <v>693</v>
      </c>
      <c r="B1850" s="99">
        <v>3</v>
      </c>
      <c r="C1850" s="103">
        <v>0.0013696342344925257</v>
      </c>
      <c r="D1850" s="99" t="s">
        <v>394</v>
      </c>
      <c r="E1850" s="99" t="b">
        <v>0</v>
      </c>
      <c r="F1850" s="99" t="b">
        <v>0</v>
      </c>
      <c r="G1850" s="99" t="b">
        <v>0</v>
      </c>
    </row>
    <row r="1851" spans="1:7" ht="15">
      <c r="A1851" s="101" t="s">
        <v>933</v>
      </c>
      <c r="B1851" s="99">
        <v>3</v>
      </c>
      <c r="C1851" s="103">
        <v>0.002304555047137194</v>
      </c>
      <c r="D1851" s="99" t="s">
        <v>394</v>
      </c>
      <c r="E1851" s="99" t="b">
        <v>0</v>
      </c>
      <c r="F1851" s="99" t="b">
        <v>0</v>
      </c>
      <c r="G1851" s="99" t="b">
        <v>0</v>
      </c>
    </row>
    <row r="1852" spans="1:7" ht="15">
      <c r="A1852" s="101" t="s">
        <v>446</v>
      </c>
      <c r="B1852" s="99">
        <v>3</v>
      </c>
      <c r="C1852" s="103">
        <v>0.0013696342344925257</v>
      </c>
      <c r="D1852" s="99" t="s">
        <v>394</v>
      </c>
      <c r="E1852" s="99" t="b">
        <v>0</v>
      </c>
      <c r="F1852" s="99" t="b">
        <v>0</v>
      </c>
      <c r="G1852" s="99" t="b">
        <v>0</v>
      </c>
    </row>
    <row r="1853" spans="1:7" ht="15">
      <c r="A1853" s="101" t="s">
        <v>558</v>
      </c>
      <c r="B1853" s="99">
        <v>3</v>
      </c>
      <c r="C1853" s="103">
        <v>0.002304555047137194</v>
      </c>
      <c r="D1853" s="99" t="s">
        <v>394</v>
      </c>
      <c r="E1853" s="99" t="b">
        <v>0</v>
      </c>
      <c r="F1853" s="99" t="b">
        <v>0</v>
      </c>
      <c r="G1853" s="99" t="b">
        <v>0</v>
      </c>
    </row>
    <row r="1854" spans="1:7" ht="15">
      <c r="A1854" s="101" t="s">
        <v>499</v>
      </c>
      <c r="B1854" s="99">
        <v>3</v>
      </c>
      <c r="C1854" s="103">
        <v>0.0013696342344925257</v>
      </c>
      <c r="D1854" s="99" t="s">
        <v>394</v>
      </c>
      <c r="E1854" s="99" t="b">
        <v>0</v>
      </c>
      <c r="F1854" s="99" t="b">
        <v>0</v>
      </c>
      <c r="G1854" s="99" t="b">
        <v>0</v>
      </c>
    </row>
    <row r="1855" spans="1:7" ht="15">
      <c r="A1855" s="101" t="s">
        <v>1016</v>
      </c>
      <c r="B1855" s="99">
        <v>3</v>
      </c>
      <c r="C1855" s="103">
        <v>0.002304555047137194</v>
      </c>
      <c r="D1855" s="99" t="s">
        <v>394</v>
      </c>
      <c r="E1855" s="99" t="b">
        <v>0</v>
      </c>
      <c r="F1855" s="99" t="b">
        <v>0</v>
      </c>
      <c r="G1855" s="99" t="b">
        <v>0</v>
      </c>
    </row>
    <row r="1856" spans="1:7" ht="15">
      <c r="A1856" s="101" t="s">
        <v>488</v>
      </c>
      <c r="B1856" s="99">
        <v>3</v>
      </c>
      <c r="C1856" s="103">
        <v>0.0013696342344925257</v>
      </c>
      <c r="D1856" s="99" t="s">
        <v>394</v>
      </c>
      <c r="E1856" s="99" t="b">
        <v>0</v>
      </c>
      <c r="F1856" s="99" t="b">
        <v>0</v>
      </c>
      <c r="G1856" s="99" t="b">
        <v>0</v>
      </c>
    </row>
    <row r="1857" spans="1:7" ht="15">
      <c r="A1857" s="101" t="s">
        <v>1029</v>
      </c>
      <c r="B1857" s="99">
        <v>3</v>
      </c>
      <c r="C1857" s="103">
        <v>0.002304555047137194</v>
      </c>
      <c r="D1857" s="99" t="s">
        <v>394</v>
      </c>
      <c r="E1857" s="99" t="b">
        <v>0</v>
      </c>
      <c r="F1857" s="99" t="b">
        <v>0</v>
      </c>
      <c r="G1857" s="99" t="b">
        <v>0</v>
      </c>
    </row>
    <row r="1858" spans="1:7" ht="15">
      <c r="A1858" s="101" t="s">
        <v>806</v>
      </c>
      <c r="B1858" s="99">
        <v>3</v>
      </c>
      <c r="C1858" s="103">
        <v>0.0013696342344925257</v>
      </c>
      <c r="D1858" s="99" t="s">
        <v>394</v>
      </c>
      <c r="E1858" s="99" t="b">
        <v>0</v>
      </c>
      <c r="F1858" s="99" t="b">
        <v>0</v>
      </c>
      <c r="G1858" s="99" t="b">
        <v>0</v>
      </c>
    </row>
    <row r="1859" spans="1:7" ht="15">
      <c r="A1859" s="101" t="s">
        <v>1109</v>
      </c>
      <c r="B1859" s="99">
        <v>3</v>
      </c>
      <c r="C1859" s="103">
        <v>0.0013696342344925257</v>
      </c>
      <c r="D1859" s="99" t="s">
        <v>394</v>
      </c>
      <c r="E1859" s="99" t="b">
        <v>0</v>
      </c>
      <c r="F1859" s="99" t="b">
        <v>0</v>
      </c>
      <c r="G1859" s="99" t="b">
        <v>0</v>
      </c>
    </row>
    <row r="1860" spans="1:7" ht="15">
      <c r="A1860" s="101" t="s">
        <v>518</v>
      </c>
      <c r="B1860" s="99">
        <v>3</v>
      </c>
      <c r="C1860" s="103">
        <v>0.002304555047137194</v>
      </c>
      <c r="D1860" s="99" t="s">
        <v>394</v>
      </c>
      <c r="E1860" s="99" t="b">
        <v>0</v>
      </c>
      <c r="F1860" s="99" t="b">
        <v>0</v>
      </c>
      <c r="G1860" s="99" t="b">
        <v>0</v>
      </c>
    </row>
    <row r="1861" spans="1:7" ht="15">
      <c r="A1861" s="101" t="s">
        <v>770</v>
      </c>
      <c r="B1861" s="99">
        <v>3</v>
      </c>
      <c r="C1861" s="103">
        <v>0.0013696342344925257</v>
      </c>
      <c r="D1861" s="99" t="s">
        <v>394</v>
      </c>
      <c r="E1861" s="99" t="b">
        <v>1</v>
      </c>
      <c r="F1861" s="99" t="b">
        <v>0</v>
      </c>
      <c r="G1861" s="99" t="b">
        <v>0</v>
      </c>
    </row>
    <row r="1862" spans="1:7" ht="15">
      <c r="A1862" s="101" t="s">
        <v>632</v>
      </c>
      <c r="B1862" s="99">
        <v>3</v>
      </c>
      <c r="C1862" s="103">
        <v>0.0013696342344925257</v>
      </c>
      <c r="D1862" s="99" t="s">
        <v>394</v>
      </c>
      <c r="E1862" s="99" t="b">
        <v>0</v>
      </c>
      <c r="F1862" s="99" t="b">
        <v>0</v>
      </c>
      <c r="G1862" s="99" t="b">
        <v>0</v>
      </c>
    </row>
    <row r="1863" spans="1:7" ht="15">
      <c r="A1863" s="101" t="s">
        <v>1162</v>
      </c>
      <c r="B1863" s="99">
        <v>3</v>
      </c>
      <c r="C1863" s="103">
        <v>0.0013696342344925257</v>
      </c>
      <c r="D1863" s="99" t="s">
        <v>394</v>
      </c>
      <c r="E1863" s="99" t="b">
        <v>0</v>
      </c>
      <c r="F1863" s="99" t="b">
        <v>0</v>
      </c>
      <c r="G1863" s="99" t="b">
        <v>0</v>
      </c>
    </row>
    <row r="1864" spans="1:7" ht="15">
      <c r="A1864" s="101" t="s">
        <v>483</v>
      </c>
      <c r="B1864" s="99">
        <v>3</v>
      </c>
      <c r="C1864" s="103">
        <v>0.0013696342344925257</v>
      </c>
      <c r="D1864" s="99" t="s">
        <v>394</v>
      </c>
      <c r="E1864" s="99" t="b">
        <v>0</v>
      </c>
      <c r="F1864" s="99" t="b">
        <v>0</v>
      </c>
      <c r="G1864" s="99" t="b">
        <v>0</v>
      </c>
    </row>
    <row r="1865" spans="1:7" ht="15">
      <c r="A1865" s="101" t="s">
        <v>556</v>
      </c>
      <c r="B1865" s="99">
        <v>3</v>
      </c>
      <c r="C1865" s="103">
        <v>0.0017146856892064665</v>
      </c>
      <c r="D1865" s="99" t="s">
        <v>394</v>
      </c>
      <c r="E1865" s="99" t="b">
        <v>0</v>
      </c>
      <c r="F1865" s="99" t="b">
        <v>0</v>
      </c>
      <c r="G1865" s="99" t="b">
        <v>0</v>
      </c>
    </row>
    <row r="1866" spans="1:7" ht="15">
      <c r="A1866" s="101" t="s">
        <v>479</v>
      </c>
      <c r="B1866" s="99">
        <v>3</v>
      </c>
      <c r="C1866" s="103">
        <v>0.002304555047137194</v>
      </c>
      <c r="D1866" s="99" t="s">
        <v>394</v>
      </c>
      <c r="E1866" s="99" t="b">
        <v>0</v>
      </c>
      <c r="F1866" s="99" t="b">
        <v>0</v>
      </c>
      <c r="G1866" s="99" t="b">
        <v>0</v>
      </c>
    </row>
    <row r="1867" spans="1:7" ht="15">
      <c r="A1867" s="101" t="s">
        <v>596</v>
      </c>
      <c r="B1867" s="99">
        <v>3</v>
      </c>
      <c r="C1867" s="103">
        <v>0.0013696342344925257</v>
      </c>
      <c r="D1867" s="99" t="s">
        <v>394</v>
      </c>
      <c r="E1867" s="99" t="b">
        <v>0</v>
      </c>
      <c r="F1867" s="99" t="b">
        <v>0</v>
      </c>
      <c r="G1867" s="99" t="b">
        <v>0</v>
      </c>
    </row>
    <row r="1868" spans="1:7" ht="15">
      <c r="A1868" s="101" t="s">
        <v>1181</v>
      </c>
      <c r="B1868" s="99">
        <v>3</v>
      </c>
      <c r="C1868" s="103">
        <v>0.0017146856892064665</v>
      </c>
      <c r="D1868" s="99" t="s">
        <v>394</v>
      </c>
      <c r="E1868" s="99" t="b">
        <v>0</v>
      </c>
      <c r="F1868" s="99" t="b">
        <v>0</v>
      </c>
      <c r="G1868" s="99" t="b">
        <v>0</v>
      </c>
    </row>
    <row r="1869" spans="1:7" ht="15">
      <c r="A1869" s="101" t="s">
        <v>637</v>
      </c>
      <c r="B1869" s="99">
        <v>3</v>
      </c>
      <c r="C1869" s="103">
        <v>0.0017146856892064665</v>
      </c>
      <c r="D1869" s="99" t="s">
        <v>394</v>
      </c>
      <c r="E1869" s="99" t="b">
        <v>0</v>
      </c>
      <c r="F1869" s="99" t="b">
        <v>0</v>
      </c>
      <c r="G1869" s="99" t="b">
        <v>0</v>
      </c>
    </row>
    <row r="1870" spans="1:7" ht="15">
      <c r="A1870" s="101" t="s">
        <v>1171</v>
      </c>
      <c r="B1870" s="99">
        <v>3</v>
      </c>
      <c r="C1870" s="103">
        <v>0.0013696342344925257</v>
      </c>
      <c r="D1870" s="99" t="s">
        <v>394</v>
      </c>
      <c r="E1870" s="99" t="b">
        <v>0</v>
      </c>
      <c r="F1870" s="99" t="b">
        <v>0</v>
      </c>
      <c r="G1870" s="99" t="b">
        <v>0</v>
      </c>
    </row>
    <row r="1871" spans="1:7" ht="15">
      <c r="A1871" s="101" t="s">
        <v>1104</v>
      </c>
      <c r="B1871" s="99">
        <v>3</v>
      </c>
      <c r="C1871" s="103">
        <v>0.002304555047137194</v>
      </c>
      <c r="D1871" s="99" t="s">
        <v>394</v>
      </c>
      <c r="E1871" s="99" t="b">
        <v>0</v>
      </c>
      <c r="F1871" s="99" t="b">
        <v>0</v>
      </c>
      <c r="G1871" s="99" t="b">
        <v>0</v>
      </c>
    </row>
    <row r="1872" spans="1:7" ht="15">
      <c r="A1872" s="101" t="s">
        <v>790</v>
      </c>
      <c r="B1872" s="99">
        <v>2</v>
      </c>
      <c r="C1872" s="103">
        <v>0.0011431237928043111</v>
      </c>
      <c r="D1872" s="99" t="s">
        <v>394</v>
      </c>
      <c r="E1872" s="99" t="b">
        <v>0</v>
      </c>
      <c r="F1872" s="99" t="b">
        <v>0</v>
      </c>
      <c r="G1872" s="99" t="b">
        <v>0</v>
      </c>
    </row>
    <row r="1873" spans="1:7" ht="15">
      <c r="A1873" s="101" t="s">
        <v>1433</v>
      </c>
      <c r="B1873" s="99">
        <v>2</v>
      </c>
      <c r="C1873" s="103">
        <v>0.0015363700314247962</v>
      </c>
      <c r="D1873" s="99" t="s">
        <v>394</v>
      </c>
      <c r="E1873" s="99" t="b">
        <v>0</v>
      </c>
      <c r="F1873" s="99" t="b">
        <v>0</v>
      </c>
      <c r="G1873" s="99" t="b">
        <v>0</v>
      </c>
    </row>
    <row r="1874" spans="1:7" ht="15">
      <c r="A1874" s="101" t="s">
        <v>857</v>
      </c>
      <c r="B1874" s="99">
        <v>2</v>
      </c>
      <c r="C1874" s="103">
        <v>0.0011431237928043111</v>
      </c>
      <c r="D1874" s="99" t="s">
        <v>394</v>
      </c>
      <c r="E1874" s="99" t="b">
        <v>0</v>
      </c>
      <c r="F1874" s="99" t="b">
        <v>0</v>
      </c>
      <c r="G1874" s="99" t="b">
        <v>0</v>
      </c>
    </row>
    <row r="1875" spans="1:7" ht="15">
      <c r="A1875" s="101" t="s">
        <v>1651</v>
      </c>
      <c r="B1875" s="99">
        <v>2</v>
      </c>
      <c r="C1875" s="103">
        <v>0.0011431237928043111</v>
      </c>
      <c r="D1875" s="99" t="s">
        <v>394</v>
      </c>
      <c r="E1875" s="99" t="b">
        <v>0</v>
      </c>
      <c r="F1875" s="99" t="b">
        <v>0</v>
      </c>
      <c r="G1875" s="99" t="b">
        <v>0</v>
      </c>
    </row>
    <row r="1876" spans="1:7" ht="15">
      <c r="A1876" s="101" t="s">
        <v>1578</v>
      </c>
      <c r="B1876" s="99">
        <v>2</v>
      </c>
      <c r="C1876" s="103">
        <v>0.0011431237928043111</v>
      </c>
      <c r="D1876" s="99" t="s">
        <v>394</v>
      </c>
      <c r="E1876" s="99" t="b">
        <v>0</v>
      </c>
      <c r="F1876" s="99" t="b">
        <v>0</v>
      </c>
      <c r="G1876" s="99" t="b">
        <v>0</v>
      </c>
    </row>
    <row r="1877" spans="1:7" ht="15">
      <c r="A1877" s="101" t="s">
        <v>1529</v>
      </c>
      <c r="B1877" s="99">
        <v>2</v>
      </c>
      <c r="C1877" s="103">
        <v>0.0011431237928043111</v>
      </c>
      <c r="D1877" s="99" t="s">
        <v>394</v>
      </c>
      <c r="E1877" s="99" t="b">
        <v>0</v>
      </c>
      <c r="F1877" s="99" t="b">
        <v>0</v>
      </c>
      <c r="G1877" s="99" t="b">
        <v>0</v>
      </c>
    </row>
    <row r="1878" spans="1:7" ht="15">
      <c r="A1878" s="101" t="s">
        <v>494</v>
      </c>
      <c r="B1878" s="99">
        <v>2</v>
      </c>
      <c r="C1878" s="103">
        <v>0.0011431237928043111</v>
      </c>
      <c r="D1878" s="99" t="s">
        <v>394</v>
      </c>
      <c r="E1878" s="99" t="b">
        <v>0</v>
      </c>
      <c r="F1878" s="99" t="b">
        <v>0</v>
      </c>
      <c r="G1878" s="99" t="b">
        <v>0</v>
      </c>
    </row>
    <row r="1879" spans="1:7" ht="15">
      <c r="A1879" s="101" t="s">
        <v>508</v>
      </c>
      <c r="B1879" s="99">
        <v>2</v>
      </c>
      <c r="C1879" s="103">
        <v>0.0015363700314247962</v>
      </c>
      <c r="D1879" s="99" t="s">
        <v>394</v>
      </c>
      <c r="E1879" s="99" t="b">
        <v>0</v>
      </c>
      <c r="F1879" s="99" t="b">
        <v>0</v>
      </c>
      <c r="G1879" s="99" t="b">
        <v>0</v>
      </c>
    </row>
    <row r="1880" spans="1:7" ht="15">
      <c r="A1880" s="101" t="s">
        <v>1384</v>
      </c>
      <c r="B1880" s="99">
        <v>2</v>
      </c>
      <c r="C1880" s="103">
        <v>0.0011431237928043111</v>
      </c>
      <c r="D1880" s="99" t="s">
        <v>394</v>
      </c>
      <c r="E1880" s="99" t="b">
        <v>0</v>
      </c>
      <c r="F1880" s="99" t="b">
        <v>0</v>
      </c>
      <c r="G1880" s="99" t="b">
        <v>0</v>
      </c>
    </row>
    <row r="1881" spans="1:7" ht="15">
      <c r="A1881" s="101" t="s">
        <v>1133</v>
      </c>
      <c r="B1881" s="99">
        <v>2</v>
      </c>
      <c r="C1881" s="103">
        <v>0.0011431237928043111</v>
      </c>
      <c r="D1881" s="99" t="s">
        <v>394</v>
      </c>
      <c r="E1881" s="99" t="b">
        <v>0</v>
      </c>
      <c r="F1881" s="99" t="b">
        <v>0</v>
      </c>
      <c r="G1881" s="99" t="b">
        <v>0</v>
      </c>
    </row>
    <row r="1882" spans="1:7" ht="15">
      <c r="A1882" s="101" t="s">
        <v>936</v>
      </c>
      <c r="B1882" s="99">
        <v>2</v>
      </c>
      <c r="C1882" s="103">
        <v>0.0011431237928043111</v>
      </c>
      <c r="D1882" s="99" t="s">
        <v>394</v>
      </c>
      <c r="E1882" s="99" t="b">
        <v>0</v>
      </c>
      <c r="F1882" s="99" t="b">
        <v>0</v>
      </c>
      <c r="G1882" s="99" t="b">
        <v>0</v>
      </c>
    </row>
    <row r="1883" spans="1:7" ht="15">
      <c r="A1883" s="101" t="s">
        <v>1142</v>
      </c>
      <c r="B1883" s="99">
        <v>2</v>
      </c>
      <c r="C1883" s="103">
        <v>0.0011431237928043111</v>
      </c>
      <c r="D1883" s="99" t="s">
        <v>394</v>
      </c>
      <c r="E1883" s="99" t="b">
        <v>0</v>
      </c>
      <c r="F1883" s="99" t="b">
        <v>0</v>
      </c>
      <c r="G1883" s="99" t="b">
        <v>0</v>
      </c>
    </row>
    <row r="1884" spans="1:7" ht="15">
      <c r="A1884" s="101" t="s">
        <v>724</v>
      </c>
      <c r="B1884" s="99">
        <v>2</v>
      </c>
      <c r="C1884" s="103">
        <v>0.0011431237928043111</v>
      </c>
      <c r="D1884" s="99" t="s">
        <v>394</v>
      </c>
      <c r="E1884" s="99" t="b">
        <v>0</v>
      </c>
      <c r="F1884" s="99" t="b">
        <v>0</v>
      </c>
      <c r="G1884" s="99" t="b">
        <v>0</v>
      </c>
    </row>
    <row r="1885" spans="1:7" ht="15">
      <c r="A1885" s="101" t="s">
        <v>702</v>
      </c>
      <c r="B1885" s="99">
        <v>2</v>
      </c>
      <c r="C1885" s="103">
        <v>0.0011431237928043111</v>
      </c>
      <c r="D1885" s="99" t="s">
        <v>394</v>
      </c>
      <c r="E1885" s="99" t="b">
        <v>0</v>
      </c>
      <c r="F1885" s="99" t="b">
        <v>0</v>
      </c>
      <c r="G1885" s="99" t="b">
        <v>0</v>
      </c>
    </row>
    <row r="1886" spans="1:7" ht="15">
      <c r="A1886" s="101" t="s">
        <v>771</v>
      </c>
      <c r="B1886" s="99">
        <v>2</v>
      </c>
      <c r="C1886" s="103">
        <v>0.0011431237928043111</v>
      </c>
      <c r="D1886" s="99" t="s">
        <v>394</v>
      </c>
      <c r="E1886" s="99" t="b">
        <v>0</v>
      </c>
      <c r="F1886" s="99" t="b">
        <v>0</v>
      </c>
      <c r="G1886" s="99" t="b">
        <v>0</v>
      </c>
    </row>
    <row r="1887" spans="1:7" ht="15">
      <c r="A1887" s="101" t="s">
        <v>739</v>
      </c>
      <c r="B1887" s="99">
        <v>2</v>
      </c>
      <c r="C1887" s="103">
        <v>0.0011431237928043111</v>
      </c>
      <c r="D1887" s="99" t="s">
        <v>394</v>
      </c>
      <c r="E1887" s="99" t="b">
        <v>0</v>
      </c>
      <c r="F1887" s="99" t="b">
        <v>0</v>
      </c>
      <c r="G1887" s="99" t="b">
        <v>0</v>
      </c>
    </row>
    <row r="1888" spans="1:7" ht="15">
      <c r="A1888" s="101" t="s">
        <v>638</v>
      </c>
      <c r="B1888" s="99">
        <v>2</v>
      </c>
      <c r="C1888" s="103">
        <v>0.0011431237928043111</v>
      </c>
      <c r="D1888" s="99" t="s">
        <v>394</v>
      </c>
      <c r="E1888" s="99" t="b">
        <v>0</v>
      </c>
      <c r="F1888" s="99" t="b">
        <v>0</v>
      </c>
      <c r="G1888" s="99" t="b">
        <v>0</v>
      </c>
    </row>
    <row r="1889" spans="1:7" ht="15">
      <c r="A1889" s="101" t="s">
        <v>1006</v>
      </c>
      <c r="B1889" s="99">
        <v>2</v>
      </c>
      <c r="C1889" s="103">
        <v>0.0011431237928043111</v>
      </c>
      <c r="D1889" s="99" t="s">
        <v>394</v>
      </c>
      <c r="E1889" s="99" t="b">
        <v>0</v>
      </c>
      <c r="F1889" s="99" t="b">
        <v>0</v>
      </c>
      <c r="G1889" s="99" t="b">
        <v>0</v>
      </c>
    </row>
    <row r="1890" spans="1:7" ht="15">
      <c r="A1890" s="101" t="s">
        <v>1426</v>
      </c>
      <c r="B1890" s="99">
        <v>2</v>
      </c>
      <c r="C1890" s="103">
        <v>0.0011431237928043111</v>
      </c>
      <c r="D1890" s="99" t="s">
        <v>394</v>
      </c>
      <c r="E1890" s="99" t="b">
        <v>0</v>
      </c>
      <c r="F1890" s="99" t="b">
        <v>0</v>
      </c>
      <c r="G1890" s="99" t="b">
        <v>0</v>
      </c>
    </row>
    <row r="1891" spans="1:7" ht="15">
      <c r="A1891" s="101" t="s">
        <v>1660</v>
      </c>
      <c r="B1891" s="99">
        <v>2</v>
      </c>
      <c r="C1891" s="103">
        <v>0.0015363700314247962</v>
      </c>
      <c r="D1891" s="99" t="s">
        <v>394</v>
      </c>
      <c r="E1891" s="99" t="b">
        <v>0</v>
      </c>
      <c r="F1891" s="99" t="b">
        <v>0</v>
      </c>
      <c r="G1891" s="99" t="b">
        <v>0</v>
      </c>
    </row>
    <row r="1892" spans="1:7" ht="15">
      <c r="A1892" s="101" t="s">
        <v>775</v>
      </c>
      <c r="B1892" s="99">
        <v>2</v>
      </c>
      <c r="C1892" s="103">
        <v>0.0011431237928043111</v>
      </c>
      <c r="D1892" s="99" t="s">
        <v>394</v>
      </c>
      <c r="E1892" s="99" t="b">
        <v>0</v>
      </c>
      <c r="F1892" s="99" t="b">
        <v>0</v>
      </c>
      <c r="G1892" s="99" t="b">
        <v>0</v>
      </c>
    </row>
    <row r="1893" spans="1:7" ht="15">
      <c r="A1893" s="101" t="s">
        <v>1322</v>
      </c>
      <c r="B1893" s="99">
        <v>2</v>
      </c>
      <c r="C1893" s="103">
        <v>0.0011431237928043111</v>
      </c>
      <c r="D1893" s="99" t="s">
        <v>394</v>
      </c>
      <c r="E1893" s="99" t="b">
        <v>0</v>
      </c>
      <c r="F1893" s="99" t="b">
        <v>0</v>
      </c>
      <c r="G1893" s="99" t="b">
        <v>0</v>
      </c>
    </row>
    <row r="1894" spans="1:7" ht="15">
      <c r="A1894" s="101" t="s">
        <v>1620</v>
      </c>
      <c r="B1894" s="99">
        <v>2</v>
      </c>
      <c r="C1894" s="103">
        <v>0.0011431237928043111</v>
      </c>
      <c r="D1894" s="99" t="s">
        <v>394</v>
      </c>
      <c r="E1894" s="99" t="b">
        <v>0</v>
      </c>
      <c r="F1894" s="99" t="b">
        <v>0</v>
      </c>
      <c r="G1894" s="99" t="b">
        <v>0</v>
      </c>
    </row>
    <row r="1895" spans="1:7" ht="15">
      <c r="A1895" s="101" t="s">
        <v>1647</v>
      </c>
      <c r="B1895" s="99">
        <v>2</v>
      </c>
      <c r="C1895" s="103">
        <v>0.0011431237928043111</v>
      </c>
      <c r="D1895" s="99" t="s">
        <v>394</v>
      </c>
      <c r="E1895" s="99" t="b">
        <v>1</v>
      </c>
      <c r="F1895" s="99" t="b">
        <v>0</v>
      </c>
      <c r="G1895" s="99" t="b">
        <v>0</v>
      </c>
    </row>
    <row r="1896" spans="1:7" ht="15">
      <c r="A1896" s="101" t="s">
        <v>925</v>
      </c>
      <c r="B1896" s="99">
        <v>2</v>
      </c>
      <c r="C1896" s="103">
        <v>0.0011431237928043111</v>
      </c>
      <c r="D1896" s="99" t="s">
        <v>394</v>
      </c>
      <c r="E1896" s="99" t="b">
        <v>0</v>
      </c>
      <c r="F1896" s="99" t="b">
        <v>0</v>
      </c>
      <c r="G1896" s="99" t="b">
        <v>0</v>
      </c>
    </row>
    <row r="1897" spans="1:7" ht="15">
      <c r="A1897" s="101" t="s">
        <v>1528</v>
      </c>
      <c r="B1897" s="99">
        <v>2</v>
      </c>
      <c r="C1897" s="103">
        <v>0.0011431237928043111</v>
      </c>
      <c r="D1897" s="99" t="s">
        <v>394</v>
      </c>
      <c r="E1897" s="99" t="b">
        <v>0</v>
      </c>
      <c r="F1897" s="99" t="b">
        <v>0</v>
      </c>
      <c r="G1897" s="99" t="b">
        <v>0</v>
      </c>
    </row>
    <row r="1898" spans="1:7" ht="15">
      <c r="A1898" s="101" t="s">
        <v>1616</v>
      </c>
      <c r="B1898" s="99">
        <v>2</v>
      </c>
      <c r="C1898" s="103">
        <v>0.0011431237928043111</v>
      </c>
      <c r="D1898" s="99" t="s">
        <v>394</v>
      </c>
      <c r="E1898" s="99" t="b">
        <v>0</v>
      </c>
      <c r="F1898" s="99" t="b">
        <v>0</v>
      </c>
      <c r="G1898" s="99" t="b">
        <v>0</v>
      </c>
    </row>
    <row r="1899" spans="1:7" ht="15">
      <c r="A1899" s="101" t="s">
        <v>686</v>
      </c>
      <c r="B1899" s="99">
        <v>2</v>
      </c>
      <c r="C1899" s="103">
        <v>0.0011431237928043111</v>
      </c>
      <c r="D1899" s="99" t="s">
        <v>394</v>
      </c>
      <c r="E1899" s="99" t="b">
        <v>0</v>
      </c>
      <c r="F1899" s="99" t="b">
        <v>0</v>
      </c>
      <c r="G1899" s="99" t="b">
        <v>0</v>
      </c>
    </row>
    <row r="1900" spans="1:7" ht="15">
      <c r="A1900" s="101" t="s">
        <v>619</v>
      </c>
      <c r="B1900" s="99">
        <v>2</v>
      </c>
      <c r="C1900" s="103">
        <v>0.0011431237928043111</v>
      </c>
      <c r="D1900" s="99" t="s">
        <v>394</v>
      </c>
      <c r="E1900" s="99" t="b">
        <v>0</v>
      </c>
      <c r="F1900" s="99" t="b">
        <v>0</v>
      </c>
      <c r="G1900" s="99" t="b">
        <v>0</v>
      </c>
    </row>
    <row r="1901" spans="1:7" ht="15">
      <c r="A1901" s="101" t="s">
        <v>1293</v>
      </c>
      <c r="B1901" s="99">
        <v>2</v>
      </c>
      <c r="C1901" s="103">
        <v>0.0015363700314247962</v>
      </c>
      <c r="D1901" s="99" t="s">
        <v>394</v>
      </c>
      <c r="E1901" s="99" t="b">
        <v>0</v>
      </c>
      <c r="F1901" s="99" t="b">
        <v>0</v>
      </c>
      <c r="G1901" s="99" t="b">
        <v>0</v>
      </c>
    </row>
    <row r="1902" spans="1:7" ht="15">
      <c r="A1902" s="101" t="s">
        <v>1215</v>
      </c>
      <c r="B1902" s="99">
        <v>2</v>
      </c>
      <c r="C1902" s="103">
        <v>0.0015363700314247962</v>
      </c>
      <c r="D1902" s="99" t="s">
        <v>394</v>
      </c>
      <c r="E1902" s="99" t="b">
        <v>0</v>
      </c>
      <c r="F1902" s="99" t="b">
        <v>0</v>
      </c>
      <c r="G1902" s="99" t="b">
        <v>0</v>
      </c>
    </row>
    <row r="1903" spans="1:7" ht="15">
      <c r="A1903" s="101" t="s">
        <v>1438</v>
      </c>
      <c r="B1903" s="99">
        <v>2</v>
      </c>
      <c r="C1903" s="103">
        <v>0.0011431237928043111</v>
      </c>
      <c r="D1903" s="99" t="s">
        <v>394</v>
      </c>
      <c r="E1903" s="99" t="b">
        <v>0</v>
      </c>
      <c r="F1903" s="99" t="b">
        <v>0</v>
      </c>
      <c r="G1903" s="99" t="b">
        <v>0</v>
      </c>
    </row>
    <row r="1904" spans="1:7" ht="15">
      <c r="A1904" s="101" t="s">
        <v>1502</v>
      </c>
      <c r="B1904" s="99">
        <v>2</v>
      </c>
      <c r="C1904" s="103">
        <v>0.0011431237928043111</v>
      </c>
      <c r="D1904" s="99" t="s">
        <v>394</v>
      </c>
      <c r="E1904" s="99" t="b">
        <v>0</v>
      </c>
      <c r="F1904" s="99" t="b">
        <v>0</v>
      </c>
      <c r="G1904" s="99" t="b">
        <v>0</v>
      </c>
    </row>
    <row r="1905" spans="1:7" ht="15">
      <c r="A1905" s="101" t="s">
        <v>1150</v>
      </c>
      <c r="B1905" s="99">
        <v>2</v>
      </c>
      <c r="C1905" s="103">
        <v>0.0011431237928043111</v>
      </c>
      <c r="D1905" s="99" t="s">
        <v>394</v>
      </c>
      <c r="E1905" s="99" t="b">
        <v>0</v>
      </c>
      <c r="F1905" s="99" t="b">
        <v>0</v>
      </c>
      <c r="G1905" s="99" t="b">
        <v>0</v>
      </c>
    </row>
    <row r="1906" spans="1:7" ht="15">
      <c r="A1906" s="101" t="s">
        <v>645</v>
      </c>
      <c r="B1906" s="99">
        <v>2</v>
      </c>
      <c r="C1906" s="103">
        <v>0.0011431237928043111</v>
      </c>
      <c r="D1906" s="99" t="s">
        <v>394</v>
      </c>
      <c r="E1906" s="99" t="b">
        <v>0</v>
      </c>
      <c r="F1906" s="99" t="b">
        <v>0</v>
      </c>
      <c r="G1906" s="99" t="b">
        <v>0</v>
      </c>
    </row>
    <row r="1907" spans="1:7" ht="15">
      <c r="A1907" s="101" t="s">
        <v>689</v>
      </c>
      <c r="B1907" s="99">
        <v>2</v>
      </c>
      <c r="C1907" s="103">
        <v>0.0015363700314247962</v>
      </c>
      <c r="D1907" s="99" t="s">
        <v>394</v>
      </c>
      <c r="E1907" s="99" t="b">
        <v>0</v>
      </c>
      <c r="F1907" s="99" t="b">
        <v>0</v>
      </c>
      <c r="G1907" s="99" t="b">
        <v>0</v>
      </c>
    </row>
    <row r="1908" spans="1:7" ht="15">
      <c r="A1908" s="101" t="s">
        <v>1481</v>
      </c>
      <c r="B1908" s="99">
        <v>2</v>
      </c>
      <c r="C1908" s="103">
        <v>0.0011431237928043111</v>
      </c>
      <c r="D1908" s="99" t="s">
        <v>394</v>
      </c>
      <c r="E1908" s="99" t="b">
        <v>0</v>
      </c>
      <c r="F1908" s="99" t="b">
        <v>0</v>
      </c>
      <c r="G1908" s="99" t="b">
        <v>0</v>
      </c>
    </row>
    <row r="1909" spans="1:7" ht="15">
      <c r="A1909" s="101" t="s">
        <v>1459</v>
      </c>
      <c r="B1909" s="99">
        <v>2</v>
      </c>
      <c r="C1909" s="103">
        <v>0.0011431237928043111</v>
      </c>
      <c r="D1909" s="99" t="s">
        <v>394</v>
      </c>
      <c r="E1909" s="99" t="b">
        <v>0</v>
      </c>
      <c r="F1909" s="99" t="b">
        <v>0</v>
      </c>
      <c r="G1909" s="99" t="b">
        <v>0</v>
      </c>
    </row>
    <row r="1910" spans="1:7" ht="15">
      <c r="A1910" s="101" t="s">
        <v>1472</v>
      </c>
      <c r="B1910" s="99">
        <v>2</v>
      </c>
      <c r="C1910" s="103">
        <v>0.0011431237928043111</v>
      </c>
      <c r="D1910" s="99" t="s">
        <v>394</v>
      </c>
      <c r="E1910" s="99" t="b">
        <v>0</v>
      </c>
      <c r="F1910" s="99" t="b">
        <v>0</v>
      </c>
      <c r="G1910" s="99" t="b">
        <v>0</v>
      </c>
    </row>
    <row r="1911" spans="1:7" ht="15">
      <c r="A1911" s="101" t="s">
        <v>1379</v>
      </c>
      <c r="B1911" s="99">
        <v>2</v>
      </c>
      <c r="C1911" s="103">
        <v>0.0015363700314247962</v>
      </c>
      <c r="D1911" s="99" t="s">
        <v>394</v>
      </c>
      <c r="E1911" s="99" t="b">
        <v>0</v>
      </c>
      <c r="F1911" s="99" t="b">
        <v>0</v>
      </c>
      <c r="G1911" s="99" t="b">
        <v>0</v>
      </c>
    </row>
    <row r="1912" spans="1:7" ht="15">
      <c r="A1912" s="101" t="s">
        <v>1153</v>
      </c>
      <c r="B1912" s="99">
        <v>2</v>
      </c>
      <c r="C1912" s="103">
        <v>0.0011431237928043111</v>
      </c>
      <c r="D1912" s="99" t="s">
        <v>394</v>
      </c>
      <c r="E1912" s="99" t="b">
        <v>1</v>
      </c>
      <c r="F1912" s="99" t="b">
        <v>0</v>
      </c>
      <c r="G1912" s="99" t="b">
        <v>0</v>
      </c>
    </row>
    <row r="1913" spans="1:7" ht="15">
      <c r="A1913" s="101" t="s">
        <v>1265</v>
      </c>
      <c r="B1913" s="99">
        <v>2</v>
      </c>
      <c r="C1913" s="103">
        <v>0.0011431237928043111</v>
      </c>
      <c r="D1913" s="99" t="s">
        <v>394</v>
      </c>
      <c r="E1913" s="99" t="b">
        <v>0</v>
      </c>
      <c r="F1913" s="99" t="b">
        <v>0</v>
      </c>
      <c r="G1913" s="99" t="b">
        <v>0</v>
      </c>
    </row>
    <row r="1914" spans="1:7" ht="15">
      <c r="A1914" s="101" t="s">
        <v>1079</v>
      </c>
      <c r="B1914" s="99">
        <v>2</v>
      </c>
      <c r="C1914" s="103">
        <v>0.0011431237928043111</v>
      </c>
      <c r="D1914" s="99" t="s">
        <v>394</v>
      </c>
      <c r="E1914" s="99" t="b">
        <v>0</v>
      </c>
      <c r="F1914" s="99" t="b">
        <v>0</v>
      </c>
      <c r="G1914" s="99" t="b">
        <v>0</v>
      </c>
    </row>
    <row r="1915" spans="1:7" ht="15">
      <c r="A1915" s="101" t="s">
        <v>1629</v>
      </c>
      <c r="B1915" s="99">
        <v>2</v>
      </c>
      <c r="C1915" s="103">
        <v>0.0015363700314247962</v>
      </c>
      <c r="D1915" s="99" t="s">
        <v>394</v>
      </c>
      <c r="E1915" s="99" t="b">
        <v>0</v>
      </c>
      <c r="F1915" s="99" t="b">
        <v>0</v>
      </c>
      <c r="G1915" s="99" t="b">
        <v>0</v>
      </c>
    </row>
    <row r="1916" spans="1:7" ht="15">
      <c r="A1916" s="101" t="s">
        <v>864</v>
      </c>
      <c r="B1916" s="99">
        <v>2</v>
      </c>
      <c r="C1916" s="103">
        <v>0.0011431237928043111</v>
      </c>
      <c r="D1916" s="99" t="s">
        <v>394</v>
      </c>
      <c r="E1916" s="99" t="b">
        <v>0</v>
      </c>
      <c r="F1916" s="99" t="b">
        <v>0</v>
      </c>
      <c r="G1916" s="99" t="b">
        <v>0</v>
      </c>
    </row>
    <row r="1917" spans="1:7" ht="15">
      <c r="A1917" s="101" t="s">
        <v>1531</v>
      </c>
      <c r="B1917" s="99">
        <v>2</v>
      </c>
      <c r="C1917" s="103">
        <v>0.0015363700314247962</v>
      </c>
      <c r="D1917" s="99" t="s">
        <v>394</v>
      </c>
      <c r="E1917" s="99" t="b">
        <v>0</v>
      </c>
      <c r="F1917" s="99" t="b">
        <v>0</v>
      </c>
      <c r="G1917" s="99" t="b">
        <v>0</v>
      </c>
    </row>
    <row r="1918" spans="1:7" ht="15">
      <c r="A1918" s="101" t="s">
        <v>478</v>
      </c>
      <c r="B1918" s="99">
        <v>2</v>
      </c>
      <c r="C1918" s="103">
        <v>0.0011431237928043111</v>
      </c>
      <c r="D1918" s="99" t="s">
        <v>394</v>
      </c>
      <c r="E1918" s="99" t="b">
        <v>0</v>
      </c>
      <c r="F1918" s="99" t="b">
        <v>0</v>
      </c>
      <c r="G1918" s="99" t="b">
        <v>0</v>
      </c>
    </row>
    <row r="1919" spans="1:7" ht="15">
      <c r="A1919" s="101" t="s">
        <v>794</v>
      </c>
      <c r="B1919" s="99">
        <v>2</v>
      </c>
      <c r="C1919" s="103">
        <v>0.0011431237928043111</v>
      </c>
      <c r="D1919" s="99" t="s">
        <v>394</v>
      </c>
      <c r="E1919" s="99" t="b">
        <v>0</v>
      </c>
      <c r="F1919" s="99" t="b">
        <v>0</v>
      </c>
      <c r="G1919" s="99" t="b">
        <v>0</v>
      </c>
    </row>
    <row r="1920" spans="1:7" ht="15">
      <c r="A1920" s="101" t="s">
        <v>576</v>
      </c>
      <c r="B1920" s="99">
        <v>2</v>
      </c>
      <c r="C1920" s="103">
        <v>0.0011431237928043111</v>
      </c>
      <c r="D1920" s="99" t="s">
        <v>394</v>
      </c>
      <c r="E1920" s="99" t="b">
        <v>1</v>
      </c>
      <c r="F1920" s="99" t="b">
        <v>0</v>
      </c>
      <c r="G1920" s="99" t="b">
        <v>0</v>
      </c>
    </row>
    <row r="1921" spans="1:7" ht="15">
      <c r="A1921" s="101" t="s">
        <v>1182</v>
      </c>
      <c r="B1921" s="99">
        <v>2</v>
      </c>
      <c r="C1921" s="103">
        <v>0.0011431237928043111</v>
      </c>
      <c r="D1921" s="99" t="s">
        <v>394</v>
      </c>
      <c r="E1921" s="99" t="b">
        <v>0</v>
      </c>
      <c r="F1921" s="99" t="b">
        <v>0</v>
      </c>
      <c r="G1921" s="99" t="b">
        <v>0</v>
      </c>
    </row>
    <row r="1922" spans="1:7" ht="15">
      <c r="A1922" s="101" t="s">
        <v>1228</v>
      </c>
      <c r="B1922" s="99">
        <v>2</v>
      </c>
      <c r="C1922" s="103">
        <v>0.0015363700314247962</v>
      </c>
      <c r="D1922" s="99" t="s">
        <v>394</v>
      </c>
      <c r="E1922" s="99" t="b">
        <v>0</v>
      </c>
      <c r="F1922" s="99" t="b">
        <v>0</v>
      </c>
      <c r="G1922" s="99" t="b">
        <v>0</v>
      </c>
    </row>
    <row r="1923" spans="1:7" ht="15">
      <c r="A1923" s="101" t="s">
        <v>1149</v>
      </c>
      <c r="B1923" s="99">
        <v>2</v>
      </c>
      <c r="C1923" s="103">
        <v>0.0011431237928043111</v>
      </c>
      <c r="D1923" s="99" t="s">
        <v>394</v>
      </c>
      <c r="E1923" s="99" t="b">
        <v>0</v>
      </c>
      <c r="F1923" s="99" t="b">
        <v>0</v>
      </c>
      <c r="G1923" s="99" t="b">
        <v>0</v>
      </c>
    </row>
    <row r="1924" spans="1:7" ht="15">
      <c r="A1924" s="101" t="s">
        <v>1511</v>
      </c>
      <c r="B1924" s="99">
        <v>2</v>
      </c>
      <c r="C1924" s="103">
        <v>0.0015363700314247962</v>
      </c>
      <c r="D1924" s="99" t="s">
        <v>394</v>
      </c>
      <c r="E1924" s="99" t="b">
        <v>0</v>
      </c>
      <c r="F1924" s="99" t="b">
        <v>0</v>
      </c>
      <c r="G1924" s="99" t="b">
        <v>0</v>
      </c>
    </row>
    <row r="1925" spans="1:7" ht="15">
      <c r="A1925" s="101" t="s">
        <v>1546</v>
      </c>
      <c r="B1925" s="99">
        <v>2</v>
      </c>
      <c r="C1925" s="103">
        <v>0.0011431237928043111</v>
      </c>
      <c r="D1925" s="99" t="s">
        <v>394</v>
      </c>
      <c r="E1925" s="99" t="b">
        <v>0</v>
      </c>
      <c r="F1925" s="99" t="b">
        <v>0</v>
      </c>
      <c r="G1925" s="99" t="b">
        <v>0</v>
      </c>
    </row>
    <row r="1926" spans="1:7" ht="15">
      <c r="A1926" s="101" t="s">
        <v>1180</v>
      </c>
      <c r="B1926" s="99">
        <v>2</v>
      </c>
      <c r="C1926" s="103">
        <v>0.0011431237928043111</v>
      </c>
      <c r="D1926" s="99" t="s">
        <v>394</v>
      </c>
      <c r="E1926" s="99" t="b">
        <v>0</v>
      </c>
      <c r="F1926" s="99" t="b">
        <v>1</v>
      </c>
      <c r="G1926" s="99" t="b">
        <v>0</v>
      </c>
    </row>
    <row r="1927" spans="1:7" ht="15">
      <c r="A1927" s="101" t="s">
        <v>843</v>
      </c>
      <c r="B1927" s="99">
        <v>2</v>
      </c>
      <c r="C1927" s="103">
        <v>0.0011431237928043111</v>
      </c>
      <c r="D1927" s="99" t="s">
        <v>394</v>
      </c>
      <c r="E1927" s="99" t="b">
        <v>0</v>
      </c>
      <c r="F1927" s="99" t="b">
        <v>0</v>
      </c>
      <c r="G1927" s="99" t="b">
        <v>0</v>
      </c>
    </row>
    <row r="1928" spans="1:7" ht="15">
      <c r="A1928" s="101" t="s">
        <v>1617</v>
      </c>
      <c r="B1928" s="99">
        <v>2</v>
      </c>
      <c r="C1928" s="103">
        <v>0.0011431237928043111</v>
      </c>
      <c r="D1928" s="99" t="s">
        <v>394</v>
      </c>
      <c r="E1928" s="99" t="b">
        <v>0</v>
      </c>
      <c r="F1928" s="99" t="b">
        <v>0</v>
      </c>
      <c r="G1928" s="99" t="b">
        <v>0</v>
      </c>
    </row>
    <row r="1929" spans="1:7" ht="15">
      <c r="A1929" s="101" t="s">
        <v>1536</v>
      </c>
      <c r="B1929" s="99">
        <v>2</v>
      </c>
      <c r="C1929" s="103">
        <v>0.0011431237928043111</v>
      </c>
      <c r="D1929" s="99" t="s">
        <v>394</v>
      </c>
      <c r="E1929" s="99" t="b">
        <v>0</v>
      </c>
      <c r="F1929" s="99" t="b">
        <v>0</v>
      </c>
      <c r="G1929" s="99" t="b">
        <v>0</v>
      </c>
    </row>
    <row r="1930" spans="1:7" ht="15">
      <c r="A1930" s="101" t="s">
        <v>1235</v>
      </c>
      <c r="B1930" s="99">
        <v>2</v>
      </c>
      <c r="C1930" s="103">
        <v>0.0015363700314247962</v>
      </c>
      <c r="D1930" s="99" t="s">
        <v>394</v>
      </c>
      <c r="E1930" s="99" t="b">
        <v>0</v>
      </c>
      <c r="F1930" s="99" t="b">
        <v>0</v>
      </c>
      <c r="G1930" s="99" t="b">
        <v>0</v>
      </c>
    </row>
    <row r="1931" spans="1:7" ht="15">
      <c r="A1931" s="101" t="s">
        <v>874</v>
      </c>
      <c r="B1931" s="99">
        <v>2</v>
      </c>
      <c r="C1931" s="103">
        <v>0.0011431237928043111</v>
      </c>
      <c r="D1931" s="99" t="s">
        <v>394</v>
      </c>
      <c r="E1931" s="99" t="b">
        <v>0</v>
      </c>
      <c r="F1931" s="99" t="b">
        <v>0</v>
      </c>
      <c r="G1931" s="99" t="b">
        <v>0</v>
      </c>
    </row>
    <row r="1932" spans="1:7" ht="15">
      <c r="A1932" s="101" t="s">
        <v>760</v>
      </c>
      <c r="B1932" s="99">
        <v>2</v>
      </c>
      <c r="C1932" s="103">
        <v>0.0011431237928043111</v>
      </c>
      <c r="D1932" s="99" t="s">
        <v>394</v>
      </c>
      <c r="E1932" s="99" t="b">
        <v>0</v>
      </c>
      <c r="F1932" s="99" t="b">
        <v>1</v>
      </c>
      <c r="G1932" s="99" t="b">
        <v>0</v>
      </c>
    </row>
    <row r="1933" spans="1:7" ht="15">
      <c r="A1933" s="101" t="s">
        <v>1359</v>
      </c>
      <c r="B1933" s="99">
        <v>2</v>
      </c>
      <c r="C1933" s="103">
        <v>0.0011431237928043111</v>
      </c>
      <c r="D1933" s="99" t="s">
        <v>394</v>
      </c>
      <c r="E1933" s="99" t="b">
        <v>0</v>
      </c>
      <c r="F1933" s="99" t="b">
        <v>1</v>
      </c>
      <c r="G1933" s="99" t="b">
        <v>0</v>
      </c>
    </row>
    <row r="1934" spans="1:7" ht="15">
      <c r="A1934" s="101" t="s">
        <v>1621</v>
      </c>
      <c r="B1934" s="99">
        <v>2</v>
      </c>
      <c r="C1934" s="103">
        <v>0.0011431237928043111</v>
      </c>
      <c r="D1934" s="99" t="s">
        <v>394</v>
      </c>
      <c r="E1934" s="99" t="b">
        <v>0</v>
      </c>
      <c r="F1934" s="99" t="b">
        <v>0</v>
      </c>
      <c r="G1934" s="99" t="b">
        <v>0</v>
      </c>
    </row>
    <row r="1935" spans="1:7" ht="15">
      <c r="A1935" s="101" t="s">
        <v>1199</v>
      </c>
      <c r="B1935" s="99">
        <v>2</v>
      </c>
      <c r="C1935" s="103">
        <v>0.0011431237928043111</v>
      </c>
      <c r="D1935" s="99" t="s">
        <v>394</v>
      </c>
      <c r="E1935" s="99" t="b">
        <v>1</v>
      </c>
      <c r="F1935" s="99" t="b">
        <v>0</v>
      </c>
      <c r="G1935" s="99" t="b">
        <v>0</v>
      </c>
    </row>
    <row r="1936" spans="1:7" ht="15">
      <c r="A1936" s="101" t="s">
        <v>787</v>
      </c>
      <c r="B1936" s="99">
        <v>2</v>
      </c>
      <c r="C1936" s="103">
        <v>0.0011431237928043111</v>
      </c>
      <c r="D1936" s="99" t="s">
        <v>394</v>
      </c>
      <c r="E1936" s="99" t="b">
        <v>0</v>
      </c>
      <c r="F1936" s="99" t="b">
        <v>0</v>
      </c>
      <c r="G1936" s="99" t="b">
        <v>0</v>
      </c>
    </row>
    <row r="1937" spans="1:7" ht="15">
      <c r="A1937" s="101" t="s">
        <v>829</v>
      </c>
      <c r="B1937" s="99">
        <v>2</v>
      </c>
      <c r="C1937" s="103">
        <v>0.0011431237928043111</v>
      </c>
      <c r="D1937" s="99" t="s">
        <v>394</v>
      </c>
      <c r="E1937" s="99" t="b">
        <v>0</v>
      </c>
      <c r="F1937" s="99" t="b">
        <v>0</v>
      </c>
      <c r="G1937" s="99" t="b">
        <v>0</v>
      </c>
    </row>
    <row r="1938" spans="1:7" ht="15">
      <c r="A1938" s="101" t="s">
        <v>1052</v>
      </c>
      <c r="B1938" s="99">
        <v>2</v>
      </c>
      <c r="C1938" s="103">
        <v>0.0011431237928043111</v>
      </c>
      <c r="D1938" s="99" t="s">
        <v>394</v>
      </c>
      <c r="E1938" s="99" t="b">
        <v>0</v>
      </c>
      <c r="F1938" s="99" t="b">
        <v>0</v>
      </c>
      <c r="G1938" s="99" t="b">
        <v>0</v>
      </c>
    </row>
    <row r="1939" spans="1:7" ht="15">
      <c r="A1939" s="101" t="s">
        <v>1441</v>
      </c>
      <c r="B1939" s="99">
        <v>2</v>
      </c>
      <c r="C1939" s="103">
        <v>0.0015363700314247962</v>
      </c>
      <c r="D1939" s="99" t="s">
        <v>394</v>
      </c>
      <c r="E1939" s="99" t="b">
        <v>0</v>
      </c>
      <c r="F1939" s="99" t="b">
        <v>0</v>
      </c>
      <c r="G1939" s="99" t="b">
        <v>0</v>
      </c>
    </row>
    <row r="1940" spans="1:7" ht="15">
      <c r="A1940" s="101" t="s">
        <v>1219</v>
      </c>
      <c r="B1940" s="99">
        <v>2</v>
      </c>
      <c r="C1940" s="103">
        <v>0.0011431237928043111</v>
      </c>
      <c r="D1940" s="99" t="s">
        <v>394</v>
      </c>
      <c r="E1940" s="99" t="b">
        <v>1</v>
      </c>
      <c r="F1940" s="99" t="b">
        <v>0</v>
      </c>
      <c r="G1940" s="99" t="b">
        <v>0</v>
      </c>
    </row>
    <row r="1941" spans="1:7" ht="15">
      <c r="A1941" s="101" t="s">
        <v>1130</v>
      </c>
      <c r="B1941" s="99">
        <v>2</v>
      </c>
      <c r="C1941" s="103">
        <v>0.0011431237928043111</v>
      </c>
      <c r="D1941" s="99" t="s">
        <v>394</v>
      </c>
      <c r="E1941" s="99" t="b">
        <v>0</v>
      </c>
      <c r="F1941" s="99" t="b">
        <v>0</v>
      </c>
      <c r="G1941" s="99" t="b">
        <v>0</v>
      </c>
    </row>
    <row r="1942" spans="1:7" ht="15">
      <c r="A1942" s="101" t="s">
        <v>671</v>
      </c>
      <c r="B1942" s="99">
        <v>2</v>
      </c>
      <c r="C1942" s="103">
        <v>0.0015363700314247962</v>
      </c>
      <c r="D1942" s="99" t="s">
        <v>394</v>
      </c>
      <c r="E1942" s="99" t="b">
        <v>0</v>
      </c>
      <c r="F1942" s="99" t="b">
        <v>0</v>
      </c>
      <c r="G1942" s="99" t="b">
        <v>0</v>
      </c>
    </row>
    <row r="1943" spans="1:7" ht="15">
      <c r="A1943" s="101" t="s">
        <v>559</v>
      </c>
      <c r="B1943" s="99">
        <v>2</v>
      </c>
      <c r="C1943" s="103">
        <v>0.0011431237928043111</v>
      </c>
      <c r="D1943" s="99" t="s">
        <v>394</v>
      </c>
      <c r="E1943" s="99" t="b">
        <v>0</v>
      </c>
      <c r="F1943" s="99" t="b">
        <v>0</v>
      </c>
      <c r="G1943" s="99" t="b">
        <v>0</v>
      </c>
    </row>
    <row r="1944" spans="1:7" ht="15">
      <c r="A1944" s="101" t="s">
        <v>1439</v>
      </c>
      <c r="B1944" s="99">
        <v>2</v>
      </c>
      <c r="C1944" s="103">
        <v>0.0015363700314247962</v>
      </c>
      <c r="D1944" s="99" t="s">
        <v>394</v>
      </c>
      <c r="E1944" s="99" t="b">
        <v>0</v>
      </c>
      <c r="F1944" s="99" t="b">
        <v>0</v>
      </c>
      <c r="G1944" s="99" t="b">
        <v>0</v>
      </c>
    </row>
    <row r="1945" spans="1:7" ht="15">
      <c r="A1945" s="101" t="s">
        <v>881</v>
      </c>
      <c r="B1945" s="99">
        <v>2</v>
      </c>
      <c r="C1945" s="103">
        <v>0.0011431237928043111</v>
      </c>
      <c r="D1945" s="99" t="s">
        <v>394</v>
      </c>
      <c r="E1945" s="99" t="b">
        <v>0</v>
      </c>
      <c r="F1945" s="99" t="b">
        <v>0</v>
      </c>
      <c r="G1945" s="99" t="b">
        <v>0</v>
      </c>
    </row>
    <row r="1946" spans="1:7" ht="15">
      <c r="A1946" s="101" t="s">
        <v>670</v>
      </c>
      <c r="B1946" s="99">
        <v>2</v>
      </c>
      <c r="C1946" s="103">
        <v>0.0011431237928043111</v>
      </c>
      <c r="D1946" s="99" t="s">
        <v>394</v>
      </c>
      <c r="E1946" s="99" t="b">
        <v>0</v>
      </c>
      <c r="F1946" s="99" t="b">
        <v>0</v>
      </c>
      <c r="G1946" s="99" t="b">
        <v>0</v>
      </c>
    </row>
    <row r="1947" spans="1:7" ht="15">
      <c r="A1947" s="101" t="s">
        <v>1155</v>
      </c>
      <c r="B1947" s="99">
        <v>2</v>
      </c>
      <c r="C1947" s="103">
        <v>0.0015363700314247962</v>
      </c>
      <c r="D1947" s="99" t="s">
        <v>394</v>
      </c>
      <c r="E1947" s="99" t="b">
        <v>1</v>
      </c>
      <c r="F1947" s="99" t="b">
        <v>0</v>
      </c>
      <c r="G1947" s="99" t="b">
        <v>0</v>
      </c>
    </row>
    <row r="1948" spans="1:7" ht="15">
      <c r="A1948" s="101" t="s">
        <v>1421</v>
      </c>
      <c r="B1948" s="99">
        <v>2</v>
      </c>
      <c r="C1948" s="103">
        <v>0.0015363700314247962</v>
      </c>
      <c r="D1948" s="99" t="s">
        <v>394</v>
      </c>
      <c r="E1948" s="99" t="b">
        <v>0</v>
      </c>
      <c r="F1948" s="99" t="b">
        <v>0</v>
      </c>
      <c r="G1948" s="99" t="b">
        <v>0</v>
      </c>
    </row>
    <row r="1949" spans="1:7" ht="15">
      <c r="A1949" s="101" t="s">
        <v>717</v>
      </c>
      <c r="B1949" s="99">
        <v>2</v>
      </c>
      <c r="C1949" s="103">
        <v>0.0011431237928043111</v>
      </c>
      <c r="D1949" s="99" t="s">
        <v>394</v>
      </c>
      <c r="E1949" s="99" t="b">
        <v>0</v>
      </c>
      <c r="F1949" s="99" t="b">
        <v>0</v>
      </c>
      <c r="G1949" s="99" t="b">
        <v>0</v>
      </c>
    </row>
    <row r="1950" spans="1:7" ht="15">
      <c r="A1950" s="101" t="s">
        <v>915</v>
      </c>
      <c r="B1950" s="99">
        <v>2</v>
      </c>
      <c r="C1950" s="103">
        <v>0.0015363700314247962</v>
      </c>
      <c r="D1950" s="99" t="s">
        <v>394</v>
      </c>
      <c r="E1950" s="99" t="b">
        <v>0</v>
      </c>
      <c r="F1950" s="99" t="b">
        <v>0</v>
      </c>
      <c r="G1950" s="99" t="b">
        <v>0</v>
      </c>
    </row>
    <row r="1951" spans="1:7" ht="15">
      <c r="A1951" s="101" t="s">
        <v>1587</v>
      </c>
      <c r="B1951" s="99">
        <v>2</v>
      </c>
      <c r="C1951" s="103">
        <v>0.0015363700314247962</v>
      </c>
      <c r="D1951" s="99" t="s">
        <v>394</v>
      </c>
      <c r="E1951" s="99" t="b">
        <v>0</v>
      </c>
      <c r="F1951" s="99" t="b">
        <v>0</v>
      </c>
      <c r="G1951" s="99" t="b">
        <v>0</v>
      </c>
    </row>
    <row r="1952" spans="1:7" ht="15">
      <c r="A1952" s="101" t="s">
        <v>1030</v>
      </c>
      <c r="B1952" s="99">
        <v>2</v>
      </c>
      <c r="C1952" s="103">
        <v>0.0015363700314247962</v>
      </c>
      <c r="D1952" s="99" t="s">
        <v>394</v>
      </c>
      <c r="E1952" s="99" t="b">
        <v>0</v>
      </c>
      <c r="F1952" s="99" t="b">
        <v>0</v>
      </c>
      <c r="G1952" s="99" t="b">
        <v>0</v>
      </c>
    </row>
    <row r="1953" spans="1:7" ht="15">
      <c r="A1953" s="101" t="s">
        <v>1582</v>
      </c>
      <c r="B1953" s="99">
        <v>2</v>
      </c>
      <c r="C1953" s="103">
        <v>0.0011431237928043111</v>
      </c>
      <c r="D1953" s="99" t="s">
        <v>394</v>
      </c>
      <c r="E1953" s="99" t="b">
        <v>0</v>
      </c>
      <c r="F1953" s="99" t="b">
        <v>0</v>
      </c>
      <c r="G1953" s="99" t="b">
        <v>0</v>
      </c>
    </row>
    <row r="1954" spans="1:7" ht="15">
      <c r="A1954" s="101" t="s">
        <v>1654</v>
      </c>
      <c r="B1954" s="99">
        <v>2</v>
      </c>
      <c r="C1954" s="103">
        <v>0.0011431237928043111</v>
      </c>
      <c r="D1954" s="99" t="s">
        <v>394</v>
      </c>
      <c r="E1954" s="99" t="b">
        <v>0</v>
      </c>
      <c r="F1954" s="99" t="b">
        <v>0</v>
      </c>
      <c r="G1954" s="99" t="b">
        <v>0</v>
      </c>
    </row>
    <row r="1955" spans="1:7" ht="15">
      <c r="A1955" s="101" t="s">
        <v>726</v>
      </c>
      <c r="B1955" s="99">
        <v>2</v>
      </c>
      <c r="C1955" s="103">
        <v>0.0011431237928043111</v>
      </c>
      <c r="D1955" s="99" t="s">
        <v>394</v>
      </c>
      <c r="E1955" s="99" t="b">
        <v>0</v>
      </c>
      <c r="F1955" s="99" t="b">
        <v>0</v>
      </c>
      <c r="G1955" s="99" t="b">
        <v>0</v>
      </c>
    </row>
    <row r="1956" spans="1:7" ht="15">
      <c r="A1956" s="101" t="s">
        <v>1504</v>
      </c>
      <c r="B1956" s="99">
        <v>2</v>
      </c>
      <c r="C1956" s="103">
        <v>0.0011431237928043111</v>
      </c>
      <c r="D1956" s="99" t="s">
        <v>394</v>
      </c>
      <c r="E1956" s="99" t="b">
        <v>1</v>
      </c>
      <c r="F1956" s="99" t="b">
        <v>0</v>
      </c>
      <c r="G1956" s="99" t="b">
        <v>0</v>
      </c>
    </row>
    <row r="1957" spans="1:7" ht="15">
      <c r="A1957" s="101" t="s">
        <v>1619</v>
      </c>
      <c r="B1957" s="99">
        <v>2</v>
      </c>
      <c r="C1957" s="103">
        <v>0.0011431237928043111</v>
      </c>
      <c r="D1957" s="99" t="s">
        <v>394</v>
      </c>
      <c r="E1957" s="99" t="b">
        <v>0</v>
      </c>
      <c r="F1957" s="99" t="b">
        <v>0</v>
      </c>
      <c r="G1957" s="99" t="b">
        <v>0</v>
      </c>
    </row>
    <row r="1958" spans="1:7" ht="15">
      <c r="A1958" s="101" t="s">
        <v>1367</v>
      </c>
      <c r="B1958" s="99">
        <v>2</v>
      </c>
      <c r="C1958" s="103">
        <v>0.0015363700314247962</v>
      </c>
      <c r="D1958" s="99" t="s">
        <v>394</v>
      </c>
      <c r="E1958" s="99" t="b">
        <v>0</v>
      </c>
      <c r="F1958" s="99" t="b">
        <v>0</v>
      </c>
      <c r="G1958" s="99" t="b">
        <v>0</v>
      </c>
    </row>
    <row r="1959" spans="1:7" ht="15">
      <c r="A1959" s="101" t="s">
        <v>509</v>
      </c>
      <c r="B1959" s="99">
        <v>2</v>
      </c>
      <c r="C1959" s="103">
        <v>0.0011431237928043111</v>
      </c>
      <c r="D1959" s="99" t="s">
        <v>394</v>
      </c>
      <c r="E1959" s="99" t="b">
        <v>0</v>
      </c>
      <c r="F1959" s="99" t="b">
        <v>0</v>
      </c>
      <c r="G1959" s="99" t="b">
        <v>0</v>
      </c>
    </row>
    <row r="1960" spans="1:7" ht="15">
      <c r="A1960" s="101" t="s">
        <v>892</v>
      </c>
      <c r="B1960" s="99">
        <v>2</v>
      </c>
      <c r="C1960" s="103">
        <v>0.0011431237928043111</v>
      </c>
      <c r="D1960" s="99" t="s">
        <v>394</v>
      </c>
      <c r="E1960" s="99" t="b">
        <v>0</v>
      </c>
      <c r="F1960" s="99" t="b">
        <v>0</v>
      </c>
      <c r="G1960" s="99" t="b">
        <v>0</v>
      </c>
    </row>
    <row r="1961" spans="1:7" ht="15">
      <c r="A1961" s="101" t="s">
        <v>756</v>
      </c>
      <c r="B1961" s="99">
        <v>2</v>
      </c>
      <c r="C1961" s="103">
        <v>0.0011431237928043111</v>
      </c>
      <c r="D1961" s="99" t="s">
        <v>394</v>
      </c>
      <c r="E1961" s="99" t="b">
        <v>0</v>
      </c>
      <c r="F1961" s="99" t="b">
        <v>0</v>
      </c>
      <c r="G1961" s="99" t="b">
        <v>0</v>
      </c>
    </row>
    <row r="1962" spans="1:7" ht="15">
      <c r="A1962" s="101" t="s">
        <v>1519</v>
      </c>
      <c r="B1962" s="99">
        <v>2</v>
      </c>
      <c r="C1962" s="103">
        <v>0.0011431237928043111</v>
      </c>
      <c r="D1962" s="99" t="s">
        <v>394</v>
      </c>
      <c r="E1962" s="99" t="b">
        <v>0</v>
      </c>
      <c r="F1962" s="99" t="b">
        <v>0</v>
      </c>
      <c r="G1962" s="99" t="b">
        <v>0</v>
      </c>
    </row>
    <row r="1963" spans="1:7" ht="15">
      <c r="A1963" s="101" t="s">
        <v>660</v>
      </c>
      <c r="B1963" s="99">
        <v>2</v>
      </c>
      <c r="C1963" s="103">
        <v>0.0015363700314247962</v>
      </c>
      <c r="D1963" s="99" t="s">
        <v>394</v>
      </c>
      <c r="E1963" s="99" t="b">
        <v>0</v>
      </c>
      <c r="F1963" s="99" t="b">
        <v>0</v>
      </c>
      <c r="G1963" s="99" t="b">
        <v>0</v>
      </c>
    </row>
    <row r="1964" spans="1:7" ht="15">
      <c r="A1964" s="101" t="s">
        <v>681</v>
      </c>
      <c r="B1964" s="99">
        <v>2</v>
      </c>
      <c r="C1964" s="103">
        <v>0.0011431237928043111</v>
      </c>
      <c r="D1964" s="99" t="s">
        <v>394</v>
      </c>
      <c r="E1964" s="99" t="b">
        <v>0</v>
      </c>
      <c r="F1964" s="99" t="b">
        <v>0</v>
      </c>
      <c r="G1964" s="99" t="b">
        <v>0</v>
      </c>
    </row>
    <row r="1965" spans="1:7" ht="15">
      <c r="A1965" s="101" t="s">
        <v>1662</v>
      </c>
      <c r="B1965" s="99">
        <v>2</v>
      </c>
      <c r="C1965" s="103">
        <v>0.0011431237928043111</v>
      </c>
      <c r="D1965" s="99" t="s">
        <v>394</v>
      </c>
      <c r="E1965" s="99" t="b">
        <v>0</v>
      </c>
      <c r="F1965" s="99" t="b">
        <v>0</v>
      </c>
      <c r="G1965" s="99" t="b">
        <v>0</v>
      </c>
    </row>
    <row r="1966" spans="1:7" ht="15">
      <c r="A1966" s="101" t="s">
        <v>1457</v>
      </c>
      <c r="B1966" s="99">
        <v>2</v>
      </c>
      <c r="C1966" s="103">
        <v>0.0011431237928043111</v>
      </c>
      <c r="D1966" s="99" t="s">
        <v>394</v>
      </c>
      <c r="E1966" s="99" t="b">
        <v>0</v>
      </c>
      <c r="F1966" s="99" t="b">
        <v>0</v>
      </c>
      <c r="G1966" s="99" t="b">
        <v>0</v>
      </c>
    </row>
    <row r="1967" spans="1:7" ht="15">
      <c r="A1967" s="101" t="s">
        <v>1165</v>
      </c>
      <c r="B1967" s="99">
        <v>2</v>
      </c>
      <c r="C1967" s="103">
        <v>0.0011431237928043111</v>
      </c>
      <c r="D1967" s="99" t="s">
        <v>394</v>
      </c>
      <c r="E1967" s="99" t="b">
        <v>0</v>
      </c>
      <c r="F1967" s="99" t="b">
        <v>0</v>
      </c>
      <c r="G1967" s="99" t="b">
        <v>0</v>
      </c>
    </row>
    <row r="1968" spans="1:7" ht="15">
      <c r="A1968" s="101" t="s">
        <v>475</v>
      </c>
      <c r="B1968" s="99">
        <v>2</v>
      </c>
      <c r="C1968" s="103">
        <v>0.0015363700314247962</v>
      </c>
      <c r="D1968" s="99" t="s">
        <v>394</v>
      </c>
      <c r="E1968" s="99" t="b">
        <v>0</v>
      </c>
      <c r="F1968" s="99" t="b">
        <v>0</v>
      </c>
      <c r="G1968" s="99" t="b">
        <v>0</v>
      </c>
    </row>
    <row r="1969" spans="1:7" ht="15">
      <c r="A1969" s="101" t="s">
        <v>511</v>
      </c>
      <c r="B1969" s="99">
        <v>2</v>
      </c>
      <c r="C1969" s="103">
        <v>0.0011431237928043111</v>
      </c>
      <c r="D1969" s="99" t="s">
        <v>394</v>
      </c>
      <c r="E1969" s="99" t="b">
        <v>0</v>
      </c>
      <c r="F1969" s="99" t="b">
        <v>0</v>
      </c>
      <c r="G1969" s="99" t="b">
        <v>0</v>
      </c>
    </row>
    <row r="1970" spans="1:7" ht="15">
      <c r="A1970" s="101" t="s">
        <v>1272</v>
      </c>
      <c r="B1970" s="99">
        <v>2</v>
      </c>
      <c r="C1970" s="103">
        <v>0.0011431237928043111</v>
      </c>
      <c r="D1970" s="99" t="s">
        <v>394</v>
      </c>
      <c r="E1970" s="99" t="b">
        <v>0</v>
      </c>
      <c r="F1970" s="99" t="b">
        <v>0</v>
      </c>
      <c r="G1970" s="99" t="b">
        <v>0</v>
      </c>
    </row>
    <row r="1971" spans="1:7" ht="15">
      <c r="A1971" s="101" t="s">
        <v>1537</v>
      </c>
      <c r="B1971" s="99">
        <v>2</v>
      </c>
      <c r="C1971" s="103">
        <v>0.0011431237928043111</v>
      </c>
      <c r="D1971" s="99" t="s">
        <v>394</v>
      </c>
      <c r="E1971" s="99" t="b">
        <v>0</v>
      </c>
      <c r="F1971" s="99" t="b">
        <v>0</v>
      </c>
      <c r="G1971" s="99" t="b">
        <v>0</v>
      </c>
    </row>
    <row r="1972" spans="1:7" ht="15">
      <c r="A1972" s="101" t="s">
        <v>1373</v>
      </c>
      <c r="B1972" s="99">
        <v>2</v>
      </c>
      <c r="C1972" s="103">
        <v>0.0011431237928043111</v>
      </c>
      <c r="D1972" s="99" t="s">
        <v>394</v>
      </c>
      <c r="E1972" s="99" t="b">
        <v>0</v>
      </c>
      <c r="F1972" s="99" t="b">
        <v>0</v>
      </c>
      <c r="G1972" s="99" t="b">
        <v>0</v>
      </c>
    </row>
    <row r="1973" spans="1:7" ht="15">
      <c r="A1973" s="101" t="s">
        <v>837</v>
      </c>
      <c r="B1973" s="99">
        <v>2</v>
      </c>
      <c r="C1973" s="103">
        <v>0.0011431237928043111</v>
      </c>
      <c r="D1973" s="99" t="s">
        <v>394</v>
      </c>
      <c r="E1973" s="99" t="b">
        <v>0</v>
      </c>
      <c r="F1973" s="99" t="b">
        <v>0</v>
      </c>
      <c r="G1973" s="99" t="b">
        <v>0</v>
      </c>
    </row>
    <row r="1974" spans="1:7" ht="15">
      <c r="A1974" s="101" t="s">
        <v>750</v>
      </c>
      <c r="B1974" s="99">
        <v>2</v>
      </c>
      <c r="C1974" s="103">
        <v>0.0011431237928043111</v>
      </c>
      <c r="D1974" s="99" t="s">
        <v>394</v>
      </c>
      <c r="E1974" s="99" t="b">
        <v>0</v>
      </c>
      <c r="F1974" s="99" t="b">
        <v>0</v>
      </c>
      <c r="G1974" s="99" t="b">
        <v>0</v>
      </c>
    </row>
    <row r="1975" spans="1:7" ht="15">
      <c r="A1975" s="101" t="s">
        <v>580</v>
      </c>
      <c r="B1975" s="99">
        <v>2</v>
      </c>
      <c r="C1975" s="103">
        <v>0.0011431237928043111</v>
      </c>
      <c r="D1975" s="99" t="s">
        <v>394</v>
      </c>
      <c r="E1975" s="99" t="b">
        <v>0</v>
      </c>
      <c r="F1975" s="99" t="b">
        <v>0</v>
      </c>
      <c r="G1975" s="99" t="b">
        <v>0</v>
      </c>
    </row>
    <row r="1976" spans="1:7" ht="15">
      <c r="A1976" s="101" t="s">
        <v>1485</v>
      </c>
      <c r="B1976" s="99">
        <v>2</v>
      </c>
      <c r="C1976" s="103">
        <v>0.0015363700314247962</v>
      </c>
      <c r="D1976" s="99" t="s">
        <v>394</v>
      </c>
      <c r="E1976" s="99" t="b">
        <v>0</v>
      </c>
      <c r="F1976" s="99" t="b">
        <v>0</v>
      </c>
      <c r="G1976" s="99" t="b">
        <v>0</v>
      </c>
    </row>
    <row r="1977" spans="1:7" ht="15">
      <c r="A1977" s="101" t="s">
        <v>594</v>
      </c>
      <c r="B1977" s="99">
        <v>2</v>
      </c>
      <c r="C1977" s="103">
        <v>0.0011431237928043111</v>
      </c>
      <c r="D1977" s="99" t="s">
        <v>394</v>
      </c>
      <c r="E1977" s="99" t="b">
        <v>0</v>
      </c>
      <c r="F1977" s="99" t="b">
        <v>0</v>
      </c>
      <c r="G1977" s="99" t="b">
        <v>0</v>
      </c>
    </row>
    <row r="1978" spans="1:7" ht="15">
      <c r="A1978" s="101" t="s">
        <v>798</v>
      </c>
      <c r="B1978" s="99">
        <v>2</v>
      </c>
      <c r="C1978" s="103">
        <v>0.0011431237928043111</v>
      </c>
      <c r="D1978" s="99" t="s">
        <v>394</v>
      </c>
      <c r="E1978" s="99" t="b">
        <v>0</v>
      </c>
      <c r="F1978" s="99" t="b">
        <v>0</v>
      </c>
      <c r="G1978" s="99" t="b">
        <v>0</v>
      </c>
    </row>
    <row r="1979" spans="1:7" ht="15">
      <c r="A1979" s="101" t="s">
        <v>1507</v>
      </c>
      <c r="B1979" s="99">
        <v>2</v>
      </c>
      <c r="C1979" s="103">
        <v>0.0015363700314247962</v>
      </c>
      <c r="D1979" s="99" t="s">
        <v>394</v>
      </c>
      <c r="E1979" s="99" t="b">
        <v>0</v>
      </c>
      <c r="F1979" s="99" t="b">
        <v>0</v>
      </c>
      <c r="G1979" s="99" t="b">
        <v>0</v>
      </c>
    </row>
    <row r="1980" spans="1:7" ht="15">
      <c r="A1980" s="101" t="s">
        <v>543</v>
      </c>
      <c r="B1980" s="99">
        <v>2</v>
      </c>
      <c r="C1980" s="103">
        <v>0.0015363700314247962</v>
      </c>
      <c r="D1980" s="99" t="s">
        <v>394</v>
      </c>
      <c r="E1980" s="99" t="b">
        <v>1</v>
      </c>
      <c r="F1980" s="99" t="b">
        <v>0</v>
      </c>
      <c r="G1980" s="99" t="b">
        <v>0</v>
      </c>
    </row>
    <row r="1981" spans="1:7" ht="15">
      <c r="A1981" s="101" t="s">
        <v>821</v>
      </c>
      <c r="B1981" s="99">
        <v>2</v>
      </c>
      <c r="C1981" s="103">
        <v>0.0011431237928043111</v>
      </c>
      <c r="D1981" s="99" t="s">
        <v>394</v>
      </c>
      <c r="E1981" s="99" t="b">
        <v>0</v>
      </c>
      <c r="F1981" s="99" t="b">
        <v>0</v>
      </c>
      <c r="G1981" s="99" t="b">
        <v>0</v>
      </c>
    </row>
    <row r="1982" spans="1:7" ht="15">
      <c r="A1982" s="101" t="s">
        <v>708</v>
      </c>
      <c r="B1982" s="99">
        <v>2</v>
      </c>
      <c r="C1982" s="103">
        <v>0.0011431237928043111</v>
      </c>
      <c r="D1982" s="99" t="s">
        <v>394</v>
      </c>
      <c r="E1982" s="99" t="b">
        <v>0</v>
      </c>
      <c r="F1982" s="99" t="b">
        <v>0</v>
      </c>
      <c r="G1982" s="99" t="b">
        <v>0</v>
      </c>
    </row>
    <row r="1983" spans="1:7" ht="15">
      <c r="A1983" s="101" t="s">
        <v>609</v>
      </c>
      <c r="B1983" s="99">
        <v>2</v>
      </c>
      <c r="C1983" s="103">
        <v>0.0015363700314247962</v>
      </c>
      <c r="D1983" s="99" t="s">
        <v>394</v>
      </c>
      <c r="E1983" s="99" t="b">
        <v>0</v>
      </c>
      <c r="F1983" s="99" t="b">
        <v>0</v>
      </c>
      <c r="G1983" s="99" t="b">
        <v>0</v>
      </c>
    </row>
    <row r="1984" spans="1:7" ht="15">
      <c r="A1984" s="101" t="s">
        <v>1305</v>
      </c>
      <c r="B1984" s="99">
        <v>2</v>
      </c>
      <c r="C1984" s="103">
        <v>0.0011431237928043111</v>
      </c>
      <c r="D1984" s="99" t="s">
        <v>394</v>
      </c>
      <c r="E1984" s="99" t="b">
        <v>0</v>
      </c>
      <c r="F1984" s="99" t="b">
        <v>0</v>
      </c>
      <c r="G1984" s="99" t="b">
        <v>0</v>
      </c>
    </row>
    <row r="1985" spans="1:7" ht="15">
      <c r="A1985" s="101" t="s">
        <v>1575</v>
      </c>
      <c r="B1985" s="99">
        <v>2</v>
      </c>
      <c r="C1985" s="103">
        <v>0.0015363700314247962</v>
      </c>
      <c r="D1985" s="99" t="s">
        <v>394</v>
      </c>
      <c r="E1985" s="99" t="b">
        <v>1</v>
      </c>
      <c r="F1985" s="99" t="b">
        <v>0</v>
      </c>
      <c r="G1985" s="99" t="b">
        <v>0</v>
      </c>
    </row>
    <row r="1986" spans="1:7" ht="15">
      <c r="A1986" s="101" t="s">
        <v>744</v>
      </c>
      <c r="B1986" s="99">
        <v>2</v>
      </c>
      <c r="C1986" s="103">
        <v>0.0011431237928043111</v>
      </c>
      <c r="D1986" s="99" t="s">
        <v>394</v>
      </c>
      <c r="E1986" s="99" t="b">
        <v>0</v>
      </c>
      <c r="F1986" s="99" t="b">
        <v>0</v>
      </c>
      <c r="G1986" s="99" t="b">
        <v>0</v>
      </c>
    </row>
    <row r="1987" spans="1:7" ht="15">
      <c r="A1987" s="101" t="s">
        <v>652</v>
      </c>
      <c r="B1987" s="99">
        <v>2</v>
      </c>
      <c r="C1987" s="103">
        <v>0.0011431237928043111</v>
      </c>
      <c r="D1987" s="99" t="s">
        <v>394</v>
      </c>
      <c r="E1987" s="99" t="b">
        <v>0</v>
      </c>
      <c r="F1987" s="99" t="b">
        <v>0</v>
      </c>
      <c r="G1987" s="99" t="b">
        <v>0</v>
      </c>
    </row>
    <row r="1988" spans="1:7" ht="15">
      <c r="A1988" s="101" t="s">
        <v>1287</v>
      </c>
      <c r="B1988" s="99">
        <v>2</v>
      </c>
      <c r="C1988" s="103">
        <v>0.0011431237928043111</v>
      </c>
      <c r="D1988" s="99" t="s">
        <v>394</v>
      </c>
      <c r="E1988" s="99" t="b">
        <v>0</v>
      </c>
      <c r="F1988" s="99" t="b">
        <v>0</v>
      </c>
      <c r="G1988" s="99" t="b">
        <v>0</v>
      </c>
    </row>
    <row r="1989" spans="1:7" ht="15">
      <c r="A1989" s="101" t="s">
        <v>1497</v>
      </c>
      <c r="B1989" s="99">
        <v>2</v>
      </c>
      <c r="C1989" s="103">
        <v>0.0011431237928043111</v>
      </c>
      <c r="D1989" s="99" t="s">
        <v>394</v>
      </c>
      <c r="E1989" s="99" t="b">
        <v>0</v>
      </c>
      <c r="F1989" s="99" t="b">
        <v>0</v>
      </c>
      <c r="G1989" s="99" t="b">
        <v>0</v>
      </c>
    </row>
    <row r="1990" spans="1:7" ht="15">
      <c r="A1990" s="101" t="s">
        <v>1380</v>
      </c>
      <c r="B1990" s="99">
        <v>2</v>
      </c>
      <c r="C1990" s="103">
        <v>0.0011431237928043111</v>
      </c>
      <c r="D1990" s="99" t="s">
        <v>394</v>
      </c>
      <c r="E1990" s="99" t="b">
        <v>0</v>
      </c>
      <c r="F1990" s="99" t="b">
        <v>0</v>
      </c>
      <c r="G1990" s="99" t="b">
        <v>0</v>
      </c>
    </row>
    <row r="1991" spans="1:7" ht="15">
      <c r="A1991" s="101" t="s">
        <v>1465</v>
      </c>
      <c r="B1991" s="99">
        <v>2</v>
      </c>
      <c r="C1991" s="103">
        <v>0.0015363700314247962</v>
      </c>
      <c r="D1991" s="99" t="s">
        <v>394</v>
      </c>
      <c r="E1991" s="99" t="b">
        <v>0</v>
      </c>
      <c r="F1991" s="99" t="b">
        <v>0</v>
      </c>
      <c r="G1991" s="99" t="b">
        <v>0</v>
      </c>
    </row>
    <row r="1992" spans="1:7" ht="15">
      <c r="A1992" s="101" t="s">
        <v>1028</v>
      </c>
      <c r="B1992" s="99">
        <v>2</v>
      </c>
      <c r="C1992" s="103">
        <v>0.0011431237928043111</v>
      </c>
      <c r="D1992" s="99" t="s">
        <v>394</v>
      </c>
      <c r="E1992" s="99" t="b">
        <v>0</v>
      </c>
      <c r="F1992" s="99" t="b">
        <v>0</v>
      </c>
      <c r="G1992" s="99" t="b">
        <v>0</v>
      </c>
    </row>
    <row r="1993" spans="1:7" ht="15">
      <c r="A1993" s="101" t="s">
        <v>608</v>
      </c>
      <c r="B1993" s="99">
        <v>2</v>
      </c>
      <c r="C1993" s="103">
        <v>0.0011431237928043111</v>
      </c>
      <c r="D1993" s="99" t="s">
        <v>394</v>
      </c>
      <c r="E1993" s="99" t="b">
        <v>0</v>
      </c>
      <c r="F1993" s="99" t="b">
        <v>0</v>
      </c>
      <c r="G1993" s="99" t="b">
        <v>0</v>
      </c>
    </row>
    <row r="1994" spans="1:7" ht="15">
      <c r="A1994" s="101" t="s">
        <v>1545</v>
      </c>
      <c r="B1994" s="99">
        <v>2</v>
      </c>
      <c r="C1994" s="103">
        <v>0.0011431237928043111</v>
      </c>
      <c r="D1994" s="99" t="s">
        <v>394</v>
      </c>
      <c r="E1994" s="99" t="b">
        <v>0</v>
      </c>
      <c r="F1994" s="99" t="b">
        <v>1</v>
      </c>
      <c r="G1994" s="99" t="b">
        <v>0</v>
      </c>
    </row>
    <row r="1995" spans="1:7" ht="15">
      <c r="A1995" s="101" t="s">
        <v>1206</v>
      </c>
      <c r="B1995" s="99">
        <v>2</v>
      </c>
      <c r="C1995" s="103">
        <v>0.0011431237928043111</v>
      </c>
      <c r="D1995" s="99" t="s">
        <v>394</v>
      </c>
      <c r="E1995" s="99" t="b">
        <v>0</v>
      </c>
      <c r="F1995" s="99" t="b">
        <v>0</v>
      </c>
      <c r="G1995" s="99" t="b">
        <v>0</v>
      </c>
    </row>
    <row r="1996" spans="1:7" ht="15">
      <c r="A1996" s="101" t="s">
        <v>622</v>
      </c>
      <c r="B1996" s="99">
        <v>2</v>
      </c>
      <c r="C1996" s="103">
        <v>0.0015363700314247962</v>
      </c>
      <c r="D1996" s="99" t="s">
        <v>394</v>
      </c>
      <c r="E1996" s="99" t="b">
        <v>0</v>
      </c>
      <c r="F1996" s="99" t="b">
        <v>0</v>
      </c>
      <c r="G1996" s="99" t="b">
        <v>0</v>
      </c>
    </row>
    <row r="1997" spans="1:7" ht="15">
      <c r="A1997" s="101" t="s">
        <v>655</v>
      </c>
      <c r="B1997" s="99">
        <v>2</v>
      </c>
      <c r="C1997" s="103">
        <v>0.0015363700314247962</v>
      </c>
      <c r="D1997" s="99" t="s">
        <v>394</v>
      </c>
      <c r="E1997" s="99" t="b">
        <v>0</v>
      </c>
      <c r="F1997" s="99" t="b">
        <v>0</v>
      </c>
      <c r="G1997" s="99" t="b">
        <v>0</v>
      </c>
    </row>
    <row r="1998" spans="1:7" ht="15">
      <c r="A1998" s="101" t="s">
        <v>640</v>
      </c>
      <c r="B1998" s="99">
        <v>2</v>
      </c>
      <c r="C1998" s="103">
        <v>0.0011431237928043111</v>
      </c>
      <c r="D1998" s="99" t="s">
        <v>394</v>
      </c>
      <c r="E1998" s="99" t="b">
        <v>0</v>
      </c>
      <c r="F1998" s="99" t="b">
        <v>0</v>
      </c>
      <c r="G1998" s="99" t="b">
        <v>0</v>
      </c>
    </row>
    <row r="1999" spans="1:7" ht="15">
      <c r="A1999" s="101" t="s">
        <v>538</v>
      </c>
      <c r="B1999" s="99">
        <v>2</v>
      </c>
      <c r="C1999" s="103">
        <v>0.0011431237928043111</v>
      </c>
      <c r="D1999" s="99" t="s">
        <v>394</v>
      </c>
      <c r="E1999" s="99" t="b">
        <v>0</v>
      </c>
      <c r="F1999" s="99" t="b">
        <v>0</v>
      </c>
      <c r="G1999" s="99" t="b">
        <v>0</v>
      </c>
    </row>
    <row r="2000" spans="1:7" ht="15">
      <c r="A2000" s="101" t="s">
        <v>1290</v>
      </c>
      <c r="B2000" s="99">
        <v>2</v>
      </c>
      <c r="C2000" s="103">
        <v>0.0011431237928043111</v>
      </c>
      <c r="D2000" s="99" t="s">
        <v>394</v>
      </c>
      <c r="E2000" s="99" t="b">
        <v>0</v>
      </c>
      <c r="F2000" s="99" t="b">
        <v>0</v>
      </c>
      <c r="G2000" s="99" t="b">
        <v>0</v>
      </c>
    </row>
    <row r="2001" spans="1:7" ht="15">
      <c r="A2001" s="101" t="s">
        <v>1303</v>
      </c>
      <c r="B2001" s="99">
        <v>2</v>
      </c>
      <c r="C2001" s="103">
        <v>0.0011431237928043111</v>
      </c>
      <c r="D2001" s="99" t="s">
        <v>394</v>
      </c>
      <c r="E2001" s="99" t="b">
        <v>0</v>
      </c>
      <c r="F2001" s="99" t="b">
        <v>0</v>
      </c>
      <c r="G2001" s="99" t="b">
        <v>0</v>
      </c>
    </row>
    <row r="2002" spans="1:7" ht="15">
      <c r="A2002" s="101" t="s">
        <v>677</v>
      </c>
      <c r="B2002" s="99">
        <v>2</v>
      </c>
      <c r="C2002" s="103">
        <v>0.0011431237928043111</v>
      </c>
      <c r="D2002" s="99" t="s">
        <v>394</v>
      </c>
      <c r="E2002" s="99" t="b">
        <v>0</v>
      </c>
      <c r="F2002" s="99" t="b">
        <v>0</v>
      </c>
      <c r="G2002" s="99" t="b">
        <v>0</v>
      </c>
    </row>
    <row r="2003" spans="1:7" ht="15">
      <c r="A2003" s="101" t="s">
        <v>553</v>
      </c>
      <c r="B2003" s="99">
        <v>2</v>
      </c>
      <c r="C2003" s="103">
        <v>0.0011431237928043111</v>
      </c>
      <c r="D2003" s="99" t="s">
        <v>394</v>
      </c>
      <c r="E2003" s="99" t="b">
        <v>0</v>
      </c>
      <c r="F2003" s="99" t="b">
        <v>0</v>
      </c>
      <c r="G2003" s="99" t="b">
        <v>0</v>
      </c>
    </row>
    <row r="2004" spans="1:7" ht="15">
      <c r="A2004" s="101" t="s">
        <v>1633</v>
      </c>
      <c r="B2004" s="99">
        <v>2</v>
      </c>
      <c r="C2004" s="103">
        <v>0.0011431237928043111</v>
      </c>
      <c r="D2004" s="99" t="s">
        <v>394</v>
      </c>
      <c r="E2004" s="99" t="b">
        <v>0</v>
      </c>
      <c r="F2004" s="99" t="b">
        <v>1</v>
      </c>
      <c r="G2004" s="99" t="b">
        <v>0</v>
      </c>
    </row>
    <row r="2005" spans="1:7" ht="15">
      <c r="A2005" s="101" t="s">
        <v>872</v>
      </c>
      <c r="B2005" s="99">
        <v>2</v>
      </c>
      <c r="C2005" s="103">
        <v>0.0011431237928043111</v>
      </c>
      <c r="D2005" s="99" t="s">
        <v>394</v>
      </c>
      <c r="E2005" s="99" t="b">
        <v>0</v>
      </c>
      <c r="F2005" s="99" t="b">
        <v>0</v>
      </c>
      <c r="G2005" s="99" t="b">
        <v>0</v>
      </c>
    </row>
    <row r="2006" spans="1:7" ht="15">
      <c r="A2006" s="101" t="s">
        <v>506</v>
      </c>
      <c r="B2006" s="99">
        <v>2</v>
      </c>
      <c r="C2006" s="103">
        <v>0.0015363700314247962</v>
      </c>
      <c r="D2006" s="99" t="s">
        <v>394</v>
      </c>
      <c r="E2006" s="99" t="b">
        <v>0</v>
      </c>
      <c r="F2006" s="99" t="b">
        <v>0</v>
      </c>
      <c r="G2006" s="99" t="b">
        <v>0</v>
      </c>
    </row>
    <row r="2007" spans="1:7" ht="15">
      <c r="A2007" s="101" t="s">
        <v>1627</v>
      </c>
      <c r="B2007" s="99">
        <v>2</v>
      </c>
      <c r="C2007" s="103">
        <v>0.0011431237928043111</v>
      </c>
      <c r="D2007" s="99" t="s">
        <v>394</v>
      </c>
      <c r="E2007" s="99" t="b">
        <v>0</v>
      </c>
      <c r="F2007" s="99" t="b">
        <v>1</v>
      </c>
      <c r="G2007" s="99" t="b">
        <v>0</v>
      </c>
    </row>
    <row r="2008" spans="1:7" ht="15">
      <c r="A2008" s="101" t="s">
        <v>1011</v>
      </c>
      <c r="B2008" s="99">
        <v>2</v>
      </c>
      <c r="C2008" s="103">
        <v>0.0011431237928043111</v>
      </c>
      <c r="D2008" s="99" t="s">
        <v>394</v>
      </c>
      <c r="E2008" s="99" t="b">
        <v>0</v>
      </c>
      <c r="F2008" s="99" t="b">
        <v>0</v>
      </c>
      <c r="G2008" s="99" t="b">
        <v>0</v>
      </c>
    </row>
    <row r="2009" spans="1:7" ht="15">
      <c r="A2009" s="101" t="s">
        <v>876</v>
      </c>
      <c r="B2009" s="99">
        <v>2</v>
      </c>
      <c r="C2009" s="103">
        <v>0.0011431237928043111</v>
      </c>
      <c r="D2009" s="99" t="s">
        <v>394</v>
      </c>
      <c r="E2009" s="99" t="b">
        <v>0</v>
      </c>
      <c r="F2009" s="99" t="b">
        <v>1</v>
      </c>
      <c r="G2009" s="99" t="b">
        <v>0</v>
      </c>
    </row>
    <row r="2010" spans="1:7" ht="15">
      <c r="A2010" s="101" t="s">
        <v>1177</v>
      </c>
      <c r="B2010" s="99">
        <v>2</v>
      </c>
      <c r="C2010" s="103">
        <v>0.0015363700314247962</v>
      </c>
      <c r="D2010" s="99" t="s">
        <v>394</v>
      </c>
      <c r="E2010" s="99" t="b">
        <v>0</v>
      </c>
      <c r="F2010" s="99" t="b">
        <v>0</v>
      </c>
      <c r="G2010" s="99" t="b">
        <v>0</v>
      </c>
    </row>
    <row r="2011" spans="1:7" ht="15">
      <c r="A2011" s="101" t="s">
        <v>835</v>
      </c>
      <c r="B2011" s="99">
        <v>2</v>
      </c>
      <c r="C2011" s="103">
        <v>0.0011431237928043111</v>
      </c>
      <c r="D2011" s="99" t="s">
        <v>394</v>
      </c>
      <c r="E2011" s="99" t="b">
        <v>0</v>
      </c>
      <c r="F2011" s="99" t="b">
        <v>0</v>
      </c>
      <c r="G2011" s="99" t="b">
        <v>0</v>
      </c>
    </row>
    <row r="2012" spans="1:7" ht="15">
      <c r="A2012" s="101" t="s">
        <v>562</v>
      </c>
      <c r="B2012" s="99">
        <v>2</v>
      </c>
      <c r="C2012" s="103">
        <v>0.0011431237928043111</v>
      </c>
      <c r="D2012" s="99" t="s">
        <v>394</v>
      </c>
      <c r="E2012" s="99" t="b">
        <v>0</v>
      </c>
      <c r="F2012" s="99" t="b">
        <v>0</v>
      </c>
      <c r="G2012" s="99" t="b">
        <v>0</v>
      </c>
    </row>
    <row r="2013" spans="1:7" ht="15">
      <c r="A2013" s="101" t="s">
        <v>1601</v>
      </c>
      <c r="B2013" s="99">
        <v>2</v>
      </c>
      <c r="C2013" s="103">
        <v>0.0015363700314247962</v>
      </c>
      <c r="D2013" s="99" t="s">
        <v>394</v>
      </c>
      <c r="E2013" s="99" t="b">
        <v>0</v>
      </c>
      <c r="F2013" s="99" t="b">
        <v>0</v>
      </c>
      <c r="G2013" s="99" t="b">
        <v>0</v>
      </c>
    </row>
    <row r="2014" spans="1:7" ht="15">
      <c r="A2014" s="101" t="s">
        <v>1496</v>
      </c>
      <c r="B2014" s="99">
        <v>2</v>
      </c>
      <c r="C2014" s="103">
        <v>0.0011431237928043111</v>
      </c>
      <c r="D2014" s="99" t="s">
        <v>394</v>
      </c>
      <c r="E2014" s="99" t="b">
        <v>0</v>
      </c>
      <c r="F2014" s="99" t="b">
        <v>0</v>
      </c>
      <c r="G2014" s="99" t="b">
        <v>0</v>
      </c>
    </row>
    <row r="2015" spans="1:7" ht="15">
      <c r="A2015" s="101" t="s">
        <v>601</v>
      </c>
      <c r="B2015" s="99">
        <v>2</v>
      </c>
      <c r="C2015" s="103">
        <v>0.0011431237928043111</v>
      </c>
      <c r="D2015" s="99" t="s">
        <v>394</v>
      </c>
      <c r="E2015" s="99" t="b">
        <v>0</v>
      </c>
      <c r="F2015" s="99" t="b">
        <v>0</v>
      </c>
      <c r="G2015" s="99" t="b">
        <v>0</v>
      </c>
    </row>
    <row r="2016" spans="1:7" ht="15">
      <c r="A2016" s="101" t="s">
        <v>909</v>
      </c>
      <c r="B2016" s="99">
        <v>2</v>
      </c>
      <c r="C2016" s="103">
        <v>0.0011431237928043111</v>
      </c>
      <c r="D2016" s="99" t="s">
        <v>394</v>
      </c>
      <c r="E2016" s="99" t="b">
        <v>0</v>
      </c>
      <c r="F2016" s="99" t="b">
        <v>0</v>
      </c>
      <c r="G2016" s="99" t="b">
        <v>0</v>
      </c>
    </row>
    <row r="2017" spans="1:7" ht="15">
      <c r="A2017" s="101" t="s">
        <v>465</v>
      </c>
      <c r="B2017" s="99">
        <v>2</v>
      </c>
      <c r="C2017" s="103">
        <v>0.0011431237928043111</v>
      </c>
      <c r="D2017" s="99" t="s">
        <v>394</v>
      </c>
      <c r="E2017" s="99" t="b">
        <v>0</v>
      </c>
      <c r="F2017" s="99" t="b">
        <v>0</v>
      </c>
      <c r="G2017" s="99" t="b">
        <v>0</v>
      </c>
    </row>
    <row r="2018" spans="1:7" ht="15">
      <c r="A2018" s="101" t="s">
        <v>812</v>
      </c>
      <c r="B2018" s="99">
        <v>2</v>
      </c>
      <c r="C2018" s="103">
        <v>0.0011431237928043111</v>
      </c>
      <c r="D2018" s="99" t="s">
        <v>394</v>
      </c>
      <c r="E2018" s="99" t="b">
        <v>0</v>
      </c>
      <c r="F2018" s="99" t="b">
        <v>0</v>
      </c>
      <c r="G2018" s="99" t="b">
        <v>0</v>
      </c>
    </row>
    <row r="2019" spans="1:7" ht="15">
      <c r="A2019" s="101" t="s">
        <v>906</v>
      </c>
      <c r="B2019" s="99">
        <v>2</v>
      </c>
      <c r="C2019" s="103">
        <v>0.0011431237928043111</v>
      </c>
      <c r="D2019" s="99" t="s">
        <v>394</v>
      </c>
      <c r="E2019" s="99" t="b">
        <v>0</v>
      </c>
      <c r="F2019" s="99" t="b">
        <v>0</v>
      </c>
      <c r="G2019" s="99" t="b">
        <v>0</v>
      </c>
    </row>
    <row r="2020" spans="1:7" ht="15">
      <c r="A2020" s="101" t="s">
        <v>883</v>
      </c>
      <c r="B2020" s="99">
        <v>2</v>
      </c>
      <c r="C2020" s="103">
        <v>0.0011431237928043111</v>
      </c>
      <c r="D2020" s="99" t="s">
        <v>394</v>
      </c>
      <c r="E2020" s="99" t="b">
        <v>0</v>
      </c>
      <c r="F2020" s="99" t="b">
        <v>0</v>
      </c>
      <c r="G2020" s="99" t="b">
        <v>0</v>
      </c>
    </row>
    <row r="2021" spans="1:7" ht="15">
      <c r="A2021" s="101" t="s">
        <v>1589</v>
      </c>
      <c r="B2021" s="99">
        <v>2</v>
      </c>
      <c r="C2021" s="103">
        <v>0.0015363700314247962</v>
      </c>
      <c r="D2021" s="99" t="s">
        <v>394</v>
      </c>
      <c r="E2021" s="99" t="b">
        <v>0</v>
      </c>
      <c r="F2021" s="99" t="b">
        <v>0</v>
      </c>
      <c r="G2021" s="99" t="b">
        <v>0</v>
      </c>
    </row>
    <row r="2022" spans="1:7" ht="15">
      <c r="A2022" s="101" t="s">
        <v>1256</v>
      </c>
      <c r="B2022" s="99">
        <v>2</v>
      </c>
      <c r="C2022" s="103">
        <v>0.0011431237928043111</v>
      </c>
      <c r="D2022" s="99" t="s">
        <v>394</v>
      </c>
      <c r="E2022" s="99" t="b">
        <v>0</v>
      </c>
      <c r="F2022" s="99" t="b">
        <v>0</v>
      </c>
      <c r="G2022" s="99" t="b">
        <v>0</v>
      </c>
    </row>
    <row r="2023" spans="1:7" ht="15">
      <c r="A2023" s="101" t="s">
        <v>897</v>
      </c>
      <c r="B2023" s="99">
        <v>2</v>
      </c>
      <c r="C2023" s="103">
        <v>0.0011431237928043111</v>
      </c>
      <c r="D2023" s="99" t="s">
        <v>394</v>
      </c>
      <c r="E2023" s="99" t="b">
        <v>0</v>
      </c>
      <c r="F2023" s="99" t="b">
        <v>0</v>
      </c>
      <c r="G2023" s="99" t="b">
        <v>0</v>
      </c>
    </row>
    <row r="2024" spans="1:7" ht="15">
      <c r="A2024" s="101" t="s">
        <v>451</v>
      </c>
      <c r="B2024" s="99">
        <v>2</v>
      </c>
      <c r="C2024" s="103">
        <v>0.0011431237928043111</v>
      </c>
      <c r="D2024" s="99" t="s">
        <v>394</v>
      </c>
      <c r="E2024" s="99" t="b">
        <v>0</v>
      </c>
      <c r="F2024" s="99" t="b">
        <v>0</v>
      </c>
      <c r="G2024" s="99" t="b">
        <v>0</v>
      </c>
    </row>
    <row r="2025" spans="1:7" ht="15">
      <c r="A2025" s="101" t="s">
        <v>1023</v>
      </c>
      <c r="B2025" s="99">
        <v>2</v>
      </c>
      <c r="C2025" s="103">
        <v>0.0011431237928043111</v>
      </c>
      <c r="D2025" s="99" t="s">
        <v>394</v>
      </c>
      <c r="E2025" s="99" t="b">
        <v>0</v>
      </c>
      <c r="F2025" s="99" t="b">
        <v>0</v>
      </c>
      <c r="G2025" s="99" t="b">
        <v>0</v>
      </c>
    </row>
    <row r="2026" spans="1:7" ht="15">
      <c r="A2026" s="101" t="s">
        <v>1248</v>
      </c>
      <c r="B2026" s="99">
        <v>2</v>
      </c>
      <c r="C2026" s="103">
        <v>0.0011431237928043111</v>
      </c>
      <c r="D2026" s="99" t="s">
        <v>394</v>
      </c>
      <c r="E2026" s="99" t="b">
        <v>0</v>
      </c>
      <c r="F2026" s="99" t="b">
        <v>0</v>
      </c>
      <c r="G2026" s="99" t="b">
        <v>0</v>
      </c>
    </row>
    <row r="2027" spans="1:7" ht="15">
      <c r="A2027" s="101" t="s">
        <v>539</v>
      </c>
      <c r="B2027" s="99">
        <v>2</v>
      </c>
      <c r="C2027" s="103">
        <v>0.0011431237928043111</v>
      </c>
      <c r="D2027" s="99" t="s">
        <v>394</v>
      </c>
      <c r="E2027" s="99" t="b">
        <v>0</v>
      </c>
      <c r="F2027" s="99" t="b">
        <v>0</v>
      </c>
      <c r="G2027" s="99" t="b">
        <v>0</v>
      </c>
    </row>
    <row r="2028" spans="1:7" ht="15">
      <c r="A2028" s="101" t="s">
        <v>704</v>
      </c>
      <c r="B2028" s="99">
        <v>2</v>
      </c>
      <c r="C2028" s="103">
        <v>0.0015363700314247962</v>
      </c>
      <c r="D2028" s="99" t="s">
        <v>394</v>
      </c>
      <c r="E2028" s="99" t="b">
        <v>0</v>
      </c>
      <c r="F2028" s="99" t="b">
        <v>0</v>
      </c>
      <c r="G2028" s="99" t="b">
        <v>0</v>
      </c>
    </row>
    <row r="2029" spans="1:7" ht="15">
      <c r="A2029" s="101" t="s">
        <v>767</v>
      </c>
      <c r="B2029" s="99">
        <v>2</v>
      </c>
      <c r="C2029" s="103">
        <v>0.0015363700314247962</v>
      </c>
      <c r="D2029" s="99" t="s">
        <v>394</v>
      </c>
      <c r="E2029" s="99" t="b">
        <v>0</v>
      </c>
      <c r="F2029" s="99" t="b">
        <v>0</v>
      </c>
      <c r="G2029" s="99" t="b">
        <v>0</v>
      </c>
    </row>
    <row r="2030" spans="1:7" ht="15">
      <c r="A2030" s="101" t="s">
        <v>1081</v>
      </c>
      <c r="B2030" s="99">
        <v>2</v>
      </c>
      <c r="C2030" s="103">
        <v>0.0011431237928043111</v>
      </c>
      <c r="D2030" s="99" t="s">
        <v>394</v>
      </c>
      <c r="E2030" s="99" t="b">
        <v>0</v>
      </c>
      <c r="F2030" s="99" t="b">
        <v>0</v>
      </c>
      <c r="G2030" s="99" t="b">
        <v>0</v>
      </c>
    </row>
    <row r="2031" spans="1:7" ht="15">
      <c r="A2031" s="101" t="s">
        <v>485</v>
      </c>
      <c r="B2031" s="99">
        <v>2</v>
      </c>
      <c r="C2031" s="103">
        <v>0.0011431237928043111</v>
      </c>
      <c r="D2031" s="99" t="s">
        <v>394</v>
      </c>
      <c r="E2031" s="99" t="b">
        <v>0</v>
      </c>
      <c r="F2031" s="99" t="b">
        <v>0</v>
      </c>
      <c r="G2031" s="99" t="b">
        <v>0</v>
      </c>
    </row>
    <row r="2032" spans="1:7" ht="15">
      <c r="A2032" s="101" t="s">
        <v>684</v>
      </c>
      <c r="B2032" s="99">
        <v>2</v>
      </c>
      <c r="C2032" s="103">
        <v>0.0011431237928043111</v>
      </c>
      <c r="D2032" s="99" t="s">
        <v>394</v>
      </c>
      <c r="E2032" s="99" t="b">
        <v>0</v>
      </c>
      <c r="F2032" s="99" t="b">
        <v>0</v>
      </c>
      <c r="G2032" s="99" t="b">
        <v>0</v>
      </c>
    </row>
    <row r="2033" spans="1:7" ht="15">
      <c r="A2033" s="101" t="s">
        <v>939</v>
      </c>
      <c r="B2033" s="99">
        <v>2</v>
      </c>
      <c r="C2033" s="103">
        <v>0.0011431237928043111</v>
      </c>
      <c r="D2033" s="99" t="s">
        <v>394</v>
      </c>
      <c r="E2033" s="99" t="b">
        <v>0</v>
      </c>
      <c r="F2033" s="99" t="b">
        <v>0</v>
      </c>
      <c r="G2033" s="99" t="b">
        <v>0</v>
      </c>
    </row>
    <row r="2034" spans="1:7" ht="15">
      <c r="A2034" s="101" t="s">
        <v>964</v>
      </c>
      <c r="B2034" s="99">
        <v>2</v>
      </c>
      <c r="C2034" s="103">
        <v>0.0011431237928043111</v>
      </c>
      <c r="D2034" s="99" t="s">
        <v>394</v>
      </c>
      <c r="E2034" s="99" t="b">
        <v>0</v>
      </c>
      <c r="F2034" s="99" t="b">
        <v>0</v>
      </c>
      <c r="G2034" s="99" t="b">
        <v>0</v>
      </c>
    </row>
    <row r="2035" spans="1:7" ht="15">
      <c r="A2035" s="101" t="s">
        <v>923</v>
      </c>
      <c r="B2035" s="99">
        <v>2</v>
      </c>
      <c r="C2035" s="103">
        <v>0.0011431237928043111</v>
      </c>
      <c r="D2035" s="99" t="s">
        <v>394</v>
      </c>
      <c r="E2035" s="99" t="b">
        <v>0</v>
      </c>
      <c r="F2035" s="99" t="b">
        <v>0</v>
      </c>
      <c r="G2035" s="99" t="b">
        <v>0</v>
      </c>
    </row>
    <row r="2036" spans="1:7" ht="15">
      <c r="A2036" s="101" t="s">
        <v>534</v>
      </c>
      <c r="B2036" s="99">
        <v>2</v>
      </c>
      <c r="C2036" s="103">
        <v>0.0011431237928043111</v>
      </c>
      <c r="D2036" s="99" t="s">
        <v>394</v>
      </c>
      <c r="E2036" s="99" t="b">
        <v>1</v>
      </c>
      <c r="F2036" s="99" t="b">
        <v>0</v>
      </c>
      <c r="G2036" s="99" t="b">
        <v>0</v>
      </c>
    </row>
    <row r="2037" spans="1:7" ht="15">
      <c r="A2037" s="101" t="s">
        <v>795</v>
      </c>
      <c r="B2037" s="99">
        <v>2</v>
      </c>
      <c r="C2037" s="103">
        <v>0.0011431237928043111</v>
      </c>
      <c r="D2037" s="99" t="s">
        <v>394</v>
      </c>
      <c r="E2037" s="99" t="b">
        <v>0</v>
      </c>
      <c r="F2037" s="99" t="b">
        <v>0</v>
      </c>
      <c r="G2037" s="99" t="b">
        <v>0</v>
      </c>
    </row>
    <row r="2038" spans="1:7" ht="15">
      <c r="A2038" s="101" t="s">
        <v>1126</v>
      </c>
      <c r="B2038" s="99">
        <v>2</v>
      </c>
      <c r="C2038" s="103">
        <v>0.0015363700314247962</v>
      </c>
      <c r="D2038" s="99" t="s">
        <v>394</v>
      </c>
      <c r="E2038" s="99" t="b">
        <v>0</v>
      </c>
      <c r="F2038" s="99" t="b">
        <v>0</v>
      </c>
      <c r="G2038" s="99" t="b">
        <v>0</v>
      </c>
    </row>
    <row r="2039" spans="1:7" ht="15">
      <c r="A2039" s="101" t="s">
        <v>1289</v>
      </c>
      <c r="B2039" s="99">
        <v>2</v>
      </c>
      <c r="C2039" s="103">
        <v>0.0011431237928043111</v>
      </c>
      <c r="D2039" s="99" t="s">
        <v>394</v>
      </c>
      <c r="E2039" s="99" t="b">
        <v>0</v>
      </c>
      <c r="F2039" s="99" t="b">
        <v>0</v>
      </c>
      <c r="G2039" s="99" t="b">
        <v>0</v>
      </c>
    </row>
    <row r="2040" spans="1:7" ht="15">
      <c r="A2040" s="101" t="s">
        <v>752</v>
      </c>
      <c r="B2040" s="99">
        <v>2</v>
      </c>
      <c r="C2040" s="103">
        <v>0.0011431237928043111</v>
      </c>
      <c r="D2040" s="99" t="s">
        <v>394</v>
      </c>
      <c r="E2040" s="99" t="b">
        <v>0</v>
      </c>
      <c r="F2040" s="99" t="b">
        <v>0</v>
      </c>
      <c r="G2040" s="99" t="b">
        <v>0</v>
      </c>
    </row>
    <row r="2041" spans="1:7" ht="15">
      <c r="A2041" s="101" t="s">
        <v>898</v>
      </c>
      <c r="B2041" s="99">
        <v>2</v>
      </c>
      <c r="C2041" s="103">
        <v>0.0011431237928043111</v>
      </c>
      <c r="D2041" s="99" t="s">
        <v>394</v>
      </c>
      <c r="E2041" s="99" t="b">
        <v>0</v>
      </c>
      <c r="F2041" s="99" t="b">
        <v>1</v>
      </c>
      <c r="G2041" s="99" t="b">
        <v>0</v>
      </c>
    </row>
    <row r="2042" spans="1:7" ht="15">
      <c r="A2042" s="101" t="s">
        <v>1024</v>
      </c>
      <c r="B2042" s="99">
        <v>2</v>
      </c>
      <c r="C2042" s="103">
        <v>0.0011431237928043111</v>
      </c>
      <c r="D2042" s="99" t="s">
        <v>394</v>
      </c>
      <c r="E2042" s="99" t="b">
        <v>0</v>
      </c>
      <c r="F2042" s="99" t="b">
        <v>0</v>
      </c>
      <c r="G2042" s="99" t="b">
        <v>0</v>
      </c>
    </row>
    <row r="2043" spans="1:7" ht="15">
      <c r="A2043" s="101" t="s">
        <v>788</v>
      </c>
      <c r="B2043" s="99">
        <v>2</v>
      </c>
      <c r="C2043" s="103">
        <v>0.0011431237928043111</v>
      </c>
      <c r="D2043" s="99" t="s">
        <v>394</v>
      </c>
      <c r="E2043" s="99" t="b">
        <v>0</v>
      </c>
      <c r="F2043" s="99" t="b">
        <v>0</v>
      </c>
      <c r="G2043" s="99" t="b">
        <v>0</v>
      </c>
    </row>
    <row r="2044" spans="1:7" ht="15">
      <c r="A2044" s="101" t="s">
        <v>1328</v>
      </c>
      <c r="B2044" s="99">
        <v>2</v>
      </c>
      <c r="C2044" s="103">
        <v>0.0011431237928043111</v>
      </c>
      <c r="D2044" s="99" t="s">
        <v>394</v>
      </c>
      <c r="E2044" s="99" t="b">
        <v>0</v>
      </c>
      <c r="F2044" s="99" t="b">
        <v>0</v>
      </c>
      <c r="G2044" s="99" t="b">
        <v>0</v>
      </c>
    </row>
    <row r="2045" spans="1:7" ht="15">
      <c r="A2045" s="101" t="s">
        <v>444</v>
      </c>
      <c r="B2045" s="99">
        <v>2</v>
      </c>
      <c r="C2045" s="103">
        <v>0.0011431237928043111</v>
      </c>
      <c r="D2045" s="99" t="s">
        <v>394</v>
      </c>
      <c r="E2045" s="99" t="b">
        <v>0</v>
      </c>
      <c r="F2045" s="99" t="b">
        <v>0</v>
      </c>
      <c r="G2045" s="99" t="b">
        <v>0</v>
      </c>
    </row>
    <row r="2046" spans="1:7" ht="15">
      <c r="A2046" s="101" t="s">
        <v>825</v>
      </c>
      <c r="B2046" s="99">
        <v>2</v>
      </c>
      <c r="C2046" s="103">
        <v>0.0011431237928043111</v>
      </c>
      <c r="D2046" s="99" t="s">
        <v>394</v>
      </c>
      <c r="E2046" s="99" t="b">
        <v>0</v>
      </c>
      <c r="F2046" s="99" t="b">
        <v>0</v>
      </c>
      <c r="G2046" s="99" t="b">
        <v>0</v>
      </c>
    </row>
    <row r="2047" spans="1:7" ht="15">
      <c r="A2047" s="101" t="s">
        <v>1585</v>
      </c>
      <c r="B2047" s="99">
        <v>2</v>
      </c>
      <c r="C2047" s="103">
        <v>0.0015363700314247962</v>
      </c>
      <c r="D2047" s="99" t="s">
        <v>394</v>
      </c>
      <c r="E2047" s="99" t="b">
        <v>1</v>
      </c>
      <c r="F2047" s="99" t="b">
        <v>0</v>
      </c>
      <c r="G2047" s="99" t="b">
        <v>0</v>
      </c>
    </row>
    <row r="2048" spans="1:7" ht="15">
      <c r="A2048" s="101" t="s">
        <v>471</v>
      </c>
      <c r="B2048" s="99">
        <v>2</v>
      </c>
      <c r="C2048" s="103">
        <v>0.0011431237928043111</v>
      </c>
      <c r="D2048" s="99" t="s">
        <v>394</v>
      </c>
      <c r="E2048" s="99" t="b">
        <v>0</v>
      </c>
      <c r="F2048" s="99" t="b">
        <v>0</v>
      </c>
      <c r="G2048" s="99" t="b">
        <v>0</v>
      </c>
    </row>
    <row r="2049" spans="1:7" ht="15">
      <c r="A2049" s="101" t="s">
        <v>1193</v>
      </c>
      <c r="B2049" s="99">
        <v>2</v>
      </c>
      <c r="C2049" s="103">
        <v>0.0011431237928043111</v>
      </c>
      <c r="D2049" s="99" t="s">
        <v>394</v>
      </c>
      <c r="E2049" s="99" t="b">
        <v>0</v>
      </c>
      <c r="F2049" s="99" t="b">
        <v>0</v>
      </c>
      <c r="G2049" s="99" t="b">
        <v>0</v>
      </c>
    </row>
    <row r="2050" spans="1:7" ht="15">
      <c r="A2050" s="101" t="s">
        <v>1427</v>
      </c>
      <c r="B2050" s="99">
        <v>2</v>
      </c>
      <c r="C2050" s="103">
        <v>0.0015363700314247962</v>
      </c>
      <c r="D2050" s="99" t="s">
        <v>394</v>
      </c>
      <c r="E2050" s="99" t="b">
        <v>0</v>
      </c>
      <c r="F2050" s="99" t="b">
        <v>0</v>
      </c>
      <c r="G2050" s="99" t="b">
        <v>0</v>
      </c>
    </row>
    <row r="2051" spans="1:7" ht="15">
      <c r="A2051" s="101" t="s">
        <v>233</v>
      </c>
      <c r="B2051" s="99">
        <v>15</v>
      </c>
      <c r="C2051" s="103">
        <v>0.0038327746140282863</v>
      </c>
      <c r="D2051" s="99" t="s">
        <v>395</v>
      </c>
      <c r="E2051" s="99" t="b">
        <v>0</v>
      </c>
      <c r="F2051" s="99" t="b">
        <v>0</v>
      </c>
      <c r="G2051" s="99" t="b">
        <v>0</v>
      </c>
    </row>
    <row r="2052" spans="1:7" ht="15">
      <c r="A2052" s="101" t="s">
        <v>467</v>
      </c>
      <c r="B2052" s="99">
        <v>15</v>
      </c>
      <c r="C2052" s="103">
        <v>0.004809690067738533</v>
      </c>
      <c r="D2052" s="99" t="s">
        <v>395</v>
      </c>
      <c r="E2052" s="99" t="b">
        <v>0</v>
      </c>
      <c r="F2052" s="99" t="b">
        <v>0</v>
      </c>
      <c r="G2052" s="99" t="b">
        <v>0</v>
      </c>
    </row>
    <row r="2053" spans="1:7" ht="15">
      <c r="A2053" s="101" t="s">
        <v>489</v>
      </c>
      <c r="B2053" s="99">
        <v>14</v>
      </c>
      <c r="C2053" s="103">
        <v>0.010153586992383569</v>
      </c>
      <c r="D2053" s="99" t="s">
        <v>395</v>
      </c>
      <c r="E2053" s="99" t="b">
        <v>0</v>
      </c>
      <c r="F2053" s="99" t="b">
        <v>0</v>
      </c>
      <c r="G2053" s="99" t="b">
        <v>0</v>
      </c>
    </row>
    <row r="2054" spans="1:7" ht="15">
      <c r="A2054" s="101" t="s">
        <v>416</v>
      </c>
      <c r="B2054" s="99">
        <v>13</v>
      </c>
      <c r="C2054" s="103">
        <v>0.003321737998824515</v>
      </c>
      <c r="D2054" s="99" t="s">
        <v>395</v>
      </c>
      <c r="E2054" s="99" t="b">
        <v>0</v>
      </c>
      <c r="F2054" s="99" t="b">
        <v>0</v>
      </c>
      <c r="G2054" s="99" t="b">
        <v>0</v>
      </c>
    </row>
    <row r="2055" spans="1:7" ht="15">
      <c r="A2055" s="101" t="s">
        <v>429</v>
      </c>
      <c r="B2055" s="99">
        <v>12</v>
      </c>
      <c r="C2055" s="103">
        <v>0.004855322510709374</v>
      </c>
      <c r="D2055" s="99" t="s">
        <v>395</v>
      </c>
      <c r="E2055" s="99" t="b">
        <v>0</v>
      </c>
      <c r="F2055" s="99" t="b">
        <v>0</v>
      </c>
      <c r="G2055" s="99" t="b">
        <v>0</v>
      </c>
    </row>
    <row r="2056" spans="1:7" ht="15">
      <c r="A2056" s="101" t="s">
        <v>513</v>
      </c>
      <c r="B2056" s="99">
        <v>12</v>
      </c>
      <c r="C2056" s="103">
        <v>0.008703074564900201</v>
      </c>
      <c r="D2056" s="99" t="s">
        <v>395</v>
      </c>
      <c r="E2056" s="99" t="b">
        <v>0</v>
      </c>
      <c r="F2056" s="99" t="b">
        <v>0</v>
      </c>
      <c r="G2056" s="99" t="b">
        <v>0</v>
      </c>
    </row>
    <row r="2057" spans="1:7" ht="15">
      <c r="A2057" s="101" t="s">
        <v>522</v>
      </c>
      <c r="B2057" s="99">
        <v>11</v>
      </c>
      <c r="C2057" s="103">
        <v>0.00575246220041672</v>
      </c>
      <c r="D2057" s="99" t="s">
        <v>395</v>
      </c>
      <c r="E2057" s="99" t="b">
        <v>0</v>
      </c>
      <c r="F2057" s="99" t="b">
        <v>0</v>
      </c>
      <c r="G2057" s="99" t="b">
        <v>0</v>
      </c>
    </row>
    <row r="2058" spans="1:7" ht="15">
      <c r="A2058" s="101" t="s">
        <v>431</v>
      </c>
      <c r="B2058" s="99">
        <v>11</v>
      </c>
      <c r="C2058" s="103">
        <v>0.00575246220041672</v>
      </c>
      <c r="D2058" s="99" t="s">
        <v>395</v>
      </c>
      <c r="E2058" s="99" t="b">
        <v>0</v>
      </c>
      <c r="F2058" s="99" t="b">
        <v>0</v>
      </c>
      <c r="G2058" s="99" t="b">
        <v>0</v>
      </c>
    </row>
    <row r="2059" spans="1:7" ht="15">
      <c r="A2059" s="101" t="s">
        <v>466</v>
      </c>
      <c r="B2059" s="99">
        <v>10</v>
      </c>
      <c r="C2059" s="103">
        <v>0.002555183076018858</v>
      </c>
      <c r="D2059" s="99" t="s">
        <v>395</v>
      </c>
      <c r="E2059" s="99" t="b">
        <v>0</v>
      </c>
      <c r="F2059" s="99" t="b">
        <v>0</v>
      </c>
      <c r="G2059" s="99" t="b">
        <v>0</v>
      </c>
    </row>
    <row r="2060" spans="1:7" ht="15">
      <c r="A2060" s="101" t="s">
        <v>458</v>
      </c>
      <c r="B2060" s="99">
        <v>10</v>
      </c>
      <c r="C2060" s="103">
        <v>0.002555183076018858</v>
      </c>
      <c r="D2060" s="99" t="s">
        <v>395</v>
      </c>
      <c r="E2060" s="99" t="b">
        <v>0</v>
      </c>
      <c r="F2060" s="99" t="b">
        <v>0</v>
      </c>
      <c r="G2060" s="99" t="b">
        <v>0</v>
      </c>
    </row>
    <row r="2061" spans="1:7" ht="15">
      <c r="A2061" s="101" t="s">
        <v>552</v>
      </c>
      <c r="B2061" s="99">
        <v>10</v>
      </c>
      <c r="C2061" s="103">
        <v>0.007252562137416834</v>
      </c>
      <c r="D2061" s="99" t="s">
        <v>395</v>
      </c>
      <c r="E2061" s="99" t="b">
        <v>0</v>
      </c>
      <c r="F2061" s="99" t="b">
        <v>0</v>
      </c>
      <c r="G2061" s="99" t="b">
        <v>0</v>
      </c>
    </row>
    <row r="2062" spans="1:7" ht="15">
      <c r="A2062" s="101" t="s">
        <v>492</v>
      </c>
      <c r="B2062" s="99">
        <v>10</v>
      </c>
      <c r="C2062" s="103">
        <v>0.003206460045159022</v>
      </c>
      <c r="D2062" s="99" t="s">
        <v>395</v>
      </c>
      <c r="E2062" s="99" t="b">
        <v>0</v>
      </c>
      <c r="F2062" s="99" t="b">
        <v>0</v>
      </c>
      <c r="G2062" s="99" t="b">
        <v>0</v>
      </c>
    </row>
    <row r="2063" spans="1:7" ht="15">
      <c r="A2063" s="101" t="s">
        <v>503</v>
      </c>
      <c r="B2063" s="99">
        <v>10</v>
      </c>
      <c r="C2063" s="103">
        <v>0.003206460045159022</v>
      </c>
      <c r="D2063" s="99" t="s">
        <v>395</v>
      </c>
      <c r="E2063" s="99" t="b">
        <v>0</v>
      </c>
      <c r="F2063" s="99" t="b">
        <v>0</v>
      </c>
      <c r="G2063" s="99" t="b">
        <v>0</v>
      </c>
    </row>
    <row r="2064" spans="1:7" ht="15">
      <c r="A2064" s="101" t="s">
        <v>549</v>
      </c>
      <c r="B2064" s="99">
        <v>9</v>
      </c>
      <c r="C2064" s="103">
        <v>0.00652730592367515</v>
      </c>
      <c r="D2064" s="99" t="s">
        <v>395</v>
      </c>
      <c r="E2064" s="99" t="b">
        <v>0</v>
      </c>
      <c r="F2064" s="99" t="b">
        <v>0</v>
      </c>
      <c r="G2064" s="99" t="b">
        <v>0</v>
      </c>
    </row>
    <row r="2065" spans="1:7" ht="15">
      <c r="A2065" s="101" t="s">
        <v>501</v>
      </c>
      <c r="B2065" s="99">
        <v>9</v>
      </c>
      <c r="C2065" s="103">
        <v>0.004706559982159134</v>
      </c>
      <c r="D2065" s="99" t="s">
        <v>395</v>
      </c>
      <c r="E2065" s="99" t="b">
        <v>0</v>
      </c>
      <c r="F2065" s="99" t="b">
        <v>0</v>
      </c>
      <c r="G2065" s="99" t="b">
        <v>0</v>
      </c>
    </row>
    <row r="2066" spans="1:7" ht="15">
      <c r="A2066" s="101" t="s">
        <v>424</v>
      </c>
      <c r="B2066" s="99">
        <v>8</v>
      </c>
      <c r="C2066" s="103">
        <v>0.0025651680361272176</v>
      </c>
      <c r="D2066" s="99" t="s">
        <v>395</v>
      </c>
      <c r="E2066" s="99" t="b">
        <v>0</v>
      </c>
      <c r="F2066" s="99" t="b">
        <v>0</v>
      </c>
      <c r="G2066" s="99" t="b">
        <v>0</v>
      </c>
    </row>
    <row r="2067" spans="1:7" ht="15">
      <c r="A2067" s="101" t="s">
        <v>575</v>
      </c>
      <c r="B2067" s="99">
        <v>8</v>
      </c>
      <c r="C2067" s="103">
        <v>0.0020441464608150863</v>
      </c>
      <c r="D2067" s="99" t="s">
        <v>395</v>
      </c>
      <c r="E2067" s="99" t="b">
        <v>0</v>
      </c>
      <c r="F2067" s="99" t="b">
        <v>0</v>
      </c>
      <c r="G2067" s="99" t="b">
        <v>0</v>
      </c>
    </row>
    <row r="2068" spans="1:7" ht="15">
      <c r="A2068" s="101" t="s">
        <v>417</v>
      </c>
      <c r="B2068" s="99">
        <v>7</v>
      </c>
      <c r="C2068" s="103">
        <v>0.0036606577639015495</v>
      </c>
      <c r="D2068" s="99" t="s">
        <v>395</v>
      </c>
      <c r="E2068" s="99" t="b">
        <v>0</v>
      </c>
      <c r="F2068" s="99" t="b">
        <v>0</v>
      </c>
      <c r="G2068" s="99" t="b">
        <v>0</v>
      </c>
    </row>
    <row r="2069" spans="1:7" ht="15">
      <c r="A2069" s="101" t="s">
        <v>439</v>
      </c>
      <c r="B2069" s="99">
        <v>7</v>
      </c>
      <c r="C2069" s="103">
        <v>0.002832271464580468</v>
      </c>
      <c r="D2069" s="99" t="s">
        <v>395</v>
      </c>
      <c r="E2069" s="99" t="b">
        <v>0</v>
      </c>
      <c r="F2069" s="99" t="b">
        <v>0</v>
      </c>
      <c r="G2069" s="99" t="b">
        <v>0</v>
      </c>
    </row>
    <row r="2070" spans="1:7" ht="15">
      <c r="A2070" s="101" t="s">
        <v>430</v>
      </c>
      <c r="B2070" s="99">
        <v>7</v>
      </c>
      <c r="C2070" s="103">
        <v>0.002832271464580468</v>
      </c>
      <c r="D2070" s="99" t="s">
        <v>395</v>
      </c>
      <c r="E2070" s="99" t="b">
        <v>0</v>
      </c>
      <c r="F2070" s="99" t="b">
        <v>0</v>
      </c>
      <c r="G2070" s="99" t="b">
        <v>0</v>
      </c>
    </row>
    <row r="2071" spans="1:7" ht="15">
      <c r="A2071" s="101" t="s">
        <v>495</v>
      </c>
      <c r="B2071" s="99">
        <v>7</v>
      </c>
      <c r="C2071" s="103">
        <v>0.002832271464580468</v>
      </c>
      <c r="D2071" s="99" t="s">
        <v>395</v>
      </c>
      <c r="E2071" s="99" t="b">
        <v>0</v>
      </c>
      <c r="F2071" s="99" t="b">
        <v>0</v>
      </c>
      <c r="G2071" s="99" t="b">
        <v>0</v>
      </c>
    </row>
    <row r="2072" spans="1:7" ht="15">
      <c r="A2072" s="101" t="s">
        <v>624</v>
      </c>
      <c r="B2072" s="99">
        <v>7</v>
      </c>
      <c r="C2072" s="103">
        <v>0.002832271464580468</v>
      </c>
      <c r="D2072" s="99" t="s">
        <v>395</v>
      </c>
      <c r="E2072" s="99" t="b">
        <v>0</v>
      </c>
      <c r="F2072" s="99" t="b">
        <v>0</v>
      </c>
      <c r="G2072" s="99" t="b">
        <v>0</v>
      </c>
    </row>
    <row r="2073" spans="1:7" ht="15">
      <c r="A2073" s="101" t="s">
        <v>474</v>
      </c>
      <c r="B2073" s="99">
        <v>6</v>
      </c>
      <c r="C2073" s="103">
        <v>0.0031377066547727565</v>
      </c>
      <c r="D2073" s="99" t="s">
        <v>395</v>
      </c>
      <c r="E2073" s="99" t="b">
        <v>0</v>
      </c>
      <c r="F2073" s="99" t="b">
        <v>0</v>
      </c>
      <c r="G2073" s="99" t="b">
        <v>0</v>
      </c>
    </row>
    <row r="2074" spans="1:7" ht="15">
      <c r="A2074" s="101" t="s">
        <v>585</v>
      </c>
      <c r="B2074" s="99">
        <v>6</v>
      </c>
      <c r="C2074" s="103">
        <v>0.004351537282450101</v>
      </c>
      <c r="D2074" s="99" t="s">
        <v>395</v>
      </c>
      <c r="E2074" s="99" t="b">
        <v>0</v>
      </c>
      <c r="F2074" s="99" t="b">
        <v>0</v>
      </c>
      <c r="G2074" s="99" t="b">
        <v>0</v>
      </c>
    </row>
    <row r="2075" spans="1:7" ht="15">
      <c r="A2075" s="101" t="s">
        <v>481</v>
      </c>
      <c r="B2075" s="99">
        <v>6</v>
      </c>
      <c r="C2075" s="103">
        <v>0.001923876027095413</v>
      </c>
      <c r="D2075" s="99" t="s">
        <v>395</v>
      </c>
      <c r="E2075" s="99" t="b">
        <v>0</v>
      </c>
      <c r="F2075" s="99" t="b">
        <v>0</v>
      </c>
      <c r="G2075" s="99" t="b">
        <v>0</v>
      </c>
    </row>
    <row r="2076" spans="1:7" ht="15">
      <c r="A2076" s="101" t="s">
        <v>436</v>
      </c>
      <c r="B2076" s="99">
        <v>6</v>
      </c>
      <c r="C2076" s="103">
        <v>0.001923876027095413</v>
      </c>
      <c r="D2076" s="99" t="s">
        <v>395</v>
      </c>
      <c r="E2076" s="99" t="b">
        <v>0</v>
      </c>
      <c r="F2076" s="99" t="b">
        <v>0</v>
      </c>
      <c r="G2076" s="99" t="b">
        <v>0</v>
      </c>
    </row>
    <row r="2077" spans="1:7" ht="15">
      <c r="A2077" s="101" t="s">
        <v>433</v>
      </c>
      <c r="B2077" s="99">
        <v>6</v>
      </c>
      <c r="C2077" s="103">
        <v>0.002427661255354687</v>
      </c>
      <c r="D2077" s="99" t="s">
        <v>395</v>
      </c>
      <c r="E2077" s="99" t="b">
        <v>0</v>
      </c>
      <c r="F2077" s="99" t="b">
        <v>0</v>
      </c>
      <c r="G2077" s="99" t="b">
        <v>0</v>
      </c>
    </row>
    <row r="2078" spans="1:7" ht="15">
      <c r="A2078" s="101" t="s">
        <v>665</v>
      </c>
      <c r="B2078" s="99">
        <v>6</v>
      </c>
      <c r="C2078" s="103">
        <v>0.004351537282450101</v>
      </c>
      <c r="D2078" s="99" t="s">
        <v>395</v>
      </c>
      <c r="E2078" s="99" t="b">
        <v>0</v>
      </c>
      <c r="F2078" s="99" t="b">
        <v>0</v>
      </c>
      <c r="G2078" s="99" t="b">
        <v>0</v>
      </c>
    </row>
    <row r="2079" spans="1:7" ht="15">
      <c r="A2079" s="101" t="s">
        <v>444</v>
      </c>
      <c r="B2079" s="99">
        <v>6</v>
      </c>
      <c r="C2079" s="103">
        <v>0.0015331098456113146</v>
      </c>
      <c r="D2079" s="99" t="s">
        <v>395</v>
      </c>
      <c r="E2079" s="99" t="b">
        <v>0</v>
      </c>
      <c r="F2079" s="99" t="b">
        <v>0</v>
      </c>
      <c r="G2079" s="99" t="b">
        <v>0</v>
      </c>
    </row>
    <row r="2080" spans="1:7" ht="15">
      <c r="A2080" s="101" t="s">
        <v>592</v>
      </c>
      <c r="B2080" s="99">
        <v>6</v>
      </c>
      <c r="C2080" s="103">
        <v>0.002427661255354687</v>
      </c>
      <c r="D2080" s="99" t="s">
        <v>395</v>
      </c>
      <c r="E2080" s="99" t="b">
        <v>0</v>
      </c>
      <c r="F2080" s="99" t="b">
        <v>0</v>
      </c>
      <c r="G2080" s="99" t="b">
        <v>0</v>
      </c>
    </row>
    <row r="2081" spans="1:7" ht="15">
      <c r="A2081" s="101" t="s">
        <v>753</v>
      </c>
      <c r="B2081" s="99">
        <v>5</v>
      </c>
      <c r="C2081" s="103">
        <v>0.002614755545643964</v>
      </c>
      <c r="D2081" s="99" t="s">
        <v>395</v>
      </c>
      <c r="E2081" s="99" t="b">
        <v>0</v>
      </c>
      <c r="F2081" s="99" t="b">
        <v>0</v>
      </c>
      <c r="G2081" s="99" t="b">
        <v>0</v>
      </c>
    </row>
    <row r="2082" spans="1:7" ht="15">
      <c r="A2082" s="101" t="s">
        <v>650</v>
      </c>
      <c r="B2082" s="99">
        <v>5</v>
      </c>
      <c r="C2082" s="103">
        <v>0.002614755545643964</v>
      </c>
      <c r="D2082" s="99" t="s">
        <v>395</v>
      </c>
      <c r="E2082" s="99" t="b">
        <v>0</v>
      </c>
      <c r="F2082" s="99" t="b">
        <v>0</v>
      </c>
      <c r="G2082" s="99" t="b">
        <v>0</v>
      </c>
    </row>
    <row r="2083" spans="1:7" ht="15">
      <c r="A2083" s="101" t="s">
        <v>531</v>
      </c>
      <c r="B2083" s="99">
        <v>5</v>
      </c>
      <c r="C2083" s="103">
        <v>0.002023051046128906</v>
      </c>
      <c r="D2083" s="99" t="s">
        <v>395</v>
      </c>
      <c r="E2083" s="99" t="b">
        <v>0</v>
      </c>
      <c r="F2083" s="99" t="b">
        <v>0</v>
      </c>
      <c r="G2083" s="99" t="b">
        <v>0</v>
      </c>
    </row>
    <row r="2084" spans="1:7" ht="15">
      <c r="A2084" s="101" t="s">
        <v>745</v>
      </c>
      <c r="B2084" s="99">
        <v>5</v>
      </c>
      <c r="C2084" s="103">
        <v>0.003626281068708417</v>
      </c>
      <c r="D2084" s="99" t="s">
        <v>395</v>
      </c>
      <c r="E2084" s="99" t="b">
        <v>0</v>
      </c>
      <c r="F2084" s="99" t="b">
        <v>0</v>
      </c>
      <c r="G2084" s="99" t="b">
        <v>0</v>
      </c>
    </row>
    <row r="2085" spans="1:7" ht="15">
      <c r="A2085" s="101" t="s">
        <v>733</v>
      </c>
      <c r="B2085" s="99">
        <v>5</v>
      </c>
      <c r="C2085" s="103">
        <v>0.003626281068708417</v>
      </c>
      <c r="D2085" s="99" t="s">
        <v>395</v>
      </c>
      <c r="E2085" s="99" t="b">
        <v>0</v>
      </c>
      <c r="F2085" s="99" t="b">
        <v>0</v>
      </c>
      <c r="G2085" s="99" t="b">
        <v>0</v>
      </c>
    </row>
    <row r="2086" spans="1:7" ht="15">
      <c r="A2086" s="101" t="s">
        <v>456</v>
      </c>
      <c r="B2086" s="99">
        <v>5</v>
      </c>
      <c r="C2086" s="103">
        <v>0.001603230022579511</v>
      </c>
      <c r="D2086" s="99" t="s">
        <v>395</v>
      </c>
      <c r="E2086" s="99" t="b">
        <v>0</v>
      </c>
      <c r="F2086" s="99" t="b">
        <v>0</v>
      </c>
      <c r="G2086" s="99" t="b">
        <v>0</v>
      </c>
    </row>
    <row r="2087" spans="1:7" ht="15">
      <c r="A2087" s="101" t="s">
        <v>243</v>
      </c>
      <c r="B2087" s="99">
        <v>5</v>
      </c>
      <c r="C2087" s="103">
        <v>0.002023051046128906</v>
      </c>
      <c r="D2087" s="99" t="s">
        <v>395</v>
      </c>
      <c r="E2087" s="99" t="b">
        <v>0</v>
      </c>
      <c r="F2087" s="99" t="b">
        <v>0</v>
      </c>
      <c r="G2087" s="99" t="b">
        <v>0</v>
      </c>
    </row>
    <row r="2088" spans="1:7" ht="15">
      <c r="A2088" s="101" t="s">
        <v>557</v>
      </c>
      <c r="B2088" s="99">
        <v>5</v>
      </c>
      <c r="C2088" s="103">
        <v>0.003626281068708417</v>
      </c>
      <c r="D2088" s="99" t="s">
        <v>395</v>
      </c>
      <c r="E2088" s="99" t="b">
        <v>0</v>
      </c>
      <c r="F2088" s="99" t="b">
        <v>0</v>
      </c>
      <c r="G2088" s="99" t="b">
        <v>0</v>
      </c>
    </row>
    <row r="2089" spans="1:7" ht="15">
      <c r="A2089" s="101" t="s">
        <v>469</v>
      </c>
      <c r="B2089" s="99">
        <v>5</v>
      </c>
      <c r="C2089" s="103">
        <v>0.001603230022579511</v>
      </c>
      <c r="D2089" s="99" t="s">
        <v>395</v>
      </c>
      <c r="E2089" s="99" t="b">
        <v>0</v>
      </c>
      <c r="F2089" s="99" t="b">
        <v>0</v>
      </c>
      <c r="G2089" s="99" t="b">
        <v>0</v>
      </c>
    </row>
    <row r="2090" spans="1:7" ht="15">
      <c r="A2090" s="101" t="s">
        <v>696</v>
      </c>
      <c r="B2090" s="99">
        <v>5</v>
      </c>
      <c r="C2090" s="103">
        <v>0.003626281068708417</v>
      </c>
      <c r="D2090" s="99" t="s">
        <v>395</v>
      </c>
      <c r="E2090" s="99" t="b">
        <v>1</v>
      </c>
      <c r="F2090" s="99" t="b">
        <v>0</v>
      </c>
      <c r="G2090" s="99" t="b">
        <v>0</v>
      </c>
    </row>
    <row r="2091" spans="1:7" ht="15">
      <c r="A2091" s="101" t="s">
        <v>536</v>
      </c>
      <c r="B2091" s="99">
        <v>5</v>
      </c>
      <c r="C2091" s="103">
        <v>0.001603230022579511</v>
      </c>
      <c r="D2091" s="99" t="s">
        <v>395</v>
      </c>
      <c r="E2091" s="99" t="b">
        <v>0</v>
      </c>
      <c r="F2091" s="99" t="b">
        <v>0</v>
      </c>
      <c r="G2091" s="99" t="b">
        <v>0</v>
      </c>
    </row>
    <row r="2092" spans="1:7" ht="15">
      <c r="A2092" s="101" t="s">
        <v>452</v>
      </c>
      <c r="B2092" s="99">
        <v>5</v>
      </c>
      <c r="C2092" s="103">
        <v>0.002614755545643964</v>
      </c>
      <c r="D2092" s="99" t="s">
        <v>395</v>
      </c>
      <c r="E2092" s="99" t="b">
        <v>0</v>
      </c>
      <c r="F2092" s="99" t="b">
        <v>0</v>
      </c>
      <c r="G2092" s="99" t="b">
        <v>0</v>
      </c>
    </row>
    <row r="2093" spans="1:7" ht="15">
      <c r="A2093" s="101" t="s">
        <v>527</v>
      </c>
      <c r="B2093" s="99">
        <v>4</v>
      </c>
      <c r="C2093" s="103">
        <v>0.0020918044365151713</v>
      </c>
      <c r="D2093" s="99" t="s">
        <v>395</v>
      </c>
      <c r="E2093" s="99" t="b">
        <v>0</v>
      </c>
      <c r="F2093" s="99" t="b">
        <v>0</v>
      </c>
      <c r="G2093" s="99" t="b">
        <v>0</v>
      </c>
    </row>
    <row r="2094" spans="1:7" ht="15">
      <c r="A2094" s="101" t="s">
        <v>258</v>
      </c>
      <c r="B2094" s="99">
        <v>4</v>
      </c>
      <c r="C2094" s="103">
        <v>0.0016184408369031248</v>
      </c>
      <c r="D2094" s="99" t="s">
        <v>395</v>
      </c>
      <c r="E2094" s="99" t="b">
        <v>0</v>
      </c>
      <c r="F2094" s="99" t="b">
        <v>0</v>
      </c>
      <c r="G2094" s="99" t="b">
        <v>0</v>
      </c>
    </row>
    <row r="2095" spans="1:7" ht="15">
      <c r="A2095" s="101" t="s">
        <v>639</v>
      </c>
      <c r="B2095" s="99">
        <v>4</v>
      </c>
      <c r="C2095" s="103">
        <v>0.0020918044365151713</v>
      </c>
      <c r="D2095" s="99" t="s">
        <v>395</v>
      </c>
      <c r="E2095" s="99" t="b">
        <v>0</v>
      </c>
      <c r="F2095" s="99" t="b">
        <v>0</v>
      </c>
      <c r="G2095" s="99" t="b">
        <v>0</v>
      </c>
    </row>
    <row r="2096" spans="1:7" ht="15">
      <c r="A2096" s="101" t="s">
        <v>884</v>
      </c>
      <c r="B2096" s="99">
        <v>4</v>
      </c>
      <c r="C2096" s="103">
        <v>0.002901024854966734</v>
      </c>
      <c r="D2096" s="99" t="s">
        <v>395</v>
      </c>
      <c r="E2096" s="99" t="b">
        <v>0</v>
      </c>
      <c r="F2096" s="99" t="b">
        <v>0</v>
      </c>
      <c r="G2096" s="99" t="b">
        <v>0</v>
      </c>
    </row>
    <row r="2097" spans="1:7" ht="15">
      <c r="A2097" s="101" t="s">
        <v>447</v>
      </c>
      <c r="B2097" s="99">
        <v>4</v>
      </c>
      <c r="C2097" s="103">
        <v>0.0016184408369031248</v>
      </c>
      <c r="D2097" s="99" t="s">
        <v>395</v>
      </c>
      <c r="E2097" s="99" t="b">
        <v>0</v>
      </c>
      <c r="F2097" s="99" t="b">
        <v>0</v>
      </c>
      <c r="G2097" s="99" t="b">
        <v>0</v>
      </c>
    </row>
    <row r="2098" spans="1:7" ht="15">
      <c r="A2098" s="101" t="s">
        <v>480</v>
      </c>
      <c r="B2098" s="99">
        <v>4</v>
      </c>
      <c r="C2098" s="103">
        <v>0.0020918044365151713</v>
      </c>
      <c r="D2098" s="99" t="s">
        <v>395</v>
      </c>
      <c r="E2098" s="99" t="b">
        <v>0</v>
      </c>
      <c r="F2098" s="99" t="b">
        <v>0</v>
      </c>
      <c r="G2098" s="99" t="b">
        <v>0</v>
      </c>
    </row>
    <row r="2099" spans="1:7" ht="15">
      <c r="A2099" s="101" t="s">
        <v>516</v>
      </c>
      <c r="B2099" s="99">
        <v>4</v>
      </c>
      <c r="C2099" s="103">
        <v>0.0020918044365151713</v>
      </c>
      <c r="D2099" s="99" t="s">
        <v>395</v>
      </c>
      <c r="E2099" s="99" t="b">
        <v>0</v>
      </c>
      <c r="F2099" s="99" t="b">
        <v>0</v>
      </c>
      <c r="G2099" s="99" t="b">
        <v>0</v>
      </c>
    </row>
    <row r="2100" spans="1:7" ht="15">
      <c r="A2100" s="101" t="s">
        <v>473</v>
      </c>
      <c r="B2100" s="99">
        <v>4</v>
      </c>
      <c r="C2100" s="103">
        <v>0.0020918044365151713</v>
      </c>
      <c r="D2100" s="99" t="s">
        <v>395</v>
      </c>
      <c r="E2100" s="99" t="b">
        <v>0</v>
      </c>
      <c r="F2100" s="99" t="b">
        <v>0</v>
      </c>
      <c r="G2100" s="99" t="b">
        <v>0</v>
      </c>
    </row>
    <row r="2101" spans="1:7" ht="15">
      <c r="A2101" s="101" t="s">
        <v>610</v>
      </c>
      <c r="B2101" s="99">
        <v>4</v>
      </c>
      <c r="C2101" s="103">
        <v>0.0020918044365151713</v>
      </c>
      <c r="D2101" s="99" t="s">
        <v>395</v>
      </c>
      <c r="E2101" s="99" t="b">
        <v>0</v>
      </c>
      <c r="F2101" s="99" t="b">
        <v>0</v>
      </c>
      <c r="G2101" s="99" t="b">
        <v>0</v>
      </c>
    </row>
    <row r="2102" spans="1:7" ht="15">
      <c r="A2102" s="101" t="s">
        <v>791</v>
      </c>
      <c r="B2102" s="99">
        <v>4</v>
      </c>
      <c r="C2102" s="103">
        <v>0.002901024854966734</v>
      </c>
      <c r="D2102" s="99" t="s">
        <v>395</v>
      </c>
      <c r="E2102" s="99" t="b">
        <v>0</v>
      </c>
      <c r="F2102" s="99" t="b">
        <v>0</v>
      </c>
      <c r="G2102" s="99" t="b">
        <v>0</v>
      </c>
    </row>
    <row r="2103" spans="1:7" ht="15">
      <c r="A2103" s="101" t="s">
        <v>589</v>
      </c>
      <c r="B2103" s="99">
        <v>4</v>
      </c>
      <c r="C2103" s="103">
        <v>0.0016184408369031248</v>
      </c>
      <c r="D2103" s="99" t="s">
        <v>395</v>
      </c>
      <c r="E2103" s="99" t="b">
        <v>0</v>
      </c>
      <c r="F2103" s="99" t="b">
        <v>0</v>
      </c>
      <c r="G2103" s="99" t="b">
        <v>0</v>
      </c>
    </row>
    <row r="2104" spans="1:7" ht="15">
      <c r="A2104" s="101" t="s">
        <v>877</v>
      </c>
      <c r="B2104" s="99">
        <v>4</v>
      </c>
      <c r="C2104" s="103">
        <v>0.0020918044365151713</v>
      </c>
      <c r="D2104" s="99" t="s">
        <v>395</v>
      </c>
      <c r="E2104" s="99" t="b">
        <v>0</v>
      </c>
      <c r="F2104" s="99" t="b">
        <v>0</v>
      </c>
      <c r="G2104" s="99" t="b">
        <v>0</v>
      </c>
    </row>
    <row r="2105" spans="1:7" ht="15">
      <c r="A2105" s="101" t="s">
        <v>461</v>
      </c>
      <c r="B2105" s="99">
        <v>4</v>
      </c>
      <c r="C2105" s="103">
        <v>0.0016184408369031248</v>
      </c>
      <c r="D2105" s="99" t="s">
        <v>395</v>
      </c>
      <c r="E2105" s="99" t="b">
        <v>0</v>
      </c>
      <c r="F2105" s="99" t="b">
        <v>0</v>
      </c>
      <c r="G2105" s="99" t="b">
        <v>0</v>
      </c>
    </row>
    <row r="2106" spans="1:7" ht="15">
      <c r="A2106" s="101" t="s">
        <v>509</v>
      </c>
      <c r="B2106" s="99">
        <v>4</v>
      </c>
      <c r="C2106" s="103">
        <v>0.0012825840180636088</v>
      </c>
      <c r="D2106" s="99" t="s">
        <v>395</v>
      </c>
      <c r="E2106" s="99" t="b">
        <v>0</v>
      </c>
      <c r="F2106" s="99" t="b">
        <v>0</v>
      </c>
      <c r="G2106" s="99" t="b">
        <v>0</v>
      </c>
    </row>
    <row r="2107" spans="1:7" ht="15">
      <c r="A2107" s="101" t="s">
        <v>475</v>
      </c>
      <c r="B2107" s="99">
        <v>4</v>
      </c>
      <c r="C2107" s="103">
        <v>0.0020918044365151713</v>
      </c>
      <c r="D2107" s="99" t="s">
        <v>395</v>
      </c>
      <c r="E2107" s="99" t="b">
        <v>0</v>
      </c>
      <c r="F2107" s="99" t="b">
        <v>0</v>
      </c>
      <c r="G2107" s="99" t="b">
        <v>0</v>
      </c>
    </row>
    <row r="2108" spans="1:7" ht="15">
      <c r="A2108" s="101" t="s">
        <v>254</v>
      </c>
      <c r="B2108" s="99">
        <v>4</v>
      </c>
      <c r="C2108" s="103">
        <v>0.002901024854966734</v>
      </c>
      <c r="D2108" s="99" t="s">
        <v>395</v>
      </c>
      <c r="E2108" s="99" t="b">
        <v>0</v>
      </c>
      <c r="F2108" s="99" t="b">
        <v>0</v>
      </c>
      <c r="G2108" s="99" t="b">
        <v>0</v>
      </c>
    </row>
    <row r="2109" spans="1:7" ht="15">
      <c r="A2109" s="101" t="s">
        <v>673</v>
      </c>
      <c r="B2109" s="99">
        <v>4</v>
      </c>
      <c r="C2109" s="103">
        <v>0.0020918044365151713</v>
      </c>
      <c r="D2109" s="99" t="s">
        <v>395</v>
      </c>
      <c r="E2109" s="99" t="b">
        <v>0</v>
      </c>
      <c r="F2109" s="99" t="b">
        <v>0</v>
      </c>
      <c r="G2109" s="99" t="b">
        <v>0</v>
      </c>
    </row>
    <row r="2110" spans="1:7" ht="15">
      <c r="A2110" s="101" t="s">
        <v>728</v>
      </c>
      <c r="B2110" s="99">
        <v>4</v>
      </c>
      <c r="C2110" s="103">
        <v>0.0016184408369031248</v>
      </c>
      <c r="D2110" s="99" t="s">
        <v>395</v>
      </c>
      <c r="E2110" s="99" t="b">
        <v>0</v>
      </c>
      <c r="F2110" s="99" t="b">
        <v>0</v>
      </c>
      <c r="G2110" s="99" t="b">
        <v>0</v>
      </c>
    </row>
    <row r="2111" spans="1:7" ht="15">
      <c r="A2111" s="101" t="s">
        <v>563</v>
      </c>
      <c r="B2111" s="99">
        <v>4</v>
      </c>
      <c r="C2111" s="103">
        <v>0.0012825840180636088</v>
      </c>
      <c r="D2111" s="99" t="s">
        <v>395</v>
      </c>
      <c r="E2111" s="99" t="b">
        <v>0</v>
      </c>
      <c r="F2111" s="99" t="b">
        <v>0</v>
      </c>
      <c r="G2111" s="99" t="b">
        <v>0</v>
      </c>
    </row>
    <row r="2112" spans="1:7" ht="15">
      <c r="A2112" s="101" t="s">
        <v>749</v>
      </c>
      <c r="B2112" s="99">
        <v>4</v>
      </c>
      <c r="C2112" s="103">
        <v>0.0020918044365151713</v>
      </c>
      <c r="D2112" s="99" t="s">
        <v>395</v>
      </c>
      <c r="E2112" s="99" t="b">
        <v>0</v>
      </c>
      <c r="F2112" s="99" t="b">
        <v>0</v>
      </c>
      <c r="G2112" s="99" t="b">
        <v>0</v>
      </c>
    </row>
    <row r="2113" spans="1:7" ht="15">
      <c r="A2113" s="101" t="s">
        <v>548</v>
      </c>
      <c r="B2113" s="99">
        <v>4</v>
      </c>
      <c r="C2113" s="103">
        <v>0.0016184408369031248</v>
      </c>
      <c r="D2113" s="99" t="s">
        <v>395</v>
      </c>
      <c r="E2113" s="99" t="b">
        <v>0</v>
      </c>
      <c r="F2113" s="99" t="b">
        <v>0</v>
      </c>
      <c r="G2113" s="99" t="b">
        <v>0</v>
      </c>
    </row>
    <row r="2114" spans="1:7" ht="15">
      <c r="A2114" s="101" t="s">
        <v>556</v>
      </c>
      <c r="B2114" s="99">
        <v>4</v>
      </c>
      <c r="C2114" s="103">
        <v>0.0016184408369031248</v>
      </c>
      <c r="D2114" s="99" t="s">
        <v>395</v>
      </c>
      <c r="E2114" s="99" t="b">
        <v>0</v>
      </c>
      <c r="F2114" s="99" t="b">
        <v>0</v>
      </c>
      <c r="G2114" s="99" t="b">
        <v>0</v>
      </c>
    </row>
    <row r="2115" spans="1:7" ht="15">
      <c r="A2115" s="101" t="s">
        <v>564</v>
      </c>
      <c r="B2115" s="99">
        <v>4</v>
      </c>
      <c r="C2115" s="103">
        <v>0.0016184408369031248</v>
      </c>
      <c r="D2115" s="99" t="s">
        <v>395</v>
      </c>
      <c r="E2115" s="99" t="b">
        <v>0</v>
      </c>
      <c r="F2115" s="99" t="b">
        <v>0</v>
      </c>
      <c r="G2115" s="99" t="b">
        <v>0</v>
      </c>
    </row>
    <row r="2116" spans="1:7" ht="15">
      <c r="A2116" s="101" t="s">
        <v>497</v>
      </c>
      <c r="B2116" s="99">
        <v>4</v>
      </c>
      <c r="C2116" s="103">
        <v>0.0012825840180636088</v>
      </c>
      <c r="D2116" s="99" t="s">
        <v>395</v>
      </c>
      <c r="E2116" s="99" t="b">
        <v>0</v>
      </c>
      <c r="F2116" s="99" t="b">
        <v>0</v>
      </c>
      <c r="G2116" s="99" t="b">
        <v>0</v>
      </c>
    </row>
    <row r="2117" spans="1:7" ht="15">
      <c r="A2117" s="101" t="s">
        <v>822</v>
      </c>
      <c r="B2117" s="99">
        <v>3</v>
      </c>
      <c r="C2117" s="103">
        <v>0.0021757686412250503</v>
      </c>
      <c r="D2117" s="99" t="s">
        <v>395</v>
      </c>
      <c r="E2117" s="99" t="b">
        <v>0</v>
      </c>
      <c r="F2117" s="99" t="b">
        <v>0</v>
      </c>
      <c r="G2117" s="99" t="b">
        <v>0</v>
      </c>
    </row>
    <row r="2118" spans="1:7" ht="15">
      <c r="A2118" s="101" t="s">
        <v>442</v>
      </c>
      <c r="B2118" s="99">
        <v>3</v>
      </c>
      <c r="C2118" s="103">
        <v>0.0015688533273863783</v>
      </c>
      <c r="D2118" s="99" t="s">
        <v>395</v>
      </c>
      <c r="E2118" s="99" t="b">
        <v>0</v>
      </c>
      <c r="F2118" s="99" t="b">
        <v>0</v>
      </c>
      <c r="G2118" s="99" t="b">
        <v>0</v>
      </c>
    </row>
    <row r="2119" spans="1:7" ht="15">
      <c r="A2119" s="101" t="s">
        <v>819</v>
      </c>
      <c r="B2119" s="99">
        <v>3</v>
      </c>
      <c r="C2119" s="103">
        <v>0.0015688533273863783</v>
      </c>
      <c r="D2119" s="99" t="s">
        <v>395</v>
      </c>
      <c r="E2119" s="99" t="b">
        <v>0</v>
      </c>
      <c r="F2119" s="99" t="b">
        <v>0</v>
      </c>
      <c r="G2119" s="99" t="b">
        <v>0</v>
      </c>
    </row>
    <row r="2120" spans="1:7" ht="15">
      <c r="A2120" s="101" t="s">
        <v>1102</v>
      </c>
      <c r="B2120" s="99">
        <v>3</v>
      </c>
      <c r="C2120" s="103">
        <v>0.0021757686412250503</v>
      </c>
      <c r="D2120" s="99" t="s">
        <v>395</v>
      </c>
      <c r="E2120" s="99" t="b">
        <v>0</v>
      </c>
      <c r="F2120" s="99" t="b">
        <v>0</v>
      </c>
      <c r="G2120" s="99" t="b">
        <v>0</v>
      </c>
    </row>
    <row r="2121" spans="1:7" ht="15">
      <c r="A2121" s="101" t="s">
        <v>885</v>
      </c>
      <c r="B2121" s="99">
        <v>3</v>
      </c>
      <c r="C2121" s="103">
        <v>0.0015688533273863783</v>
      </c>
      <c r="D2121" s="99" t="s">
        <v>395</v>
      </c>
      <c r="E2121" s="99" t="b">
        <v>0</v>
      </c>
      <c r="F2121" s="99" t="b">
        <v>0</v>
      </c>
      <c r="G2121" s="99" t="b">
        <v>0</v>
      </c>
    </row>
    <row r="2122" spans="1:7" ht="15">
      <c r="A2122" s="101" t="s">
        <v>420</v>
      </c>
      <c r="B2122" s="99">
        <v>3</v>
      </c>
      <c r="C2122" s="103">
        <v>0.0012138306276773434</v>
      </c>
      <c r="D2122" s="99" t="s">
        <v>395</v>
      </c>
      <c r="E2122" s="99" t="b">
        <v>0</v>
      </c>
      <c r="F2122" s="99" t="b">
        <v>0</v>
      </c>
      <c r="G2122" s="99" t="b">
        <v>0</v>
      </c>
    </row>
    <row r="2123" spans="1:7" ht="15">
      <c r="A2123" s="101" t="s">
        <v>688</v>
      </c>
      <c r="B2123" s="99">
        <v>3</v>
      </c>
      <c r="C2123" s="103">
        <v>0.0012138306276773434</v>
      </c>
      <c r="D2123" s="99" t="s">
        <v>395</v>
      </c>
      <c r="E2123" s="99" t="b">
        <v>0</v>
      </c>
      <c r="F2123" s="99" t="b">
        <v>0</v>
      </c>
      <c r="G2123" s="99" t="b">
        <v>0</v>
      </c>
    </row>
    <row r="2124" spans="1:7" ht="15">
      <c r="A2124" s="101" t="s">
        <v>507</v>
      </c>
      <c r="B2124" s="99">
        <v>3</v>
      </c>
      <c r="C2124" s="103">
        <v>0.0021757686412250503</v>
      </c>
      <c r="D2124" s="99" t="s">
        <v>395</v>
      </c>
      <c r="E2124" s="99" t="b">
        <v>0</v>
      </c>
      <c r="F2124" s="99" t="b">
        <v>0</v>
      </c>
      <c r="G2124" s="99" t="b">
        <v>0</v>
      </c>
    </row>
    <row r="2125" spans="1:7" ht="15">
      <c r="A2125" s="101" t="s">
        <v>1186</v>
      </c>
      <c r="B2125" s="99">
        <v>3</v>
      </c>
      <c r="C2125" s="103">
        <v>0.0021757686412250503</v>
      </c>
      <c r="D2125" s="99" t="s">
        <v>395</v>
      </c>
      <c r="E2125" s="99" t="b">
        <v>0</v>
      </c>
      <c r="F2125" s="99" t="b">
        <v>0</v>
      </c>
      <c r="G2125" s="99" t="b">
        <v>0</v>
      </c>
    </row>
    <row r="2126" spans="1:7" ht="15">
      <c r="A2126" s="101" t="s">
        <v>638</v>
      </c>
      <c r="B2126" s="99">
        <v>3</v>
      </c>
      <c r="C2126" s="103">
        <v>0.0012138306276773434</v>
      </c>
      <c r="D2126" s="99" t="s">
        <v>395</v>
      </c>
      <c r="E2126" s="99" t="b">
        <v>0</v>
      </c>
      <c r="F2126" s="99" t="b">
        <v>0</v>
      </c>
      <c r="G2126" s="99" t="b">
        <v>0</v>
      </c>
    </row>
    <row r="2127" spans="1:7" ht="15">
      <c r="A2127" s="101" t="s">
        <v>460</v>
      </c>
      <c r="B2127" s="99">
        <v>3</v>
      </c>
      <c r="C2127" s="103">
        <v>0.0021757686412250503</v>
      </c>
      <c r="D2127" s="99" t="s">
        <v>395</v>
      </c>
      <c r="E2127" s="99" t="b">
        <v>0</v>
      </c>
      <c r="F2127" s="99" t="b">
        <v>0</v>
      </c>
      <c r="G2127" s="99" t="b">
        <v>0</v>
      </c>
    </row>
    <row r="2128" spans="1:7" ht="15">
      <c r="A2128" s="101" t="s">
        <v>1073</v>
      </c>
      <c r="B2128" s="99">
        <v>3</v>
      </c>
      <c r="C2128" s="103">
        <v>0.0021757686412250503</v>
      </c>
      <c r="D2128" s="99" t="s">
        <v>395</v>
      </c>
      <c r="E2128" s="99" t="b">
        <v>0</v>
      </c>
      <c r="F2128" s="99" t="b">
        <v>0</v>
      </c>
      <c r="G2128" s="99" t="b">
        <v>0</v>
      </c>
    </row>
    <row r="2129" spans="1:7" ht="15">
      <c r="A2129" s="101" t="s">
        <v>445</v>
      </c>
      <c r="B2129" s="99">
        <v>3</v>
      </c>
      <c r="C2129" s="103">
        <v>0.0015688533273863783</v>
      </c>
      <c r="D2129" s="99" t="s">
        <v>395</v>
      </c>
      <c r="E2129" s="99" t="b">
        <v>0</v>
      </c>
      <c r="F2129" s="99" t="b">
        <v>0</v>
      </c>
      <c r="G2129" s="99" t="b">
        <v>0</v>
      </c>
    </row>
    <row r="2130" spans="1:7" ht="15">
      <c r="A2130" s="101" t="s">
        <v>1033</v>
      </c>
      <c r="B2130" s="99">
        <v>3</v>
      </c>
      <c r="C2130" s="103">
        <v>0.0021757686412250503</v>
      </c>
      <c r="D2130" s="99" t="s">
        <v>395</v>
      </c>
      <c r="E2130" s="99" t="b">
        <v>0</v>
      </c>
      <c r="F2130" s="99" t="b">
        <v>0</v>
      </c>
      <c r="G2130" s="99" t="b">
        <v>0</v>
      </c>
    </row>
    <row r="2131" spans="1:7" ht="15">
      <c r="A2131" s="101" t="s">
        <v>600</v>
      </c>
      <c r="B2131" s="99">
        <v>3</v>
      </c>
      <c r="C2131" s="103">
        <v>0.0015688533273863783</v>
      </c>
      <c r="D2131" s="99" t="s">
        <v>395</v>
      </c>
      <c r="E2131" s="99" t="b">
        <v>0</v>
      </c>
      <c r="F2131" s="99" t="b">
        <v>0</v>
      </c>
      <c r="G2131" s="99" t="b">
        <v>0</v>
      </c>
    </row>
    <row r="2132" spans="1:7" ht="15">
      <c r="A2132" s="101" t="s">
        <v>856</v>
      </c>
      <c r="B2132" s="99">
        <v>3</v>
      </c>
      <c r="C2132" s="103">
        <v>0.0012138306276773434</v>
      </c>
      <c r="D2132" s="99" t="s">
        <v>395</v>
      </c>
      <c r="E2132" s="99" t="b">
        <v>0</v>
      </c>
      <c r="F2132" s="99" t="b">
        <v>0</v>
      </c>
      <c r="G2132" s="99" t="b">
        <v>0</v>
      </c>
    </row>
    <row r="2133" spans="1:7" ht="15">
      <c r="A2133" s="101" t="s">
        <v>468</v>
      </c>
      <c r="B2133" s="99">
        <v>3</v>
      </c>
      <c r="C2133" s="103">
        <v>0.0021757686412250503</v>
      </c>
      <c r="D2133" s="99" t="s">
        <v>395</v>
      </c>
      <c r="E2133" s="99" t="b">
        <v>0</v>
      </c>
      <c r="F2133" s="99" t="b">
        <v>0</v>
      </c>
      <c r="G2133" s="99" t="b">
        <v>0</v>
      </c>
    </row>
    <row r="2134" spans="1:7" ht="15">
      <c r="A2134" s="101" t="s">
        <v>478</v>
      </c>
      <c r="B2134" s="99">
        <v>3</v>
      </c>
      <c r="C2134" s="103">
        <v>0.0021757686412250503</v>
      </c>
      <c r="D2134" s="99" t="s">
        <v>395</v>
      </c>
      <c r="E2134" s="99" t="b">
        <v>0</v>
      </c>
      <c r="F2134" s="99" t="b">
        <v>0</v>
      </c>
      <c r="G2134" s="99" t="b">
        <v>0</v>
      </c>
    </row>
    <row r="2135" spans="1:7" ht="15">
      <c r="A2135" s="101" t="s">
        <v>576</v>
      </c>
      <c r="B2135" s="99">
        <v>3</v>
      </c>
      <c r="C2135" s="103">
        <v>0.0012138306276773434</v>
      </c>
      <c r="D2135" s="99" t="s">
        <v>395</v>
      </c>
      <c r="E2135" s="99" t="b">
        <v>1</v>
      </c>
      <c r="F2135" s="99" t="b">
        <v>0</v>
      </c>
      <c r="G2135" s="99" t="b">
        <v>0</v>
      </c>
    </row>
    <row r="2136" spans="1:7" ht="15">
      <c r="A2136" s="101" t="s">
        <v>486</v>
      </c>
      <c r="B2136" s="99">
        <v>3</v>
      </c>
      <c r="C2136" s="103">
        <v>0.0015688533273863783</v>
      </c>
      <c r="D2136" s="99" t="s">
        <v>395</v>
      </c>
      <c r="E2136" s="99" t="b">
        <v>0</v>
      </c>
      <c r="F2136" s="99" t="b">
        <v>0</v>
      </c>
      <c r="G2136" s="99" t="b">
        <v>0</v>
      </c>
    </row>
    <row r="2137" spans="1:7" ht="15">
      <c r="A2137" s="101" t="s">
        <v>1047</v>
      </c>
      <c r="B2137" s="99">
        <v>3</v>
      </c>
      <c r="C2137" s="103">
        <v>0.0021757686412250503</v>
      </c>
      <c r="D2137" s="99" t="s">
        <v>395</v>
      </c>
      <c r="E2137" s="99" t="b">
        <v>0</v>
      </c>
      <c r="F2137" s="99" t="b">
        <v>0</v>
      </c>
      <c r="G2137" s="99" t="b">
        <v>0</v>
      </c>
    </row>
    <row r="2138" spans="1:7" ht="15">
      <c r="A2138" s="101" t="s">
        <v>1144</v>
      </c>
      <c r="B2138" s="99">
        <v>3</v>
      </c>
      <c r="C2138" s="103">
        <v>0.0021757686412250503</v>
      </c>
      <c r="D2138" s="99" t="s">
        <v>395</v>
      </c>
      <c r="E2138" s="99" t="b">
        <v>0</v>
      </c>
      <c r="F2138" s="99" t="b">
        <v>0</v>
      </c>
      <c r="G2138" s="99" t="b">
        <v>0</v>
      </c>
    </row>
    <row r="2139" spans="1:7" ht="15">
      <c r="A2139" s="101" t="s">
        <v>593</v>
      </c>
      <c r="B2139" s="99">
        <v>3</v>
      </c>
      <c r="C2139" s="103">
        <v>0.0015688533273863783</v>
      </c>
      <c r="D2139" s="99" t="s">
        <v>395</v>
      </c>
      <c r="E2139" s="99" t="b">
        <v>0</v>
      </c>
      <c r="F2139" s="99" t="b">
        <v>0</v>
      </c>
      <c r="G2139" s="99" t="b">
        <v>0</v>
      </c>
    </row>
    <row r="2140" spans="1:7" ht="15">
      <c r="A2140" s="101" t="s">
        <v>629</v>
      </c>
      <c r="B2140" s="99">
        <v>3</v>
      </c>
      <c r="C2140" s="103">
        <v>0.0015688533273863783</v>
      </c>
      <c r="D2140" s="99" t="s">
        <v>395</v>
      </c>
      <c r="E2140" s="99" t="b">
        <v>0</v>
      </c>
      <c r="F2140" s="99" t="b">
        <v>0</v>
      </c>
      <c r="G2140" s="99" t="b">
        <v>0</v>
      </c>
    </row>
    <row r="2141" spans="1:7" ht="15">
      <c r="A2141" s="101" t="s">
        <v>580</v>
      </c>
      <c r="B2141" s="99">
        <v>3</v>
      </c>
      <c r="C2141" s="103">
        <v>0.0012138306276773434</v>
      </c>
      <c r="D2141" s="99" t="s">
        <v>395</v>
      </c>
      <c r="E2141" s="99" t="b">
        <v>0</v>
      </c>
      <c r="F2141" s="99" t="b">
        <v>0</v>
      </c>
      <c r="G2141" s="99" t="b">
        <v>0</v>
      </c>
    </row>
    <row r="2142" spans="1:7" ht="15">
      <c r="A2142" s="101" t="s">
        <v>440</v>
      </c>
      <c r="B2142" s="99">
        <v>3</v>
      </c>
      <c r="C2142" s="103">
        <v>0.0021757686412250503</v>
      </c>
      <c r="D2142" s="99" t="s">
        <v>395</v>
      </c>
      <c r="E2142" s="99" t="b">
        <v>0</v>
      </c>
      <c r="F2142" s="99" t="b">
        <v>0</v>
      </c>
      <c r="G2142" s="99" t="b">
        <v>0</v>
      </c>
    </row>
    <row r="2143" spans="1:7" ht="15">
      <c r="A2143" s="101" t="s">
        <v>538</v>
      </c>
      <c r="B2143" s="99">
        <v>3</v>
      </c>
      <c r="C2143" s="103">
        <v>0.0012138306276773434</v>
      </c>
      <c r="D2143" s="99" t="s">
        <v>395</v>
      </c>
      <c r="E2143" s="99" t="b">
        <v>0</v>
      </c>
      <c r="F2143" s="99" t="b">
        <v>0</v>
      </c>
      <c r="G2143" s="99" t="b">
        <v>0</v>
      </c>
    </row>
    <row r="2144" spans="1:7" ht="15">
      <c r="A2144" s="101" t="s">
        <v>449</v>
      </c>
      <c r="B2144" s="99">
        <v>3</v>
      </c>
      <c r="C2144" s="103">
        <v>0.0015688533273863783</v>
      </c>
      <c r="D2144" s="99" t="s">
        <v>395</v>
      </c>
      <c r="E2144" s="99" t="b">
        <v>0</v>
      </c>
      <c r="F2144" s="99" t="b">
        <v>0</v>
      </c>
      <c r="G2144" s="99" t="b">
        <v>0</v>
      </c>
    </row>
    <row r="2145" spans="1:7" ht="15">
      <c r="A2145" s="101" t="s">
        <v>605</v>
      </c>
      <c r="B2145" s="99">
        <v>3</v>
      </c>
      <c r="C2145" s="103">
        <v>0.0012138306276773434</v>
      </c>
      <c r="D2145" s="99" t="s">
        <v>395</v>
      </c>
      <c r="E2145" s="99" t="b">
        <v>0</v>
      </c>
      <c r="F2145" s="99" t="b">
        <v>0</v>
      </c>
      <c r="G2145" s="99" t="b">
        <v>0</v>
      </c>
    </row>
    <row r="2146" spans="1:7" ht="15">
      <c r="A2146" s="101" t="s">
        <v>695</v>
      </c>
      <c r="B2146" s="99">
        <v>3</v>
      </c>
      <c r="C2146" s="103">
        <v>0.0015688533273863783</v>
      </c>
      <c r="D2146" s="99" t="s">
        <v>395</v>
      </c>
      <c r="E2146" s="99" t="b">
        <v>0</v>
      </c>
      <c r="F2146" s="99" t="b">
        <v>0</v>
      </c>
      <c r="G2146" s="99" t="b">
        <v>0</v>
      </c>
    </row>
    <row r="2147" spans="1:7" ht="15">
      <c r="A2147" s="101" t="s">
        <v>438</v>
      </c>
      <c r="B2147" s="99">
        <v>3</v>
      </c>
      <c r="C2147" s="103">
        <v>0.0012138306276773434</v>
      </c>
      <c r="D2147" s="99" t="s">
        <v>395</v>
      </c>
      <c r="E2147" s="99" t="b">
        <v>0</v>
      </c>
      <c r="F2147" s="99" t="b">
        <v>0</v>
      </c>
      <c r="G2147" s="99" t="b">
        <v>0</v>
      </c>
    </row>
    <row r="2148" spans="1:7" ht="15">
      <c r="A2148" s="101" t="s">
        <v>583</v>
      </c>
      <c r="B2148" s="99">
        <v>3</v>
      </c>
      <c r="C2148" s="103">
        <v>0.0021757686412250503</v>
      </c>
      <c r="D2148" s="99" t="s">
        <v>395</v>
      </c>
      <c r="E2148" s="99" t="b">
        <v>0</v>
      </c>
      <c r="F2148" s="99" t="b">
        <v>0</v>
      </c>
      <c r="G2148" s="99" t="b">
        <v>0</v>
      </c>
    </row>
    <row r="2149" spans="1:7" ht="15">
      <c r="A2149" s="101" t="s">
        <v>428</v>
      </c>
      <c r="B2149" s="99">
        <v>3</v>
      </c>
      <c r="C2149" s="103">
        <v>0.0021757686412250503</v>
      </c>
      <c r="D2149" s="99" t="s">
        <v>395</v>
      </c>
      <c r="E2149" s="99" t="b">
        <v>0</v>
      </c>
      <c r="F2149" s="99" t="b">
        <v>0</v>
      </c>
      <c r="G2149" s="99" t="b">
        <v>0</v>
      </c>
    </row>
    <row r="2150" spans="1:7" ht="15">
      <c r="A2150" s="101" t="s">
        <v>1059</v>
      </c>
      <c r="B2150" s="99">
        <v>3</v>
      </c>
      <c r="C2150" s="103">
        <v>0.0012138306276773434</v>
      </c>
      <c r="D2150" s="99" t="s">
        <v>395</v>
      </c>
      <c r="E2150" s="99" t="b">
        <v>0</v>
      </c>
      <c r="F2150" s="99" t="b">
        <v>0</v>
      </c>
      <c r="G2150" s="99" t="b">
        <v>0</v>
      </c>
    </row>
    <row r="2151" spans="1:7" ht="15">
      <c r="A2151" s="101" t="s">
        <v>434</v>
      </c>
      <c r="B2151" s="99">
        <v>3</v>
      </c>
      <c r="C2151" s="103">
        <v>0.0012138306276773434</v>
      </c>
      <c r="D2151" s="99" t="s">
        <v>395</v>
      </c>
      <c r="E2151" s="99" t="b">
        <v>0</v>
      </c>
      <c r="F2151" s="99" t="b">
        <v>0</v>
      </c>
      <c r="G2151" s="99" t="b">
        <v>0</v>
      </c>
    </row>
    <row r="2152" spans="1:7" ht="15">
      <c r="A2152" s="101" t="s">
        <v>485</v>
      </c>
      <c r="B2152" s="99">
        <v>3</v>
      </c>
      <c r="C2152" s="103">
        <v>0.0012138306276773434</v>
      </c>
      <c r="D2152" s="99" t="s">
        <v>395</v>
      </c>
      <c r="E2152" s="99" t="b">
        <v>0</v>
      </c>
      <c r="F2152" s="99" t="b">
        <v>0</v>
      </c>
      <c r="G2152" s="99" t="b">
        <v>0</v>
      </c>
    </row>
    <row r="2153" spans="1:7" ht="15">
      <c r="A2153" s="101" t="s">
        <v>799</v>
      </c>
      <c r="B2153" s="99">
        <v>3</v>
      </c>
      <c r="C2153" s="103">
        <v>0.0015688533273863783</v>
      </c>
      <c r="D2153" s="99" t="s">
        <v>395</v>
      </c>
      <c r="E2153" s="99" t="b">
        <v>0</v>
      </c>
      <c r="F2153" s="99" t="b">
        <v>0</v>
      </c>
      <c r="G2153" s="99" t="b">
        <v>0</v>
      </c>
    </row>
    <row r="2154" spans="1:7" ht="15">
      <c r="A2154" s="101" t="s">
        <v>603</v>
      </c>
      <c r="B2154" s="99">
        <v>3</v>
      </c>
      <c r="C2154" s="103">
        <v>0.0012138306276773434</v>
      </c>
      <c r="D2154" s="99" t="s">
        <v>395</v>
      </c>
      <c r="E2154" s="99" t="b">
        <v>0</v>
      </c>
      <c r="F2154" s="99" t="b">
        <v>0</v>
      </c>
      <c r="G2154" s="99" t="b">
        <v>0</v>
      </c>
    </row>
    <row r="2155" spans="1:7" ht="15">
      <c r="A2155" s="101" t="s">
        <v>942</v>
      </c>
      <c r="B2155" s="99">
        <v>3</v>
      </c>
      <c r="C2155" s="103">
        <v>0.0015688533273863783</v>
      </c>
      <c r="D2155" s="99" t="s">
        <v>395</v>
      </c>
      <c r="E2155" s="99" t="b">
        <v>0</v>
      </c>
      <c r="F2155" s="99" t="b">
        <v>0</v>
      </c>
      <c r="G2155" s="99" t="b">
        <v>0</v>
      </c>
    </row>
    <row r="2156" spans="1:7" ht="15">
      <c r="A2156" s="101" t="s">
        <v>784</v>
      </c>
      <c r="B2156" s="99">
        <v>3</v>
      </c>
      <c r="C2156" s="103">
        <v>0.0015688533273863783</v>
      </c>
      <c r="D2156" s="99" t="s">
        <v>395</v>
      </c>
      <c r="E2156" s="99" t="b">
        <v>0</v>
      </c>
      <c r="F2156" s="99" t="b">
        <v>0</v>
      </c>
      <c r="G2156" s="99" t="b">
        <v>0</v>
      </c>
    </row>
    <row r="2157" spans="1:7" ht="15">
      <c r="A2157" s="101" t="s">
        <v>534</v>
      </c>
      <c r="B2157" s="99">
        <v>3</v>
      </c>
      <c r="C2157" s="103">
        <v>0.0015688533273863783</v>
      </c>
      <c r="D2157" s="99" t="s">
        <v>395</v>
      </c>
      <c r="E2157" s="99" t="b">
        <v>1</v>
      </c>
      <c r="F2157" s="99" t="b">
        <v>0</v>
      </c>
      <c r="G2157" s="99" t="b">
        <v>0</v>
      </c>
    </row>
    <row r="2158" spans="1:7" ht="15">
      <c r="A2158" s="101" t="s">
        <v>427</v>
      </c>
      <c r="B2158" s="99">
        <v>3</v>
      </c>
      <c r="C2158" s="103">
        <v>0.0012138306276773434</v>
      </c>
      <c r="D2158" s="99" t="s">
        <v>395</v>
      </c>
      <c r="E2158" s="99" t="b">
        <v>0</v>
      </c>
      <c r="F2158" s="99" t="b">
        <v>0</v>
      </c>
      <c r="G2158" s="99" t="b">
        <v>0</v>
      </c>
    </row>
    <row r="2159" spans="1:7" ht="15">
      <c r="A2159" s="101" t="s">
        <v>476</v>
      </c>
      <c r="B2159" s="99">
        <v>3</v>
      </c>
      <c r="C2159" s="103">
        <v>0.0021757686412250503</v>
      </c>
      <c r="D2159" s="99" t="s">
        <v>395</v>
      </c>
      <c r="E2159" s="99" t="b">
        <v>0</v>
      </c>
      <c r="F2159" s="99" t="b">
        <v>0</v>
      </c>
      <c r="G2159" s="99" t="b">
        <v>0</v>
      </c>
    </row>
    <row r="2160" spans="1:7" ht="15">
      <c r="A2160" s="101" t="s">
        <v>1261</v>
      </c>
      <c r="B2160" s="99">
        <v>2</v>
      </c>
      <c r="C2160" s="103">
        <v>0.001450512427483367</v>
      </c>
      <c r="D2160" s="99" t="s">
        <v>395</v>
      </c>
      <c r="E2160" s="99" t="b">
        <v>0</v>
      </c>
      <c r="F2160" s="99" t="b">
        <v>0</v>
      </c>
      <c r="G2160" s="99" t="b">
        <v>0</v>
      </c>
    </row>
    <row r="2161" spans="1:7" ht="15">
      <c r="A2161" s="101" t="s">
        <v>419</v>
      </c>
      <c r="B2161" s="99">
        <v>2</v>
      </c>
      <c r="C2161" s="103">
        <v>0.001450512427483367</v>
      </c>
      <c r="D2161" s="99" t="s">
        <v>395</v>
      </c>
      <c r="E2161" s="99" t="b">
        <v>0</v>
      </c>
      <c r="F2161" s="99" t="b">
        <v>0</v>
      </c>
      <c r="G2161" s="99" t="b">
        <v>0</v>
      </c>
    </row>
    <row r="2162" spans="1:7" ht="15">
      <c r="A2162" s="101" t="s">
        <v>526</v>
      </c>
      <c r="B2162" s="99">
        <v>2</v>
      </c>
      <c r="C2162" s="103">
        <v>0.001450512427483367</v>
      </c>
      <c r="D2162" s="99" t="s">
        <v>395</v>
      </c>
      <c r="E2162" s="99" t="b">
        <v>0</v>
      </c>
      <c r="F2162" s="99" t="b">
        <v>0</v>
      </c>
      <c r="G2162" s="99" t="b">
        <v>0</v>
      </c>
    </row>
    <row r="2163" spans="1:7" ht="15">
      <c r="A2163" s="101" t="s">
        <v>423</v>
      </c>
      <c r="B2163" s="99">
        <v>2</v>
      </c>
      <c r="C2163" s="103">
        <v>0.0010459022182575856</v>
      </c>
      <c r="D2163" s="99" t="s">
        <v>395</v>
      </c>
      <c r="E2163" s="99" t="b">
        <v>0</v>
      </c>
      <c r="F2163" s="99" t="b">
        <v>0</v>
      </c>
      <c r="G2163" s="99" t="b">
        <v>0</v>
      </c>
    </row>
    <row r="2164" spans="1:7" ht="15">
      <c r="A2164" s="101" t="s">
        <v>587</v>
      </c>
      <c r="B2164" s="99">
        <v>2</v>
      </c>
      <c r="C2164" s="103">
        <v>0.0010459022182575856</v>
      </c>
      <c r="D2164" s="99" t="s">
        <v>395</v>
      </c>
      <c r="E2164" s="99" t="b">
        <v>0</v>
      </c>
      <c r="F2164" s="99" t="b">
        <v>0</v>
      </c>
      <c r="G2164" s="99" t="b">
        <v>0</v>
      </c>
    </row>
    <row r="2165" spans="1:7" ht="15">
      <c r="A2165" s="101" t="s">
        <v>494</v>
      </c>
      <c r="B2165" s="99">
        <v>2</v>
      </c>
      <c r="C2165" s="103">
        <v>0.0010459022182575856</v>
      </c>
      <c r="D2165" s="99" t="s">
        <v>395</v>
      </c>
      <c r="E2165" s="99" t="b">
        <v>0</v>
      </c>
      <c r="F2165" s="99" t="b">
        <v>0</v>
      </c>
      <c r="G2165" s="99" t="b">
        <v>0</v>
      </c>
    </row>
    <row r="2166" spans="1:7" ht="15">
      <c r="A2166" s="101" t="s">
        <v>1365</v>
      </c>
      <c r="B2166" s="99">
        <v>2</v>
      </c>
      <c r="C2166" s="103">
        <v>0.001450512427483367</v>
      </c>
      <c r="D2166" s="99" t="s">
        <v>395</v>
      </c>
      <c r="E2166" s="99" t="b">
        <v>0</v>
      </c>
      <c r="F2166" s="99" t="b">
        <v>0</v>
      </c>
      <c r="G2166" s="99" t="b">
        <v>0</v>
      </c>
    </row>
    <row r="2167" spans="1:7" ht="15">
      <c r="A2167" s="101" t="s">
        <v>1392</v>
      </c>
      <c r="B2167" s="99">
        <v>2</v>
      </c>
      <c r="C2167" s="103">
        <v>0.001450512427483367</v>
      </c>
      <c r="D2167" s="99" t="s">
        <v>395</v>
      </c>
      <c r="E2167" s="99" t="b">
        <v>0</v>
      </c>
      <c r="F2167" s="99" t="b">
        <v>0</v>
      </c>
      <c r="G2167" s="99" t="b">
        <v>0</v>
      </c>
    </row>
    <row r="2168" spans="1:7" ht="15">
      <c r="A2168" s="101" t="s">
        <v>1602</v>
      </c>
      <c r="B2168" s="99">
        <v>2</v>
      </c>
      <c r="C2168" s="103">
        <v>0.0010459022182575856</v>
      </c>
      <c r="D2168" s="99" t="s">
        <v>395</v>
      </c>
      <c r="E2168" s="99" t="b">
        <v>0</v>
      </c>
      <c r="F2168" s="99" t="b">
        <v>0</v>
      </c>
      <c r="G2168" s="99" t="b">
        <v>0</v>
      </c>
    </row>
    <row r="2169" spans="1:7" ht="15">
      <c r="A2169" s="101" t="s">
        <v>1334</v>
      </c>
      <c r="B2169" s="99">
        <v>2</v>
      </c>
      <c r="C2169" s="103">
        <v>0.0010459022182575856</v>
      </c>
      <c r="D2169" s="99" t="s">
        <v>395</v>
      </c>
      <c r="E2169" s="99" t="b">
        <v>0</v>
      </c>
      <c r="F2169" s="99" t="b">
        <v>0</v>
      </c>
      <c r="G2169" s="99" t="b">
        <v>0</v>
      </c>
    </row>
    <row r="2170" spans="1:7" ht="15">
      <c r="A2170" s="101" t="s">
        <v>1381</v>
      </c>
      <c r="B2170" s="99">
        <v>2</v>
      </c>
      <c r="C2170" s="103">
        <v>0.0010459022182575856</v>
      </c>
      <c r="D2170" s="99" t="s">
        <v>395</v>
      </c>
      <c r="E2170" s="99" t="b">
        <v>0</v>
      </c>
      <c r="F2170" s="99" t="b">
        <v>0</v>
      </c>
      <c r="G2170" s="99" t="b">
        <v>0</v>
      </c>
    </row>
    <row r="2171" spans="1:7" ht="15">
      <c r="A2171" s="101" t="s">
        <v>847</v>
      </c>
      <c r="B2171" s="99">
        <v>2</v>
      </c>
      <c r="C2171" s="103">
        <v>0.0010459022182575856</v>
      </c>
      <c r="D2171" s="99" t="s">
        <v>395</v>
      </c>
      <c r="E2171" s="99" t="b">
        <v>0</v>
      </c>
      <c r="F2171" s="99" t="b">
        <v>0</v>
      </c>
      <c r="G2171" s="99" t="b">
        <v>0</v>
      </c>
    </row>
    <row r="2172" spans="1:7" ht="15">
      <c r="A2172" s="101" t="s">
        <v>719</v>
      </c>
      <c r="B2172" s="99">
        <v>2</v>
      </c>
      <c r="C2172" s="103">
        <v>0.0010459022182575856</v>
      </c>
      <c r="D2172" s="99" t="s">
        <v>395</v>
      </c>
      <c r="E2172" s="99" t="b">
        <v>0</v>
      </c>
      <c r="F2172" s="99" t="b">
        <v>0</v>
      </c>
      <c r="G2172" s="99" t="b">
        <v>0</v>
      </c>
    </row>
    <row r="2173" spans="1:7" ht="15">
      <c r="A2173" s="101" t="s">
        <v>1090</v>
      </c>
      <c r="B2173" s="99">
        <v>2</v>
      </c>
      <c r="C2173" s="103">
        <v>0.0010459022182575856</v>
      </c>
      <c r="D2173" s="99" t="s">
        <v>395</v>
      </c>
      <c r="E2173" s="99" t="b">
        <v>1</v>
      </c>
      <c r="F2173" s="99" t="b">
        <v>0</v>
      </c>
      <c r="G2173" s="99" t="b">
        <v>0</v>
      </c>
    </row>
    <row r="2174" spans="1:7" ht="15">
      <c r="A2174" s="101" t="s">
        <v>840</v>
      </c>
      <c r="B2174" s="99">
        <v>2</v>
      </c>
      <c r="C2174" s="103">
        <v>0.001450512427483367</v>
      </c>
      <c r="D2174" s="99" t="s">
        <v>395</v>
      </c>
      <c r="E2174" s="99" t="b">
        <v>0</v>
      </c>
      <c r="F2174" s="99" t="b">
        <v>0</v>
      </c>
      <c r="G2174" s="99" t="b">
        <v>0</v>
      </c>
    </row>
    <row r="2175" spans="1:7" ht="15">
      <c r="A2175" s="101" t="s">
        <v>1479</v>
      </c>
      <c r="B2175" s="99">
        <v>2</v>
      </c>
      <c r="C2175" s="103">
        <v>0.001450512427483367</v>
      </c>
      <c r="D2175" s="99" t="s">
        <v>395</v>
      </c>
      <c r="E2175" s="99" t="b">
        <v>0</v>
      </c>
      <c r="F2175" s="99" t="b">
        <v>0</v>
      </c>
      <c r="G2175" s="99" t="b">
        <v>0</v>
      </c>
    </row>
    <row r="2176" spans="1:7" ht="15">
      <c r="A2176" s="101" t="s">
        <v>477</v>
      </c>
      <c r="B2176" s="99">
        <v>2</v>
      </c>
      <c r="C2176" s="103">
        <v>0.0010459022182575856</v>
      </c>
      <c r="D2176" s="99" t="s">
        <v>395</v>
      </c>
      <c r="E2176" s="99" t="b">
        <v>0</v>
      </c>
      <c r="F2176" s="99" t="b">
        <v>0</v>
      </c>
      <c r="G2176" s="99" t="b">
        <v>0</v>
      </c>
    </row>
    <row r="2177" spans="1:7" ht="15">
      <c r="A2177" s="101" t="s">
        <v>425</v>
      </c>
      <c r="B2177" s="99">
        <v>2</v>
      </c>
      <c r="C2177" s="103">
        <v>0.001450512427483367</v>
      </c>
      <c r="D2177" s="99" t="s">
        <v>395</v>
      </c>
      <c r="E2177" s="99" t="b">
        <v>1</v>
      </c>
      <c r="F2177" s="99" t="b">
        <v>0</v>
      </c>
      <c r="G2177" s="99" t="b">
        <v>0</v>
      </c>
    </row>
    <row r="2178" spans="1:7" ht="15">
      <c r="A2178" s="101" t="s">
        <v>908</v>
      </c>
      <c r="B2178" s="99">
        <v>2</v>
      </c>
      <c r="C2178" s="103">
        <v>0.001450512427483367</v>
      </c>
      <c r="D2178" s="99" t="s">
        <v>395</v>
      </c>
      <c r="E2178" s="99" t="b">
        <v>0</v>
      </c>
      <c r="F2178" s="99" t="b">
        <v>0</v>
      </c>
      <c r="G2178" s="99" t="b">
        <v>0</v>
      </c>
    </row>
    <row r="2179" spans="1:7" ht="15">
      <c r="A2179" s="101" t="s">
        <v>1378</v>
      </c>
      <c r="B2179" s="99">
        <v>2</v>
      </c>
      <c r="C2179" s="103">
        <v>0.001450512427483367</v>
      </c>
      <c r="D2179" s="99" t="s">
        <v>395</v>
      </c>
      <c r="E2179" s="99" t="b">
        <v>0</v>
      </c>
      <c r="F2179" s="99" t="b">
        <v>0</v>
      </c>
      <c r="G2179" s="99" t="b">
        <v>0</v>
      </c>
    </row>
    <row r="2180" spans="1:7" ht="15">
      <c r="A2180" s="101" t="s">
        <v>441</v>
      </c>
      <c r="B2180" s="99">
        <v>2</v>
      </c>
      <c r="C2180" s="103">
        <v>0.001450512427483367</v>
      </c>
      <c r="D2180" s="99" t="s">
        <v>395</v>
      </c>
      <c r="E2180" s="99" t="b">
        <v>0</v>
      </c>
      <c r="F2180" s="99" t="b">
        <v>0</v>
      </c>
      <c r="G2180" s="99" t="b">
        <v>0</v>
      </c>
    </row>
    <row r="2181" spans="1:7" ht="15">
      <c r="A2181" s="101" t="s">
        <v>675</v>
      </c>
      <c r="B2181" s="99">
        <v>2</v>
      </c>
      <c r="C2181" s="103">
        <v>0.0010459022182575856</v>
      </c>
      <c r="D2181" s="99" t="s">
        <v>395</v>
      </c>
      <c r="E2181" s="99" t="b">
        <v>0</v>
      </c>
      <c r="F2181" s="99" t="b">
        <v>0</v>
      </c>
      <c r="G2181" s="99" t="b">
        <v>0</v>
      </c>
    </row>
    <row r="2182" spans="1:7" ht="15">
      <c r="A2182" s="101" t="s">
        <v>437</v>
      </c>
      <c r="B2182" s="99">
        <v>2</v>
      </c>
      <c r="C2182" s="103">
        <v>0.0010459022182575856</v>
      </c>
      <c r="D2182" s="99" t="s">
        <v>395</v>
      </c>
      <c r="E2182" s="99" t="b">
        <v>0</v>
      </c>
      <c r="F2182" s="99" t="b">
        <v>0</v>
      </c>
      <c r="G2182" s="99" t="b">
        <v>0</v>
      </c>
    </row>
    <row r="2183" spans="1:7" ht="15">
      <c r="A2183" s="101" t="s">
        <v>1498</v>
      </c>
      <c r="B2183" s="99">
        <v>2</v>
      </c>
      <c r="C2183" s="103">
        <v>0.0010459022182575856</v>
      </c>
      <c r="D2183" s="99" t="s">
        <v>395</v>
      </c>
      <c r="E2183" s="99" t="b">
        <v>0</v>
      </c>
      <c r="F2183" s="99" t="b">
        <v>0</v>
      </c>
      <c r="G2183" s="99" t="b">
        <v>0</v>
      </c>
    </row>
    <row r="2184" spans="1:7" ht="15">
      <c r="A2184" s="101" t="s">
        <v>918</v>
      </c>
      <c r="B2184" s="99">
        <v>2</v>
      </c>
      <c r="C2184" s="103">
        <v>0.0010459022182575856</v>
      </c>
      <c r="D2184" s="99" t="s">
        <v>395</v>
      </c>
      <c r="E2184" s="99" t="b">
        <v>0</v>
      </c>
      <c r="F2184" s="99" t="b">
        <v>0</v>
      </c>
      <c r="G2184" s="99" t="b">
        <v>0</v>
      </c>
    </row>
    <row r="2185" spans="1:7" ht="15">
      <c r="A2185" s="101" t="s">
        <v>504</v>
      </c>
      <c r="B2185" s="99">
        <v>2</v>
      </c>
      <c r="C2185" s="103">
        <v>0.0010459022182575856</v>
      </c>
      <c r="D2185" s="99" t="s">
        <v>395</v>
      </c>
      <c r="E2185" s="99" t="b">
        <v>0</v>
      </c>
      <c r="F2185" s="99" t="b">
        <v>0</v>
      </c>
      <c r="G2185" s="99" t="b">
        <v>0</v>
      </c>
    </row>
    <row r="2186" spans="1:7" ht="15">
      <c r="A2186" s="101" t="s">
        <v>422</v>
      </c>
      <c r="B2186" s="99">
        <v>2</v>
      </c>
      <c r="C2186" s="103">
        <v>0.0010459022182575856</v>
      </c>
      <c r="D2186" s="99" t="s">
        <v>395</v>
      </c>
      <c r="E2186" s="99" t="b">
        <v>0</v>
      </c>
      <c r="F2186" s="99" t="b">
        <v>0</v>
      </c>
      <c r="G2186" s="99" t="b">
        <v>0</v>
      </c>
    </row>
    <row r="2187" spans="1:7" ht="15">
      <c r="A2187" s="101" t="s">
        <v>584</v>
      </c>
      <c r="B2187" s="99">
        <v>2</v>
      </c>
      <c r="C2187" s="103">
        <v>0.0010459022182575856</v>
      </c>
      <c r="D2187" s="99" t="s">
        <v>395</v>
      </c>
      <c r="E2187" s="99" t="b">
        <v>0</v>
      </c>
      <c r="F2187" s="99" t="b">
        <v>0</v>
      </c>
      <c r="G2187" s="99" t="b">
        <v>0</v>
      </c>
    </row>
    <row r="2188" spans="1:7" ht="15">
      <c r="A2188" s="101" t="s">
        <v>1527</v>
      </c>
      <c r="B2188" s="99">
        <v>2</v>
      </c>
      <c r="C2188" s="103">
        <v>0.001450512427483367</v>
      </c>
      <c r="D2188" s="99" t="s">
        <v>395</v>
      </c>
      <c r="E2188" s="99" t="b">
        <v>0</v>
      </c>
      <c r="F2188" s="99" t="b">
        <v>0</v>
      </c>
      <c r="G2188" s="99" t="b">
        <v>0</v>
      </c>
    </row>
    <row r="2189" spans="1:7" ht="15">
      <c r="A2189" s="101" t="s">
        <v>455</v>
      </c>
      <c r="B2189" s="99">
        <v>2</v>
      </c>
      <c r="C2189" s="103">
        <v>0.0010459022182575856</v>
      </c>
      <c r="D2189" s="99" t="s">
        <v>395</v>
      </c>
      <c r="E2189" s="99" t="b">
        <v>0</v>
      </c>
      <c r="F2189" s="99" t="b">
        <v>0</v>
      </c>
      <c r="G2189" s="99" t="b">
        <v>0</v>
      </c>
    </row>
    <row r="2190" spans="1:7" ht="15">
      <c r="A2190" s="101" t="s">
        <v>1185</v>
      </c>
      <c r="B2190" s="99">
        <v>2</v>
      </c>
      <c r="C2190" s="103">
        <v>0.0010459022182575856</v>
      </c>
      <c r="D2190" s="99" t="s">
        <v>395</v>
      </c>
      <c r="E2190" s="99" t="b">
        <v>0</v>
      </c>
      <c r="F2190" s="99" t="b">
        <v>0</v>
      </c>
      <c r="G2190" s="99" t="b">
        <v>0</v>
      </c>
    </row>
    <row r="2191" spans="1:7" ht="15">
      <c r="A2191" s="101" t="s">
        <v>1010</v>
      </c>
      <c r="B2191" s="99">
        <v>2</v>
      </c>
      <c r="C2191" s="103">
        <v>0.001450512427483367</v>
      </c>
      <c r="D2191" s="99" t="s">
        <v>395</v>
      </c>
      <c r="E2191" s="99" t="b">
        <v>0</v>
      </c>
      <c r="F2191" s="99" t="b">
        <v>0</v>
      </c>
      <c r="G2191" s="99" t="b">
        <v>0</v>
      </c>
    </row>
    <row r="2192" spans="1:7" ht="15">
      <c r="A2192" s="101" t="s">
        <v>1610</v>
      </c>
      <c r="B2192" s="99">
        <v>2</v>
      </c>
      <c r="C2192" s="103">
        <v>0.001450512427483367</v>
      </c>
      <c r="D2192" s="99" t="s">
        <v>395</v>
      </c>
      <c r="E2192" s="99" t="b">
        <v>0</v>
      </c>
      <c r="F2192" s="99" t="b">
        <v>0</v>
      </c>
      <c r="G2192" s="99" t="b">
        <v>0</v>
      </c>
    </row>
    <row r="2193" spans="1:7" ht="15">
      <c r="A2193" s="101" t="s">
        <v>1032</v>
      </c>
      <c r="B2193" s="99">
        <v>2</v>
      </c>
      <c r="C2193" s="103">
        <v>0.001450512427483367</v>
      </c>
      <c r="D2193" s="99" t="s">
        <v>395</v>
      </c>
      <c r="E2193" s="99" t="b">
        <v>0</v>
      </c>
      <c r="F2193" s="99" t="b">
        <v>0</v>
      </c>
      <c r="G2193" s="99" t="b">
        <v>0</v>
      </c>
    </row>
    <row r="2194" spans="1:7" ht="15">
      <c r="A2194" s="101" t="s">
        <v>679</v>
      </c>
      <c r="B2194" s="99">
        <v>2</v>
      </c>
      <c r="C2194" s="103">
        <v>0.0010459022182575856</v>
      </c>
      <c r="D2194" s="99" t="s">
        <v>395</v>
      </c>
      <c r="E2194" s="99" t="b">
        <v>1</v>
      </c>
      <c r="F2194" s="99" t="b">
        <v>0</v>
      </c>
      <c r="G2194" s="99" t="b">
        <v>0</v>
      </c>
    </row>
    <row r="2195" spans="1:7" ht="15">
      <c r="A2195" s="101" t="s">
        <v>500</v>
      </c>
      <c r="B2195" s="99">
        <v>2</v>
      </c>
      <c r="C2195" s="103">
        <v>0.0010459022182575856</v>
      </c>
      <c r="D2195" s="99" t="s">
        <v>395</v>
      </c>
      <c r="E2195" s="99" t="b">
        <v>0</v>
      </c>
      <c r="F2195" s="99" t="b">
        <v>0</v>
      </c>
      <c r="G2195" s="99" t="b">
        <v>0</v>
      </c>
    </row>
    <row r="2196" spans="1:7" ht="15">
      <c r="A2196" s="101" t="s">
        <v>1606</v>
      </c>
      <c r="B2196" s="99">
        <v>2</v>
      </c>
      <c r="C2196" s="103">
        <v>0.0010459022182575856</v>
      </c>
      <c r="D2196" s="99" t="s">
        <v>395</v>
      </c>
      <c r="E2196" s="99" t="b">
        <v>0</v>
      </c>
      <c r="F2196" s="99" t="b">
        <v>0</v>
      </c>
      <c r="G2196" s="99" t="b">
        <v>0</v>
      </c>
    </row>
    <row r="2197" spans="1:7" ht="15">
      <c r="A2197" s="101" t="s">
        <v>1517</v>
      </c>
      <c r="B2197" s="99">
        <v>2</v>
      </c>
      <c r="C2197" s="103">
        <v>0.001450512427483367</v>
      </c>
      <c r="D2197" s="99" t="s">
        <v>395</v>
      </c>
      <c r="E2197" s="99" t="b">
        <v>0</v>
      </c>
      <c r="F2197" s="99" t="b">
        <v>0</v>
      </c>
      <c r="G2197" s="99" t="b">
        <v>0</v>
      </c>
    </row>
    <row r="2198" spans="1:7" ht="15">
      <c r="A2198" s="101" t="s">
        <v>1535</v>
      </c>
      <c r="B2198" s="99">
        <v>2</v>
      </c>
      <c r="C2198" s="103">
        <v>0.0010459022182575856</v>
      </c>
      <c r="D2198" s="99" t="s">
        <v>395</v>
      </c>
      <c r="E2198" s="99" t="b">
        <v>0</v>
      </c>
      <c r="F2198" s="99" t="b">
        <v>0</v>
      </c>
      <c r="G2198" s="99" t="b">
        <v>0</v>
      </c>
    </row>
    <row r="2199" spans="1:7" ht="15">
      <c r="A2199" s="101" t="s">
        <v>955</v>
      </c>
      <c r="B2199" s="99">
        <v>2</v>
      </c>
      <c r="C2199" s="103">
        <v>0.001450512427483367</v>
      </c>
      <c r="D2199" s="99" t="s">
        <v>395</v>
      </c>
      <c r="E2199" s="99" t="b">
        <v>0</v>
      </c>
      <c r="F2199" s="99" t="b">
        <v>0</v>
      </c>
      <c r="G2199" s="99" t="b">
        <v>0</v>
      </c>
    </row>
    <row r="2200" spans="1:7" ht="15">
      <c r="A2200" s="101" t="s">
        <v>1056</v>
      </c>
      <c r="B2200" s="99">
        <v>2</v>
      </c>
      <c r="C2200" s="103">
        <v>0.001450512427483367</v>
      </c>
      <c r="D2200" s="99" t="s">
        <v>395</v>
      </c>
      <c r="E2200" s="99" t="b">
        <v>0</v>
      </c>
      <c r="F2200" s="99" t="b">
        <v>0</v>
      </c>
      <c r="G2200" s="99" t="b">
        <v>0</v>
      </c>
    </row>
    <row r="2201" spans="1:7" ht="15">
      <c r="A2201" s="101" t="s">
        <v>738</v>
      </c>
      <c r="B2201" s="99">
        <v>2</v>
      </c>
      <c r="C2201" s="103">
        <v>0.0010459022182575856</v>
      </c>
      <c r="D2201" s="99" t="s">
        <v>395</v>
      </c>
      <c r="E2201" s="99" t="b">
        <v>0</v>
      </c>
      <c r="F2201" s="99" t="b">
        <v>0</v>
      </c>
      <c r="G2201" s="99" t="b">
        <v>0</v>
      </c>
    </row>
    <row r="2202" spans="1:7" ht="15">
      <c r="A2202" s="101" t="s">
        <v>1515</v>
      </c>
      <c r="B2202" s="99">
        <v>2</v>
      </c>
      <c r="C2202" s="103">
        <v>0.001450512427483367</v>
      </c>
      <c r="D2202" s="99" t="s">
        <v>395</v>
      </c>
      <c r="E2202" s="99" t="b">
        <v>0</v>
      </c>
      <c r="F2202" s="99" t="b">
        <v>0</v>
      </c>
      <c r="G2202" s="99" t="b">
        <v>0</v>
      </c>
    </row>
    <row r="2203" spans="1:7" ht="15">
      <c r="A2203" s="101" t="s">
        <v>705</v>
      </c>
      <c r="B2203" s="99">
        <v>2</v>
      </c>
      <c r="C2203" s="103">
        <v>0.001450512427483367</v>
      </c>
      <c r="D2203" s="99" t="s">
        <v>395</v>
      </c>
      <c r="E2203" s="99" t="b">
        <v>0</v>
      </c>
      <c r="F2203" s="99" t="b">
        <v>0</v>
      </c>
      <c r="G2203" s="99" t="b">
        <v>0</v>
      </c>
    </row>
    <row r="2204" spans="1:7" ht="15">
      <c r="A2204" s="101" t="s">
        <v>1538</v>
      </c>
      <c r="B2204" s="99">
        <v>2</v>
      </c>
      <c r="C2204" s="103">
        <v>0.001450512427483367</v>
      </c>
      <c r="D2204" s="99" t="s">
        <v>395</v>
      </c>
      <c r="E2204" s="99" t="b">
        <v>0</v>
      </c>
      <c r="F2204" s="99" t="b">
        <v>0</v>
      </c>
      <c r="G2204" s="99" t="b">
        <v>0</v>
      </c>
    </row>
    <row r="2205" spans="1:7" ht="15">
      <c r="A2205" s="101" t="s">
        <v>1227</v>
      </c>
      <c r="B2205" s="99">
        <v>2</v>
      </c>
      <c r="C2205" s="103">
        <v>0.0010459022182575856</v>
      </c>
      <c r="D2205" s="99" t="s">
        <v>395</v>
      </c>
      <c r="E2205" s="99" t="b">
        <v>0</v>
      </c>
      <c r="F2205" s="99" t="b">
        <v>0</v>
      </c>
      <c r="G2205" s="99" t="b">
        <v>0</v>
      </c>
    </row>
    <row r="2206" spans="1:7" ht="15">
      <c r="A2206" s="101" t="s">
        <v>579</v>
      </c>
      <c r="B2206" s="99">
        <v>2</v>
      </c>
      <c r="C2206" s="103">
        <v>0.001450512427483367</v>
      </c>
      <c r="D2206" s="99" t="s">
        <v>395</v>
      </c>
      <c r="E2206" s="99" t="b">
        <v>0</v>
      </c>
      <c r="F2206" s="99" t="b">
        <v>0</v>
      </c>
      <c r="G2206" s="99" t="b">
        <v>0</v>
      </c>
    </row>
    <row r="2207" spans="1:7" ht="15">
      <c r="A2207" s="101" t="s">
        <v>996</v>
      </c>
      <c r="B2207" s="99">
        <v>2</v>
      </c>
      <c r="C2207" s="103">
        <v>0.0010459022182575856</v>
      </c>
      <c r="D2207" s="99" t="s">
        <v>395</v>
      </c>
      <c r="E2207" s="99" t="b">
        <v>0</v>
      </c>
      <c r="F2207" s="99" t="b">
        <v>0</v>
      </c>
      <c r="G2207" s="99" t="b">
        <v>0</v>
      </c>
    </row>
    <row r="2208" spans="1:7" ht="15">
      <c r="A2208" s="101" t="s">
        <v>863</v>
      </c>
      <c r="B2208" s="99">
        <v>2</v>
      </c>
      <c r="C2208" s="103">
        <v>0.001450512427483367</v>
      </c>
      <c r="D2208" s="99" t="s">
        <v>395</v>
      </c>
      <c r="E2208" s="99" t="b">
        <v>0</v>
      </c>
      <c r="F2208" s="99" t="b">
        <v>0</v>
      </c>
      <c r="G2208" s="99" t="b">
        <v>0</v>
      </c>
    </row>
    <row r="2209" spans="1:7" ht="15">
      <c r="A2209" s="101" t="s">
        <v>1316</v>
      </c>
      <c r="B2209" s="99">
        <v>2</v>
      </c>
      <c r="C2209" s="103">
        <v>0.001450512427483367</v>
      </c>
      <c r="D2209" s="99" t="s">
        <v>395</v>
      </c>
      <c r="E2209" s="99" t="b">
        <v>0</v>
      </c>
      <c r="F2209" s="99" t="b">
        <v>0</v>
      </c>
      <c r="G2209" s="99" t="b">
        <v>0</v>
      </c>
    </row>
    <row r="2210" spans="1:7" ht="15">
      <c r="A2210" s="101" t="s">
        <v>1450</v>
      </c>
      <c r="B2210" s="99">
        <v>2</v>
      </c>
      <c r="C2210" s="103">
        <v>0.001450512427483367</v>
      </c>
      <c r="D2210" s="99" t="s">
        <v>395</v>
      </c>
      <c r="E2210" s="99" t="b">
        <v>0</v>
      </c>
      <c r="F2210" s="99" t="b">
        <v>0</v>
      </c>
      <c r="G2210" s="99" t="b">
        <v>0</v>
      </c>
    </row>
    <row r="2211" spans="1:7" ht="15">
      <c r="A2211" s="101" t="s">
        <v>781</v>
      </c>
      <c r="B2211" s="99">
        <v>2</v>
      </c>
      <c r="C2211" s="103">
        <v>0.0010459022182575856</v>
      </c>
      <c r="D2211" s="99" t="s">
        <v>395</v>
      </c>
      <c r="E2211" s="99" t="b">
        <v>0</v>
      </c>
      <c r="F2211" s="99" t="b">
        <v>0</v>
      </c>
      <c r="G2211" s="99" t="b">
        <v>0</v>
      </c>
    </row>
    <row r="2212" spans="1:7" ht="15">
      <c r="A2212" s="101" t="s">
        <v>894</v>
      </c>
      <c r="B2212" s="99">
        <v>2</v>
      </c>
      <c r="C2212" s="103">
        <v>0.0010459022182575856</v>
      </c>
      <c r="D2212" s="99" t="s">
        <v>395</v>
      </c>
      <c r="E2212" s="99" t="b">
        <v>0</v>
      </c>
      <c r="F2212" s="99" t="b">
        <v>1</v>
      </c>
      <c r="G2212" s="99" t="b">
        <v>0</v>
      </c>
    </row>
    <row r="2213" spans="1:7" ht="15">
      <c r="A2213" s="101" t="s">
        <v>1278</v>
      </c>
      <c r="B2213" s="99">
        <v>2</v>
      </c>
      <c r="C2213" s="103">
        <v>0.001450512427483367</v>
      </c>
      <c r="D2213" s="99" t="s">
        <v>395</v>
      </c>
      <c r="E2213" s="99" t="b">
        <v>0</v>
      </c>
      <c r="F2213" s="99" t="b">
        <v>0</v>
      </c>
      <c r="G2213" s="99" t="b">
        <v>0</v>
      </c>
    </row>
    <row r="2214" spans="1:7" ht="15">
      <c r="A2214" s="101" t="s">
        <v>1646</v>
      </c>
      <c r="B2214" s="99">
        <v>2</v>
      </c>
      <c r="C2214" s="103">
        <v>0.001450512427483367</v>
      </c>
      <c r="D2214" s="99" t="s">
        <v>395</v>
      </c>
      <c r="E2214" s="99" t="b">
        <v>0</v>
      </c>
      <c r="F2214" s="99" t="b">
        <v>0</v>
      </c>
      <c r="G2214" s="99" t="b">
        <v>0</v>
      </c>
    </row>
    <row r="2215" spans="1:7" ht="15">
      <c r="A2215" s="101" t="s">
        <v>515</v>
      </c>
      <c r="B2215" s="99">
        <v>2</v>
      </c>
      <c r="C2215" s="103">
        <v>0.0010459022182575856</v>
      </c>
      <c r="D2215" s="99" t="s">
        <v>395</v>
      </c>
      <c r="E2215" s="99" t="b">
        <v>0</v>
      </c>
      <c r="F2215" s="99" t="b">
        <v>0</v>
      </c>
      <c r="G2215" s="99" t="b">
        <v>0</v>
      </c>
    </row>
    <row r="2216" spans="1:7" ht="15">
      <c r="A2216" s="101" t="s">
        <v>1196</v>
      </c>
      <c r="B2216" s="99">
        <v>2</v>
      </c>
      <c r="C2216" s="103">
        <v>0.001450512427483367</v>
      </c>
      <c r="D2216" s="99" t="s">
        <v>395</v>
      </c>
      <c r="E2216" s="99" t="b">
        <v>0</v>
      </c>
      <c r="F2216" s="99" t="b">
        <v>0</v>
      </c>
      <c r="G2216" s="99" t="b">
        <v>0</v>
      </c>
    </row>
    <row r="2217" spans="1:7" ht="15">
      <c r="A2217" s="101" t="s">
        <v>499</v>
      </c>
      <c r="B2217" s="99">
        <v>2</v>
      </c>
      <c r="C2217" s="103">
        <v>0.0010459022182575856</v>
      </c>
      <c r="D2217" s="99" t="s">
        <v>395</v>
      </c>
      <c r="E2217" s="99" t="b">
        <v>0</v>
      </c>
      <c r="F2217" s="99" t="b">
        <v>0</v>
      </c>
      <c r="G2217" s="99" t="b">
        <v>0</v>
      </c>
    </row>
    <row r="2218" spans="1:7" ht="15">
      <c r="A2218" s="101" t="s">
        <v>717</v>
      </c>
      <c r="B2218" s="99">
        <v>2</v>
      </c>
      <c r="C2218" s="103">
        <v>0.0010459022182575856</v>
      </c>
      <c r="D2218" s="99" t="s">
        <v>395</v>
      </c>
      <c r="E2218" s="99" t="b">
        <v>0</v>
      </c>
      <c r="F2218" s="99" t="b">
        <v>0</v>
      </c>
      <c r="G2218" s="99" t="b">
        <v>0</v>
      </c>
    </row>
    <row r="2219" spans="1:7" ht="15">
      <c r="A2219" s="101" t="s">
        <v>1307</v>
      </c>
      <c r="B2219" s="99">
        <v>2</v>
      </c>
      <c r="C2219" s="103">
        <v>0.001450512427483367</v>
      </c>
      <c r="D2219" s="99" t="s">
        <v>395</v>
      </c>
      <c r="E2219" s="99" t="b">
        <v>1</v>
      </c>
      <c r="F2219" s="99" t="b">
        <v>0</v>
      </c>
      <c r="G2219" s="99" t="b">
        <v>0</v>
      </c>
    </row>
    <row r="2220" spans="1:7" ht="15">
      <c r="A2220" s="101" t="s">
        <v>1449</v>
      </c>
      <c r="B2220" s="99">
        <v>2</v>
      </c>
      <c r="C2220" s="103">
        <v>0.001450512427483367</v>
      </c>
      <c r="D2220" s="99" t="s">
        <v>395</v>
      </c>
      <c r="E2220" s="99" t="b">
        <v>0</v>
      </c>
      <c r="F2220" s="99" t="b">
        <v>0</v>
      </c>
      <c r="G2220" s="99" t="b">
        <v>0</v>
      </c>
    </row>
    <row r="2221" spans="1:7" ht="15">
      <c r="A2221" s="101" t="s">
        <v>669</v>
      </c>
      <c r="B2221" s="99">
        <v>2</v>
      </c>
      <c r="C2221" s="103">
        <v>0.001450512427483367</v>
      </c>
      <c r="D2221" s="99" t="s">
        <v>395</v>
      </c>
      <c r="E2221" s="99" t="b">
        <v>0</v>
      </c>
      <c r="F2221" s="99" t="b">
        <v>0</v>
      </c>
      <c r="G2221" s="99" t="b">
        <v>0</v>
      </c>
    </row>
    <row r="2222" spans="1:7" ht="15">
      <c r="A2222" s="101" t="s">
        <v>681</v>
      </c>
      <c r="B2222" s="99">
        <v>2</v>
      </c>
      <c r="C2222" s="103">
        <v>0.0010459022182575856</v>
      </c>
      <c r="D2222" s="99" t="s">
        <v>395</v>
      </c>
      <c r="E2222" s="99" t="b">
        <v>0</v>
      </c>
      <c r="F2222" s="99" t="b">
        <v>0</v>
      </c>
      <c r="G2222" s="99" t="b">
        <v>0</v>
      </c>
    </row>
    <row r="2223" spans="1:7" ht="15">
      <c r="A2223" s="101" t="s">
        <v>520</v>
      </c>
      <c r="B2223" s="99">
        <v>2</v>
      </c>
      <c r="C2223" s="103">
        <v>0.0010459022182575856</v>
      </c>
      <c r="D2223" s="99" t="s">
        <v>395</v>
      </c>
      <c r="E2223" s="99" t="b">
        <v>0</v>
      </c>
      <c r="F2223" s="99" t="b">
        <v>0</v>
      </c>
      <c r="G2223" s="99" t="b">
        <v>0</v>
      </c>
    </row>
    <row r="2224" spans="1:7" ht="15">
      <c r="A2224" s="101" t="s">
        <v>511</v>
      </c>
      <c r="B2224" s="99">
        <v>2</v>
      </c>
      <c r="C2224" s="103">
        <v>0.0010459022182575856</v>
      </c>
      <c r="D2224" s="99" t="s">
        <v>395</v>
      </c>
      <c r="E2224" s="99" t="b">
        <v>0</v>
      </c>
      <c r="F2224" s="99" t="b">
        <v>0</v>
      </c>
      <c r="G2224" s="99" t="b">
        <v>0</v>
      </c>
    </row>
    <row r="2225" spans="1:7" ht="15">
      <c r="A2225" s="101" t="s">
        <v>555</v>
      </c>
      <c r="B2225" s="99">
        <v>2</v>
      </c>
      <c r="C2225" s="103">
        <v>0.0010459022182575856</v>
      </c>
      <c r="D2225" s="99" t="s">
        <v>395</v>
      </c>
      <c r="E2225" s="99" t="b">
        <v>0</v>
      </c>
      <c r="F2225" s="99" t="b">
        <v>0</v>
      </c>
      <c r="G2225" s="99" t="b">
        <v>0</v>
      </c>
    </row>
    <row r="2226" spans="1:7" ht="15">
      <c r="A2226" s="101" t="s">
        <v>718</v>
      </c>
      <c r="B2226" s="99">
        <v>2</v>
      </c>
      <c r="C2226" s="103">
        <v>0.0010459022182575856</v>
      </c>
      <c r="D2226" s="99" t="s">
        <v>395</v>
      </c>
      <c r="E2226" s="99" t="b">
        <v>0</v>
      </c>
      <c r="F2226" s="99" t="b">
        <v>0</v>
      </c>
      <c r="G2226" s="99" t="b">
        <v>0</v>
      </c>
    </row>
    <row r="2227" spans="1:7" ht="15">
      <c r="A2227" s="101" t="s">
        <v>1198</v>
      </c>
      <c r="B2227" s="99">
        <v>2</v>
      </c>
      <c r="C2227" s="103">
        <v>0.001450512427483367</v>
      </c>
      <c r="D2227" s="99" t="s">
        <v>395</v>
      </c>
      <c r="E2227" s="99" t="b">
        <v>0</v>
      </c>
      <c r="F2227" s="99" t="b">
        <v>0</v>
      </c>
      <c r="G2227" s="99" t="b">
        <v>0</v>
      </c>
    </row>
    <row r="2228" spans="1:7" ht="15">
      <c r="A2228" s="101" t="s">
        <v>273</v>
      </c>
      <c r="B2228" s="99">
        <v>2</v>
      </c>
      <c r="C2228" s="103">
        <v>0.0010459022182575856</v>
      </c>
      <c r="D2228" s="99" t="s">
        <v>395</v>
      </c>
      <c r="E2228" s="99" t="b">
        <v>0</v>
      </c>
      <c r="F2228" s="99" t="b">
        <v>0</v>
      </c>
      <c r="G2228" s="99" t="b">
        <v>0</v>
      </c>
    </row>
    <row r="2229" spans="1:7" ht="15">
      <c r="A2229" s="101" t="s">
        <v>682</v>
      </c>
      <c r="B2229" s="99">
        <v>2</v>
      </c>
      <c r="C2229" s="103">
        <v>0.001450512427483367</v>
      </c>
      <c r="D2229" s="99" t="s">
        <v>395</v>
      </c>
      <c r="E2229" s="99" t="b">
        <v>0</v>
      </c>
      <c r="F2229" s="99" t="b">
        <v>0</v>
      </c>
      <c r="G2229" s="99" t="b">
        <v>0</v>
      </c>
    </row>
    <row r="2230" spans="1:7" ht="15">
      <c r="A2230" s="101" t="s">
        <v>594</v>
      </c>
      <c r="B2230" s="99">
        <v>2</v>
      </c>
      <c r="C2230" s="103">
        <v>0.001450512427483367</v>
      </c>
      <c r="D2230" s="99" t="s">
        <v>395</v>
      </c>
      <c r="E2230" s="99" t="b">
        <v>0</v>
      </c>
      <c r="F2230" s="99" t="b">
        <v>0</v>
      </c>
      <c r="G2230" s="99" t="b">
        <v>0</v>
      </c>
    </row>
    <row r="2231" spans="1:7" ht="15">
      <c r="A2231" s="101" t="s">
        <v>514</v>
      </c>
      <c r="B2231" s="99">
        <v>2</v>
      </c>
      <c r="C2231" s="103">
        <v>0.0010459022182575856</v>
      </c>
      <c r="D2231" s="99" t="s">
        <v>395</v>
      </c>
      <c r="E2231" s="99" t="b">
        <v>0</v>
      </c>
      <c r="F2231" s="99" t="b">
        <v>0</v>
      </c>
      <c r="G2231" s="99" t="b">
        <v>0</v>
      </c>
    </row>
    <row r="2232" spans="1:7" ht="15">
      <c r="A2232" s="101" t="s">
        <v>1442</v>
      </c>
      <c r="B2232" s="99">
        <v>2</v>
      </c>
      <c r="C2232" s="103">
        <v>0.001450512427483367</v>
      </c>
      <c r="D2232" s="99" t="s">
        <v>395</v>
      </c>
      <c r="E2232" s="99" t="b">
        <v>0</v>
      </c>
      <c r="F2232" s="99" t="b">
        <v>0</v>
      </c>
      <c r="G2232" s="99" t="b">
        <v>0</v>
      </c>
    </row>
    <row r="2233" spans="1:7" ht="15">
      <c r="A2233" s="101" t="s">
        <v>821</v>
      </c>
      <c r="B2233" s="99">
        <v>2</v>
      </c>
      <c r="C2233" s="103">
        <v>0.0010459022182575856</v>
      </c>
      <c r="D2233" s="99" t="s">
        <v>395</v>
      </c>
      <c r="E2233" s="99" t="b">
        <v>0</v>
      </c>
      <c r="F2233" s="99" t="b">
        <v>0</v>
      </c>
      <c r="G2233" s="99" t="b">
        <v>0</v>
      </c>
    </row>
    <row r="2234" spans="1:7" ht="15">
      <c r="A2234" s="101" t="s">
        <v>871</v>
      </c>
      <c r="B2234" s="99">
        <v>2</v>
      </c>
      <c r="C2234" s="103">
        <v>0.0010459022182575856</v>
      </c>
      <c r="D2234" s="99" t="s">
        <v>395</v>
      </c>
      <c r="E2234" s="99" t="b">
        <v>0</v>
      </c>
      <c r="F2234" s="99" t="b">
        <v>0</v>
      </c>
      <c r="G2234" s="99" t="b">
        <v>0</v>
      </c>
    </row>
    <row r="2235" spans="1:7" ht="15">
      <c r="A2235" s="101" t="s">
        <v>1283</v>
      </c>
      <c r="B2235" s="99">
        <v>2</v>
      </c>
      <c r="C2235" s="103">
        <v>0.001450512427483367</v>
      </c>
      <c r="D2235" s="99" t="s">
        <v>395</v>
      </c>
      <c r="E2235" s="99" t="b">
        <v>0</v>
      </c>
      <c r="F2235" s="99" t="b">
        <v>0</v>
      </c>
      <c r="G2235" s="99" t="b">
        <v>0</v>
      </c>
    </row>
    <row r="2236" spans="1:7" ht="15">
      <c r="A2236" s="101" t="s">
        <v>609</v>
      </c>
      <c r="B2236" s="99">
        <v>2</v>
      </c>
      <c r="C2236" s="103">
        <v>0.0010459022182575856</v>
      </c>
      <c r="D2236" s="99" t="s">
        <v>395</v>
      </c>
      <c r="E2236" s="99" t="b">
        <v>0</v>
      </c>
      <c r="F2236" s="99" t="b">
        <v>0</v>
      </c>
      <c r="G2236" s="99" t="b">
        <v>0</v>
      </c>
    </row>
    <row r="2237" spans="1:7" ht="15">
      <c r="A2237" s="101" t="s">
        <v>505</v>
      </c>
      <c r="B2237" s="99">
        <v>2</v>
      </c>
      <c r="C2237" s="103">
        <v>0.001450512427483367</v>
      </c>
      <c r="D2237" s="99" t="s">
        <v>395</v>
      </c>
      <c r="E2237" s="99" t="b">
        <v>0</v>
      </c>
      <c r="F2237" s="99" t="b">
        <v>0</v>
      </c>
      <c r="G2237" s="99" t="b">
        <v>0</v>
      </c>
    </row>
    <row r="2238" spans="1:7" ht="15">
      <c r="A2238" s="101" t="s">
        <v>546</v>
      </c>
      <c r="B2238" s="99">
        <v>2</v>
      </c>
      <c r="C2238" s="103">
        <v>0.001450512427483367</v>
      </c>
      <c r="D2238" s="99" t="s">
        <v>395</v>
      </c>
      <c r="E2238" s="99" t="b">
        <v>0</v>
      </c>
      <c r="F2238" s="99" t="b">
        <v>0</v>
      </c>
      <c r="G2238" s="99" t="b">
        <v>0</v>
      </c>
    </row>
    <row r="2239" spans="1:7" ht="15">
      <c r="A2239" s="101" t="s">
        <v>250</v>
      </c>
      <c r="B2239" s="99">
        <v>2</v>
      </c>
      <c r="C2239" s="103">
        <v>0.0010459022182575856</v>
      </c>
      <c r="D2239" s="99" t="s">
        <v>395</v>
      </c>
      <c r="E2239" s="99" t="b">
        <v>0</v>
      </c>
      <c r="F2239" s="99" t="b">
        <v>0</v>
      </c>
      <c r="G2239" s="99" t="b">
        <v>0</v>
      </c>
    </row>
    <row r="2240" spans="1:7" ht="15">
      <c r="A2240" s="101" t="s">
        <v>1330</v>
      </c>
      <c r="B2240" s="99">
        <v>2</v>
      </c>
      <c r="C2240" s="103">
        <v>0.0010459022182575856</v>
      </c>
      <c r="D2240" s="99" t="s">
        <v>395</v>
      </c>
      <c r="E2240" s="99" t="b">
        <v>0</v>
      </c>
      <c r="F2240" s="99" t="b">
        <v>0</v>
      </c>
      <c r="G2240" s="99" t="b">
        <v>0</v>
      </c>
    </row>
    <row r="2241" spans="1:7" ht="15">
      <c r="A2241" s="101" t="s">
        <v>1254</v>
      </c>
      <c r="B2241" s="99">
        <v>2</v>
      </c>
      <c r="C2241" s="103">
        <v>0.001450512427483367</v>
      </c>
      <c r="D2241" s="99" t="s">
        <v>395</v>
      </c>
      <c r="E2241" s="99" t="b">
        <v>0</v>
      </c>
      <c r="F2241" s="99" t="b">
        <v>0</v>
      </c>
      <c r="G2241" s="99" t="b">
        <v>0</v>
      </c>
    </row>
    <row r="2242" spans="1:7" ht="15">
      <c r="A2242" s="101" t="s">
        <v>532</v>
      </c>
      <c r="B2242" s="99">
        <v>2</v>
      </c>
      <c r="C2242" s="103">
        <v>0.0010459022182575856</v>
      </c>
      <c r="D2242" s="99" t="s">
        <v>395</v>
      </c>
      <c r="E2242" s="99" t="b">
        <v>0</v>
      </c>
      <c r="F2242" s="99" t="b">
        <v>0</v>
      </c>
      <c r="G2242" s="99" t="b">
        <v>0</v>
      </c>
    </row>
    <row r="2243" spans="1:7" ht="15">
      <c r="A2243" s="101" t="s">
        <v>657</v>
      </c>
      <c r="B2243" s="99">
        <v>2</v>
      </c>
      <c r="C2243" s="103">
        <v>0.0010459022182575856</v>
      </c>
      <c r="D2243" s="99" t="s">
        <v>395</v>
      </c>
      <c r="E2243" s="99" t="b">
        <v>0</v>
      </c>
      <c r="F2243" s="99" t="b">
        <v>0</v>
      </c>
      <c r="G2243" s="99" t="b">
        <v>0</v>
      </c>
    </row>
    <row r="2244" spans="1:7" ht="15">
      <c r="A2244" s="101" t="s">
        <v>685</v>
      </c>
      <c r="B2244" s="99">
        <v>2</v>
      </c>
      <c r="C2244" s="103">
        <v>0.0010459022182575856</v>
      </c>
      <c r="D2244" s="99" t="s">
        <v>395</v>
      </c>
      <c r="E2244" s="99" t="b">
        <v>0</v>
      </c>
      <c r="F2244" s="99" t="b">
        <v>0</v>
      </c>
      <c r="G2244" s="99" t="b">
        <v>0</v>
      </c>
    </row>
    <row r="2245" spans="1:7" ht="15">
      <c r="A2245" s="101" t="s">
        <v>450</v>
      </c>
      <c r="B2245" s="99">
        <v>2</v>
      </c>
      <c r="C2245" s="103">
        <v>0.001450512427483367</v>
      </c>
      <c r="D2245" s="99" t="s">
        <v>395</v>
      </c>
      <c r="E2245" s="99" t="b">
        <v>0</v>
      </c>
      <c r="F2245" s="99" t="b">
        <v>0</v>
      </c>
      <c r="G2245" s="99" t="b">
        <v>0</v>
      </c>
    </row>
    <row r="2246" spans="1:7" ht="15">
      <c r="A2246" s="101" t="s">
        <v>1416</v>
      </c>
      <c r="B2246" s="99">
        <v>2</v>
      </c>
      <c r="C2246" s="103">
        <v>0.001450512427483367</v>
      </c>
      <c r="D2246" s="99" t="s">
        <v>395</v>
      </c>
      <c r="E2246" s="99" t="b">
        <v>0</v>
      </c>
      <c r="F2246" s="99" t="b">
        <v>0</v>
      </c>
      <c r="G2246" s="99" t="b">
        <v>0</v>
      </c>
    </row>
    <row r="2247" spans="1:7" ht="15">
      <c r="A2247" s="101" t="s">
        <v>774</v>
      </c>
      <c r="B2247" s="99">
        <v>2</v>
      </c>
      <c r="C2247" s="103">
        <v>0.0010459022182575856</v>
      </c>
      <c r="D2247" s="99" t="s">
        <v>395</v>
      </c>
      <c r="E2247" s="99" t="b">
        <v>0</v>
      </c>
      <c r="F2247" s="99" t="b">
        <v>0</v>
      </c>
      <c r="G2247" s="99" t="b">
        <v>0</v>
      </c>
    </row>
    <row r="2248" spans="1:7" ht="15">
      <c r="A2248" s="101" t="s">
        <v>891</v>
      </c>
      <c r="B2248" s="99">
        <v>2</v>
      </c>
      <c r="C2248" s="103">
        <v>0.0010459022182575856</v>
      </c>
      <c r="D2248" s="99" t="s">
        <v>395</v>
      </c>
      <c r="E2248" s="99" t="b">
        <v>0</v>
      </c>
      <c r="F2248" s="99" t="b">
        <v>0</v>
      </c>
      <c r="G2248" s="99" t="b">
        <v>0</v>
      </c>
    </row>
    <row r="2249" spans="1:7" ht="15">
      <c r="A2249" s="101" t="s">
        <v>653</v>
      </c>
      <c r="B2249" s="99">
        <v>2</v>
      </c>
      <c r="C2249" s="103">
        <v>0.0010459022182575856</v>
      </c>
      <c r="D2249" s="99" t="s">
        <v>395</v>
      </c>
      <c r="E2249" s="99" t="b">
        <v>0</v>
      </c>
      <c r="F2249" s="99" t="b">
        <v>0</v>
      </c>
      <c r="G2249" s="99" t="b">
        <v>0</v>
      </c>
    </row>
    <row r="2250" spans="1:7" ht="15">
      <c r="A2250" s="101" t="s">
        <v>418</v>
      </c>
      <c r="B2250" s="99">
        <v>2</v>
      </c>
      <c r="C2250" s="103">
        <v>0.0010459022182575856</v>
      </c>
      <c r="D2250" s="99" t="s">
        <v>395</v>
      </c>
      <c r="E2250" s="99" t="b">
        <v>0</v>
      </c>
      <c r="F2250" s="99" t="b">
        <v>0</v>
      </c>
      <c r="G2250" s="99" t="b">
        <v>0</v>
      </c>
    </row>
    <row r="2251" spans="1:7" ht="15">
      <c r="A2251" s="101" t="s">
        <v>1567</v>
      </c>
      <c r="B2251" s="99">
        <v>2</v>
      </c>
      <c r="C2251" s="103">
        <v>0.001450512427483367</v>
      </c>
      <c r="D2251" s="99" t="s">
        <v>395</v>
      </c>
      <c r="E2251" s="99" t="b">
        <v>0</v>
      </c>
      <c r="F2251" s="99" t="b">
        <v>0</v>
      </c>
      <c r="G2251" s="99" t="b">
        <v>0</v>
      </c>
    </row>
    <row r="2252" spans="1:7" ht="15">
      <c r="A2252" s="101" t="s">
        <v>1062</v>
      </c>
      <c r="B2252" s="99">
        <v>2</v>
      </c>
      <c r="C2252" s="103">
        <v>0.0010459022182575856</v>
      </c>
      <c r="D2252" s="99" t="s">
        <v>395</v>
      </c>
      <c r="E2252" s="99" t="b">
        <v>0</v>
      </c>
      <c r="F2252" s="99" t="b">
        <v>0</v>
      </c>
      <c r="G2252" s="99" t="b">
        <v>0</v>
      </c>
    </row>
    <row r="2253" spans="1:7" ht="15">
      <c r="A2253" s="101" t="s">
        <v>496</v>
      </c>
      <c r="B2253" s="99">
        <v>2</v>
      </c>
      <c r="C2253" s="103">
        <v>0.001450512427483367</v>
      </c>
      <c r="D2253" s="99" t="s">
        <v>395</v>
      </c>
      <c r="E2253" s="99" t="b">
        <v>0</v>
      </c>
      <c r="F2253" s="99" t="b">
        <v>0</v>
      </c>
      <c r="G2253" s="99" t="b">
        <v>0</v>
      </c>
    </row>
    <row r="2254" spans="1:7" ht="15">
      <c r="A2254" s="101" t="s">
        <v>519</v>
      </c>
      <c r="B2254" s="99">
        <v>2</v>
      </c>
      <c r="C2254" s="103">
        <v>0.0010459022182575856</v>
      </c>
      <c r="D2254" s="99" t="s">
        <v>395</v>
      </c>
      <c r="E2254" s="99" t="b">
        <v>0</v>
      </c>
      <c r="F2254" s="99" t="b">
        <v>0</v>
      </c>
      <c r="G2254" s="99" t="b">
        <v>0</v>
      </c>
    </row>
    <row r="2255" spans="1:7" ht="15">
      <c r="A2255" s="101" t="s">
        <v>553</v>
      </c>
      <c r="B2255" s="99">
        <v>2</v>
      </c>
      <c r="C2255" s="103">
        <v>0.001450512427483367</v>
      </c>
      <c r="D2255" s="99" t="s">
        <v>395</v>
      </c>
      <c r="E2255" s="99" t="b">
        <v>0</v>
      </c>
      <c r="F2255" s="99" t="b">
        <v>0</v>
      </c>
      <c r="G2255" s="99" t="b">
        <v>0</v>
      </c>
    </row>
    <row r="2256" spans="1:7" ht="15">
      <c r="A2256" s="101" t="s">
        <v>432</v>
      </c>
      <c r="B2256" s="99">
        <v>2</v>
      </c>
      <c r="C2256" s="103">
        <v>0.001450512427483367</v>
      </c>
      <c r="D2256" s="99" t="s">
        <v>395</v>
      </c>
      <c r="E2256" s="99" t="b">
        <v>0</v>
      </c>
      <c r="F2256" s="99" t="b">
        <v>0</v>
      </c>
      <c r="G2256" s="99" t="b">
        <v>0</v>
      </c>
    </row>
    <row r="2257" spans="1:7" ht="15">
      <c r="A2257" s="101" t="s">
        <v>506</v>
      </c>
      <c r="B2257" s="99">
        <v>2</v>
      </c>
      <c r="C2257" s="103">
        <v>0.001450512427483367</v>
      </c>
      <c r="D2257" s="99" t="s">
        <v>395</v>
      </c>
      <c r="E2257" s="99" t="b">
        <v>0</v>
      </c>
      <c r="F2257" s="99" t="b">
        <v>0</v>
      </c>
      <c r="G2257" s="99" t="b">
        <v>0</v>
      </c>
    </row>
    <row r="2258" spans="1:7" ht="15">
      <c r="A2258" s="101" t="s">
        <v>1521</v>
      </c>
      <c r="B2258" s="99">
        <v>2</v>
      </c>
      <c r="C2258" s="103">
        <v>0.001450512427483367</v>
      </c>
      <c r="D2258" s="99" t="s">
        <v>395</v>
      </c>
      <c r="E2258" s="99" t="b">
        <v>0</v>
      </c>
      <c r="F2258" s="99" t="b">
        <v>0</v>
      </c>
      <c r="G2258" s="99" t="b">
        <v>0</v>
      </c>
    </row>
    <row r="2259" spans="1:7" ht="15">
      <c r="A2259" s="101" t="s">
        <v>835</v>
      </c>
      <c r="B2259" s="99">
        <v>2</v>
      </c>
      <c r="C2259" s="103">
        <v>0.001450512427483367</v>
      </c>
      <c r="D2259" s="99" t="s">
        <v>395</v>
      </c>
      <c r="E2259" s="99" t="b">
        <v>0</v>
      </c>
      <c r="F2259" s="99" t="b">
        <v>0</v>
      </c>
      <c r="G2259" s="99" t="b">
        <v>0</v>
      </c>
    </row>
    <row r="2260" spans="1:7" ht="15">
      <c r="A2260" s="101" t="s">
        <v>1247</v>
      </c>
      <c r="B2260" s="99">
        <v>2</v>
      </c>
      <c r="C2260" s="103">
        <v>0.001450512427483367</v>
      </c>
      <c r="D2260" s="99" t="s">
        <v>395</v>
      </c>
      <c r="E2260" s="99" t="b">
        <v>0</v>
      </c>
      <c r="F2260" s="99" t="b">
        <v>0</v>
      </c>
      <c r="G2260" s="99" t="b">
        <v>0</v>
      </c>
    </row>
    <row r="2261" spans="1:7" ht="15">
      <c r="A2261" s="101" t="s">
        <v>1492</v>
      </c>
      <c r="B2261" s="99">
        <v>2</v>
      </c>
      <c r="C2261" s="103">
        <v>0.0010459022182575856</v>
      </c>
      <c r="D2261" s="99" t="s">
        <v>395</v>
      </c>
      <c r="E2261" s="99" t="b">
        <v>0</v>
      </c>
      <c r="F2261" s="99" t="b">
        <v>0</v>
      </c>
      <c r="G2261" s="99" t="b">
        <v>0</v>
      </c>
    </row>
    <row r="2262" spans="1:7" ht="15">
      <c r="A2262" s="101" t="s">
        <v>601</v>
      </c>
      <c r="B2262" s="99">
        <v>2</v>
      </c>
      <c r="C2262" s="103">
        <v>0.0010459022182575856</v>
      </c>
      <c r="D2262" s="99" t="s">
        <v>395</v>
      </c>
      <c r="E2262" s="99" t="b">
        <v>0</v>
      </c>
      <c r="F2262" s="99" t="b">
        <v>0</v>
      </c>
      <c r="G2262" s="99" t="b">
        <v>0</v>
      </c>
    </row>
    <row r="2263" spans="1:7" ht="15">
      <c r="A2263" s="101" t="s">
        <v>479</v>
      </c>
      <c r="B2263" s="99">
        <v>2</v>
      </c>
      <c r="C2263" s="103">
        <v>0.0010459022182575856</v>
      </c>
      <c r="D2263" s="99" t="s">
        <v>395</v>
      </c>
      <c r="E2263" s="99" t="b">
        <v>0</v>
      </c>
      <c r="F2263" s="99" t="b">
        <v>0</v>
      </c>
      <c r="G2263" s="99" t="b">
        <v>0</v>
      </c>
    </row>
    <row r="2264" spans="1:7" ht="15">
      <c r="A2264" s="101" t="s">
        <v>1179</v>
      </c>
      <c r="B2264" s="99">
        <v>2</v>
      </c>
      <c r="C2264" s="103">
        <v>0.001450512427483367</v>
      </c>
      <c r="D2264" s="99" t="s">
        <v>395</v>
      </c>
      <c r="E2264" s="99" t="b">
        <v>0</v>
      </c>
      <c r="F2264" s="99" t="b">
        <v>0</v>
      </c>
      <c r="G2264" s="99" t="b">
        <v>0</v>
      </c>
    </row>
    <row r="2265" spans="1:7" ht="15">
      <c r="A2265" s="101" t="s">
        <v>1197</v>
      </c>
      <c r="B2265" s="99">
        <v>2</v>
      </c>
      <c r="C2265" s="103">
        <v>0.0010459022182575856</v>
      </c>
      <c r="D2265" s="99" t="s">
        <v>395</v>
      </c>
      <c r="E2265" s="99" t="b">
        <v>0</v>
      </c>
      <c r="F2265" s="99" t="b">
        <v>1</v>
      </c>
      <c r="G2265" s="99" t="b">
        <v>0</v>
      </c>
    </row>
    <row r="2266" spans="1:7" ht="15">
      <c r="A2266" s="101" t="s">
        <v>1369</v>
      </c>
      <c r="B2266" s="99">
        <v>2</v>
      </c>
      <c r="C2266" s="103">
        <v>0.001450512427483367</v>
      </c>
      <c r="D2266" s="99" t="s">
        <v>395</v>
      </c>
      <c r="E2266" s="99" t="b">
        <v>0</v>
      </c>
      <c r="F2266" s="99" t="b">
        <v>0</v>
      </c>
      <c r="G2266" s="99" t="b">
        <v>0</v>
      </c>
    </row>
    <row r="2267" spans="1:7" ht="15">
      <c r="A2267" s="101" t="s">
        <v>1069</v>
      </c>
      <c r="B2267" s="99">
        <v>2</v>
      </c>
      <c r="C2267" s="103">
        <v>0.0010459022182575856</v>
      </c>
      <c r="D2267" s="99" t="s">
        <v>395</v>
      </c>
      <c r="E2267" s="99" t="b">
        <v>0</v>
      </c>
      <c r="F2267" s="99" t="b">
        <v>0</v>
      </c>
      <c r="G2267" s="99" t="b">
        <v>0</v>
      </c>
    </row>
    <row r="2268" spans="1:7" ht="15">
      <c r="A2268" s="101" t="s">
        <v>596</v>
      </c>
      <c r="B2268" s="99">
        <v>2</v>
      </c>
      <c r="C2268" s="103">
        <v>0.0010459022182575856</v>
      </c>
      <c r="D2268" s="99" t="s">
        <v>395</v>
      </c>
      <c r="E2268" s="99" t="b">
        <v>0</v>
      </c>
      <c r="F2268" s="99" t="b">
        <v>0</v>
      </c>
      <c r="G2268" s="99" t="b">
        <v>0</v>
      </c>
    </row>
    <row r="2269" spans="1:7" ht="15">
      <c r="A2269" s="101" t="s">
        <v>1530</v>
      </c>
      <c r="B2269" s="99">
        <v>2</v>
      </c>
      <c r="C2269" s="103">
        <v>0.0010459022182575856</v>
      </c>
      <c r="D2269" s="99" t="s">
        <v>395</v>
      </c>
      <c r="E2269" s="99" t="b">
        <v>0</v>
      </c>
      <c r="F2269" s="99" t="b">
        <v>0</v>
      </c>
      <c r="G2269" s="99" t="b">
        <v>0</v>
      </c>
    </row>
    <row r="2270" spans="1:7" ht="15">
      <c r="A2270" s="101" t="s">
        <v>1280</v>
      </c>
      <c r="B2270" s="99">
        <v>2</v>
      </c>
      <c r="C2270" s="103">
        <v>0.001450512427483367</v>
      </c>
      <c r="D2270" s="99" t="s">
        <v>395</v>
      </c>
      <c r="E2270" s="99" t="b">
        <v>0</v>
      </c>
      <c r="F2270" s="99" t="b">
        <v>0</v>
      </c>
      <c r="G2270" s="99" t="b">
        <v>0</v>
      </c>
    </row>
    <row r="2271" spans="1:7" ht="15">
      <c r="A2271" s="101" t="s">
        <v>1304</v>
      </c>
      <c r="B2271" s="99">
        <v>2</v>
      </c>
      <c r="C2271" s="103">
        <v>0.0010459022182575856</v>
      </c>
      <c r="D2271" s="99" t="s">
        <v>395</v>
      </c>
      <c r="E2271" s="99" t="b">
        <v>0</v>
      </c>
      <c r="F2271" s="99" t="b">
        <v>1</v>
      </c>
      <c r="G2271" s="99" t="b">
        <v>0</v>
      </c>
    </row>
    <row r="2272" spans="1:7" ht="15">
      <c r="A2272" s="101" t="s">
        <v>1391</v>
      </c>
      <c r="B2272" s="99">
        <v>2</v>
      </c>
      <c r="C2272" s="103">
        <v>0.001450512427483367</v>
      </c>
      <c r="D2272" s="99" t="s">
        <v>395</v>
      </c>
      <c r="E2272" s="99" t="b">
        <v>0</v>
      </c>
      <c r="F2272" s="99" t="b">
        <v>0</v>
      </c>
      <c r="G2272" s="99" t="b">
        <v>0</v>
      </c>
    </row>
    <row r="2273" spans="1:7" ht="15">
      <c r="A2273" s="101" t="s">
        <v>1406</v>
      </c>
      <c r="B2273" s="99">
        <v>2</v>
      </c>
      <c r="C2273" s="103">
        <v>0.001450512427483367</v>
      </c>
      <c r="D2273" s="99" t="s">
        <v>395</v>
      </c>
      <c r="E2273" s="99" t="b">
        <v>0</v>
      </c>
      <c r="F2273" s="99" t="b">
        <v>0</v>
      </c>
      <c r="G2273" s="99" t="b">
        <v>0</v>
      </c>
    </row>
    <row r="2274" spans="1:7" ht="15">
      <c r="A2274" s="101" t="s">
        <v>917</v>
      </c>
      <c r="B2274" s="99">
        <v>2</v>
      </c>
      <c r="C2274" s="103">
        <v>0.0010459022182575856</v>
      </c>
      <c r="D2274" s="99" t="s">
        <v>395</v>
      </c>
      <c r="E2274" s="99" t="b">
        <v>0</v>
      </c>
      <c r="F2274" s="99" t="b">
        <v>0</v>
      </c>
      <c r="G2274" s="99" t="b">
        <v>0</v>
      </c>
    </row>
    <row r="2275" spans="1:7" ht="15">
      <c r="A2275" s="101" t="s">
        <v>623</v>
      </c>
      <c r="B2275" s="99">
        <v>2</v>
      </c>
      <c r="C2275" s="103">
        <v>0.0010459022182575856</v>
      </c>
      <c r="D2275" s="99" t="s">
        <v>395</v>
      </c>
      <c r="E2275" s="99" t="b">
        <v>0</v>
      </c>
      <c r="F2275" s="99" t="b">
        <v>0</v>
      </c>
      <c r="G2275" s="99" t="b">
        <v>0</v>
      </c>
    </row>
    <row r="2276" spans="1:7" ht="15">
      <c r="A2276" s="101" t="s">
        <v>800</v>
      </c>
      <c r="B2276" s="99">
        <v>2</v>
      </c>
      <c r="C2276" s="103">
        <v>0.001450512427483367</v>
      </c>
      <c r="D2276" s="99" t="s">
        <v>395</v>
      </c>
      <c r="E2276" s="99" t="b">
        <v>0</v>
      </c>
      <c r="F2276" s="99" t="b">
        <v>0</v>
      </c>
      <c r="G2276" s="99" t="b">
        <v>0</v>
      </c>
    </row>
    <row r="2277" spans="1:7" ht="15">
      <c r="A2277" s="101" t="s">
        <v>943</v>
      </c>
      <c r="B2277" s="99">
        <v>2</v>
      </c>
      <c r="C2277" s="103">
        <v>0.001450512427483367</v>
      </c>
      <c r="D2277" s="99" t="s">
        <v>395</v>
      </c>
      <c r="E2277" s="99" t="b">
        <v>0</v>
      </c>
      <c r="F2277" s="99" t="b">
        <v>0</v>
      </c>
      <c r="G2277" s="99" t="b">
        <v>0</v>
      </c>
    </row>
    <row r="2278" spans="1:7" ht="15">
      <c r="A2278" s="101" t="s">
        <v>754</v>
      </c>
      <c r="B2278" s="99">
        <v>2</v>
      </c>
      <c r="C2278" s="103">
        <v>0.001450512427483367</v>
      </c>
      <c r="D2278" s="99" t="s">
        <v>395</v>
      </c>
      <c r="E2278" s="99" t="b">
        <v>0</v>
      </c>
      <c r="F2278" s="99" t="b">
        <v>0</v>
      </c>
      <c r="G2278" s="99" t="b">
        <v>0</v>
      </c>
    </row>
    <row r="2279" spans="1:7" ht="15">
      <c r="A2279" s="101" t="s">
        <v>945</v>
      </c>
      <c r="B2279" s="99">
        <v>2</v>
      </c>
      <c r="C2279" s="103">
        <v>0.0010459022182575856</v>
      </c>
      <c r="D2279" s="99" t="s">
        <v>395</v>
      </c>
      <c r="E2279" s="99" t="b">
        <v>0</v>
      </c>
      <c r="F2279" s="99" t="b">
        <v>0</v>
      </c>
      <c r="G2279" s="99" t="b">
        <v>0</v>
      </c>
    </row>
    <row r="2280" spans="1:7" ht="15">
      <c r="A2280" s="101" t="s">
        <v>582</v>
      </c>
      <c r="B2280" s="99">
        <v>2</v>
      </c>
      <c r="C2280" s="103">
        <v>0.001450512427483367</v>
      </c>
      <c r="D2280" s="99" t="s">
        <v>395</v>
      </c>
      <c r="E2280" s="99" t="b">
        <v>0</v>
      </c>
      <c r="F2280" s="99" t="b">
        <v>0</v>
      </c>
      <c r="G2280" s="99" t="b">
        <v>0</v>
      </c>
    </row>
    <row r="2281" spans="1:7" ht="15">
      <c r="A2281" s="101" t="s">
        <v>472</v>
      </c>
      <c r="B2281" s="99">
        <v>2</v>
      </c>
      <c r="C2281" s="103">
        <v>0.001450512427483367</v>
      </c>
      <c r="D2281" s="99" t="s">
        <v>395</v>
      </c>
      <c r="E2281" s="99" t="b">
        <v>0</v>
      </c>
      <c r="F2281" s="99" t="b">
        <v>0</v>
      </c>
      <c r="G2281" s="99" t="b">
        <v>0</v>
      </c>
    </row>
    <row r="2282" spans="1:7" ht="15">
      <c r="A2282" s="101" t="s">
        <v>690</v>
      </c>
      <c r="B2282" s="99">
        <v>2</v>
      </c>
      <c r="C2282" s="103">
        <v>0.0010459022182575856</v>
      </c>
      <c r="D2282" s="99" t="s">
        <v>395</v>
      </c>
      <c r="E2282" s="99" t="b">
        <v>0</v>
      </c>
      <c r="F2282" s="99" t="b">
        <v>0</v>
      </c>
      <c r="G2282" s="99" t="b">
        <v>0</v>
      </c>
    </row>
    <row r="2283" spans="1:7" ht="15">
      <c r="A2283" s="101" t="s">
        <v>1154</v>
      </c>
      <c r="B2283" s="99">
        <v>2</v>
      </c>
      <c r="C2283" s="103">
        <v>0.001450512427483367</v>
      </c>
      <c r="D2283" s="99" t="s">
        <v>395</v>
      </c>
      <c r="E2283" s="99" t="b">
        <v>0</v>
      </c>
      <c r="F2283" s="99" t="b">
        <v>0</v>
      </c>
      <c r="G2283" s="99" t="b">
        <v>0</v>
      </c>
    </row>
    <row r="2284" spans="1:7" ht="15">
      <c r="A2284" s="101" t="s">
        <v>1043</v>
      </c>
      <c r="B2284" s="99">
        <v>2</v>
      </c>
      <c r="C2284" s="103">
        <v>0.001450512427483367</v>
      </c>
      <c r="D2284" s="99" t="s">
        <v>395</v>
      </c>
      <c r="E2284" s="99" t="b">
        <v>0</v>
      </c>
      <c r="F2284" s="99" t="b">
        <v>0</v>
      </c>
      <c r="G2284" s="99" t="b">
        <v>0</v>
      </c>
    </row>
    <row r="2285" spans="1:7" ht="15">
      <c r="A2285" s="101" t="s">
        <v>1314</v>
      </c>
      <c r="B2285" s="99">
        <v>2</v>
      </c>
      <c r="C2285" s="103">
        <v>0.001450512427483367</v>
      </c>
      <c r="D2285" s="99" t="s">
        <v>395</v>
      </c>
      <c r="E2285" s="99" t="b">
        <v>0</v>
      </c>
      <c r="F2285" s="99" t="b">
        <v>0</v>
      </c>
      <c r="G2285" s="99" t="b">
        <v>0</v>
      </c>
    </row>
    <row r="2286" spans="1:7" ht="15">
      <c r="A2286" s="101" t="s">
        <v>966</v>
      </c>
      <c r="B2286" s="99">
        <v>2</v>
      </c>
      <c r="C2286" s="103">
        <v>0.0010459022182575856</v>
      </c>
      <c r="D2286" s="99" t="s">
        <v>395</v>
      </c>
      <c r="E2286" s="99" t="b">
        <v>0</v>
      </c>
      <c r="F2286" s="99" t="b">
        <v>0</v>
      </c>
      <c r="G2286" s="99" t="b">
        <v>0</v>
      </c>
    </row>
    <row r="2287" spans="1:7" ht="15">
      <c r="A2287" s="101" t="s">
        <v>578</v>
      </c>
      <c r="B2287" s="99">
        <v>2</v>
      </c>
      <c r="C2287" s="103">
        <v>0.0010459022182575856</v>
      </c>
      <c r="D2287" s="99" t="s">
        <v>395</v>
      </c>
      <c r="E2287" s="99" t="b">
        <v>0</v>
      </c>
      <c r="F2287" s="99" t="b">
        <v>0</v>
      </c>
      <c r="G2287" s="99" t="b">
        <v>0</v>
      </c>
    </row>
    <row r="2288" spans="1:7" ht="15">
      <c r="A2288" s="101" t="s">
        <v>1597</v>
      </c>
      <c r="B2288" s="99">
        <v>2</v>
      </c>
      <c r="C2288" s="103">
        <v>0.001450512427483367</v>
      </c>
      <c r="D2288" s="99" t="s">
        <v>395</v>
      </c>
      <c r="E2288" s="99" t="b">
        <v>0</v>
      </c>
      <c r="F2288" s="99" t="b">
        <v>0</v>
      </c>
      <c r="G2288" s="99" t="b">
        <v>0</v>
      </c>
    </row>
    <row r="2289" spans="1:7" ht="15">
      <c r="A2289" s="101" t="s">
        <v>1311</v>
      </c>
      <c r="B2289" s="99">
        <v>2</v>
      </c>
      <c r="C2289" s="103">
        <v>0.001450512427483367</v>
      </c>
      <c r="D2289" s="99" t="s">
        <v>395</v>
      </c>
      <c r="E2289" s="99" t="b">
        <v>0</v>
      </c>
      <c r="F2289" s="99" t="b">
        <v>0</v>
      </c>
      <c r="G2289" s="99" t="b">
        <v>0</v>
      </c>
    </row>
    <row r="2290" spans="1:7" ht="15">
      <c r="A2290" s="101" t="s">
        <v>443</v>
      </c>
      <c r="B2290" s="99">
        <v>2</v>
      </c>
      <c r="C2290" s="103">
        <v>0.001450512427483367</v>
      </c>
      <c r="D2290" s="99" t="s">
        <v>395</v>
      </c>
      <c r="E2290" s="99" t="b">
        <v>0</v>
      </c>
      <c r="F2290" s="99" t="b">
        <v>0</v>
      </c>
      <c r="G2290" s="99" t="b">
        <v>0</v>
      </c>
    </row>
    <row r="2291" spans="1:7" ht="15">
      <c r="A2291" s="101" t="s">
        <v>926</v>
      </c>
      <c r="B2291" s="99">
        <v>2</v>
      </c>
      <c r="C2291" s="103">
        <v>0.001450512427483367</v>
      </c>
      <c r="D2291" s="99" t="s">
        <v>395</v>
      </c>
      <c r="E2291" s="99" t="b">
        <v>0</v>
      </c>
      <c r="F2291" s="99" t="b">
        <v>0</v>
      </c>
      <c r="G2291" s="99" t="b">
        <v>0</v>
      </c>
    </row>
    <row r="2292" spans="1:7" ht="15">
      <c r="A2292" s="101" t="s">
        <v>1189</v>
      </c>
      <c r="B2292" s="99">
        <v>2</v>
      </c>
      <c r="C2292" s="103">
        <v>0.0010459022182575856</v>
      </c>
      <c r="D2292" s="99" t="s">
        <v>395</v>
      </c>
      <c r="E2292" s="99" t="b">
        <v>0</v>
      </c>
      <c r="F2292" s="99" t="b">
        <v>0</v>
      </c>
      <c r="G2292" s="99" t="b">
        <v>0</v>
      </c>
    </row>
    <row r="2293" spans="1:7" ht="15">
      <c r="A2293" s="101" t="s">
        <v>1510</v>
      </c>
      <c r="B2293" s="99">
        <v>2</v>
      </c>
      <c r="C2293" s="103">
        <v>0.0010459022182575856</v>
      </c>
      <c r="D2293" s="99" t="s">
        <v>395</v>
      </c>
      <c r="E2293" s="99" t="b">
        <v>0</v>
      </c>
      <c r="F2293" s="99" t="b">
        <v>0</v>
      </c>
      <c r="G2293" s="99" t="b">
        <v>0</v>
      </c>
    </row>
    <row r="2294" spans="1:7" ht="15">
      <c r="A2294" s="101" t="s">
        <v>1431</v>
      </c>
      <c r="B2294" s="99">
        <v>2</v>
      </c>
      <c r="C2294" s="103">
        <v>0.001450512427483367</v>
      </c>
      <c r="D2294" s="99" t="s">
        <v>395</v>
      </c>
      <c r="E2294" s="99" t="b">
        <v>0</v>
      </c>
      <c r="F2294" s="99" t="b">
        <v>0</v>
      </c>
      <c r="G2294" s="99" t="b">
        <v>0</v>
      </c>
    </row>
    <row r="2295" spans="1:7" ht="15">
      <c r="A2295" s="101" t="s">
        <v>1082</v>
      </c>
      <c r="B2295" s="99">
        <v>2</v>
      </c>
      <c r="C2295" s="103">
        <v>0.0010459022182575856</v>
      </c>
      <c r="D2295" s="99" t="s">
        <v>395</v>
      </c>
      <c r="E2295" s="99" t="b">
        <v>0</v>
      </c>
      <c r="F2295" s="99" t="b">
        <v>0</v>
      </c>
      <c r="G2295" s="99" t="b">
        <v>0</v>
      </c>
    </row>
    <row r="2296" spans="1:7" ht="15">
      <c r="A2296" s="101" t="s">
        <v>1551</v>
      </c>
      <c r="B2296" s="99">
        <v>2</v>
      </c>
      <c r="C2296" s="103">
        <v>0.0010459022182575856</v>
      </c>
      <c r="D2296" s="99" t="s">
        <v>395</v>
      </c>
      <c r="E2296" s="99" t="b">
        <v>0</v>
      </c>
      <c r="F2296" s="99" t="b">
        <v>0</v>
      </c>
      <c r="G2296" s="99" t="b">
        <v>0</v>
      </c>
    </row>
    <row r="2297" spans="1:7" ht="15">
      <c r="A2297" s="101" t="s">
        <v>250</v>
      </c>
      <c r="B2297" s="99">
        <v>22</v>
      </c>
      <c r="C2297" s="103">
        <v>0.003998594623303056</v>
      </c>
      <c r="D2297" s="99" t="s">
        <v>396</v>
      </c>
      <c r="E2297" s="99" t="b">
        <v>0</v>
      </c>
      <c r="F2297" s="99" t="b">
        <v>0</v>
      </c>
      <c r="G2297" s="99" t="b">
        <v>0</v>
      </c>
    </row>
    <row r="2298" spans="1:7" ht="15">
      <c r="A2298" s="101" t="s">
        <v>435</v>
      </c>
      <c r="B2298" s="99">
        <v>14</v>
      </c>
      <c r="C2298" s="103">
        <v>0.009597294123073532</v>
      </c>
      <c r="D2298" s="99" t="s">
        <v>396</v>
      </c>
      <c r="E2298" s="99" t="b">
        <v>0</v>
      </c>
      <c r="F2298" s="99" t="b">
        <v>0</v>
      </c>
      <c r="G2298" s="99" t="b">
        <v>0</v>
      </c>
    </row>
    <row r="2299" spans="1:7" ht="15">
      <c r="A2299" s="101" t="s">
        <v>454</v>
      </c>
      <c r="B2299" s="99">
        <v>14</v>
      </c>
      <c r="C2299" s="103">
        <v>0.005695053438540441</v>
      </c>
      <c r="D2299" s="99" t="s">
        <v>396</v>
      </c>
      <c r="E2299" s="99" t="b">
        <v>0</v>
      </c>
      <c r="F2299" s="99" t="b">
        <v>0</v>
      </c>
      <c r="G2299" s="99" t="b">
        <v>0</v>
      </c>
    </row>
    <row r="2300" spans="1:7" ht="15">
      <c r="A2300" s="101" t="s">
        <v>463</v>
      </c>
      <c r="B2300" s="99">
        <v>13</v>
      </c>
      <c r="C2300" s="103">
        <v>0.004121754491378409</v>
      </c>
      <c r="D2300" s="99" t="s">
        <v>396</v>
      </c>
      <c r="E2300" s="99" t="b">
        <v>0</v>
      </c>
      <c r="F2300" s="99" t="b">
        <v>0</v>
      </c>
      <c r="G2300" s="99" t="b">
        <v>0</v>
      </c>
    </row>
    <row r="2301" spans="1:7" ht="15">
      <c r="A2301" s="101" t="s">
        <v>417</v>
      </c>
      <c r="B2301" s="99">
        <v>13</v>
      </c>
      <c r="C2301" s="103">
        <v>0.0016647547001496842</v>
      </c>
      <c r="D2301" s="99" t="s">
        <v>396</v>
      </c>
      <c r="E2301" s="99" t="b">
        <v>0</v>
      </c>
      <c r="F2301" s="99" t="b">
        <v>0</v>
      </c>
      <c r="G2301" s="99" t="b">
        <v>0</v>
      </c>
    </row>
    <row r="2302" spans="1:7" ht="15">
      <c r="A2302" s="101" t="s">
        <v>421</v>
      </c>
      <c r="B2302" s="99">
        <v>11</v>
      </c>
      <c r="C2302" s="103">
        <v>0.005747209013726101</v>
      </c>
      <c r="D2302" s="99" t="s">
        <v>396</v>
      </c>
      <c r="E2302" s="99" t="b">
        <v>0</v>
      </c>
      <c r="F2302" s="99" t="b">
        <v>0</v>
      </c>
      <c r="G2302" s="99" t="b">
        <v>0</v>
      </c>
    </row>
    <row r="2303" spans="1:7" ht="15">
      <c r="A2303" s="101" t="s">
        <v>437</v>
      </c>
      <c r="B2303" s="99">
        <v>10</v>
      </c>
      <c r="C2303" s="103">
        <v>0.006855210087909665</v>
      </c>
      <c r="D2303" s="99" t="s">
        <v>396</v>
      </c>
      <c r="E2303" s="99" t="b">
        <v>0</v>
      </c>
      <c r="F2303" s="99" t="b">
        <v>0</v>
      </c>
      <c r="G2303" s="99" t="b">
        <v>0</v>
      </c>
    </row>
    <row r="2304" spans="1:7" ht="15">
      <c r="A2304" s="101" t="s">
        <v>448</v>
      </c>
      <c r="B2304" s="99">
        <v>10</v>
      </c>
      <c r="C2304" s="103">
        <v>0.003170580377983391</v>
      </c>
      <c r="D2304" s="99" t="s">
        <v>396</v>
      </c>
      <c r="E2304" s="99" t="b">
        <v>0</v>
      </c>
      <c r="F2304" s="99" t="b">
        <v>0</v>
      </c>
      <c r="G2304" s="99" t="b">
        <v>0</v>
      </c>
    </row>
    <row r="2305" spans="1:7" ht="15">
      <c r="A2305" s="101" t="s">
        <v>483</v>
      </c>
      <c r="B2305" s="99">
        <v>10</v>
      </c>
      <c r="C2305" s="103">
        <v>0.001817543010592298</v>
      </c>
      <c r="D2305" s="99" t="s">
        <v>396</v>
      </c>
      <c r="E2305" s="99" t="b">
        <v>0</v>
      </c>
      <c r="F2305" s="99" t="b">
        <v>0</v>
      </c>
      <c r="G2305" s="99" t="b">
        <v>0</v>
      </c>
    </row>
    <row r="2306" spans="1:7" ht="15">
      <c r="A2306" s="101" t="s">
        <v>254</v>
      </c>
      <c r="B2306" s="99">
        <v>9</v>
      </c>
      <c r="C2306" s="103">
        <v>0.0021936786231215115</v>
      </c>
      <c r="D2306" s="99" t="s">
        <v>396</v>
      </c>
      <c r="E2306" s="99" t="b">
        <v>0</v>
      </c>
      <c r="F2306" s="99" t="b">
        <v>0</v>
      </c>
      <c r="G2306" s="99" t="b">
        <v>0</v>
      </c>
    </row>
    <row r="2307" spans="1:7" ht="15">
      <c r="A2307" s="101" t="s">
        <v>422</v>
      </c>
      <c r="B2307" s="99">
        <v>9</v>
      </c>
      <c r="C2307" s="103">
        <v>0.003661105781918855</v>
      </c>
      <c r="D2307" s="99" t="s">
        <v>396</v>
      </c>
      <c r="E2307" s="99" t="b">
        <v>0</v>
      </c>
      <c r="F2307" s="99" t="b">
        <v>0</v>
      </c>
      <c r="G2307" s="99" t="b">
        <v>0</v>
      </c>
    </row>
    <row r="2308" spans="1:7" ht="15">
      <c r="A2308" s="101" t="s">
        <v>418</v>
      </c>
      <c r="B2308" s="99">
        <v>8</v>
      </c>
      <c r="C2308" s="103">
        <v>0.0032543162505945383</v>
      </c>
      <c r="D2308" s="99" t="s">
        <v>396</v>
      </c>
      <c r="E2308" s="99" t="b">
        <v>0</v>
      </c>
      <c r="F2308" s="99" t="b">
        <v>0</v>
      </c>
      <c r="G2308" s="99" t="b">
        <v>0</v>
      </c>
    </row>
    <row r="2309" spans="1:7" ht="15">
      <c r="A2309" s="101" t="s">
        <v>416</v>
      </c>
      <c r="B2309" s="99">
        <v>8</v>
      </c>
      <c r="C2309" s="103">
        <v>0.0019499365538857881</v>
      </c>
      <c r="D2309" s="99" t="s">
        <v>396</v>
      </c>
      <c r="E2309" s="99" t="b">
        <v>0</v>
      </c>
      <c r="F2309" s="99" t="b">
        <v>0</v>
      </c>
      <c r="G2309" s="99" t="b">
        <v>0</v>
      </c>
    </row>
    <row r="2310" spans="1:7" ht="15">
      <c r="A2310" s="101" t="s">
        <v>419</v>
      </c>
      <c r="B2310" s="99">
        <v>8</v>
      </c>
      <c r="C2310" s="103">
        <v>0.0041797883736189815</v>
      </c>
      <c r="D2310" s="99" t="s">
        <v>396</v>
      </c>
      <c r="E2310" s="99" t="b">
        <v>0</v>
      </c>
      <c r="F2310" s="99" t="b">
        <v>0</v>
      </c>
      <c r="G2310" s="99" t="b">
        <v>0</v>
      </c>
    </row>
    <row r="2311" spans="1:7" ht="15">
      <c r="A2311" s="101" t="s">
        <v>496</v>
      </c>
      <c r="B2311" s="99">
        <v>7</v>
      </c>
      <c r="C2311" s="103">
        <v>0.0028475267192702206</v>
      </c>
      <c r="D2311" s="99" t="s">
        <v>396</v>
      </c>
      <c r="E2311" s="99" t="b">
        <v>0</v>
      </c>
      <c r="F2311" s="99" t="b">
        <v>0</v>
      </c>
      <c r="G2311" s="99" t="b">
        <v>0</v>
      </c>
    </row>
    <row r="2312" spans="1:7" ht="15">
      <c r="A2312" s="101" t="s">
        <v>233</v>
      </c>
      <c r="B2312" s="99">
        <v>7</v>
      </c>
      <c r="C2312" s="103">
        <v>0.0017061944846500645</v>
      </c>
      <c r="D2312" s="99" t="s">
        <v>396</v>
      </c>
      <c r="E2312" s="99" t="b">
        <v>0</v>
      </c>
      <c r="F2312" s="99" t="b">
        <v>0</v>
      </c>
      <c r="G2312" s="99" t="b">
        <v>0</v>
      </c>
    </row>
    <row r="2313" spans="1:7" ht="15">
      <c r="A2313" s="101" t="s">
        <v>518</v>
      </c>
      <c r="B2313" s="99">
        <v>7</v>
      </c>
      <c r="C2313" s="103">
        <v>0.003657314826916609</v>
      </c>
      <c r="D2313" s="99" t="s">
        <v>396</v>
      </c>
      <c r="E2313" s="99" t="b">
        <v>0</v>
      </c>
      <c r="F2313" s="99" t="b">
        <v>0</v>
      </c>
      <c r="G2313" s="99" t="b">
        <v>0</v>
      </c>
    </row>
    <row r="2314" spans="1:7" ht="15">
      <c r="A2314" s="101" t="s">
        <v>432</v>
      </c>
      <c r="B2314" s="99">
        <v>7</v>
      </c>
      <c r="C2314" s="103">
        <v>0.0028475267192702206</v>
      </c>
      <c r="D2314" s="99" t="s">
        <v>396</v>
      </c>
      <c r="E2314" s="99" t="b">
        <v>0</v>
      </c>
      <c r="F2314" s="99" t="b">
        <v>0</v>
      </c>
      <c r="G2314" s="99" t="b">
        <v>0</v>
      </c>
    </row>
    <row r="2315" spans="1:7" ht="15">
      <c r="A2315" s="101" t="s">
        <v>680</v>
      </c>
      <c r="B2315" s="99">
        <v>6</v>
      </c>
      <c r="C2315" s="103">
        <v>0.005785514917545695</v>
      </c>
      <c r="D2315" s="99" t="s">
        <v>396</v>
      </c>
      <c r="E2315" s="99" t="b">
        <v>0</v>
      </c>
      <c r="F2315" s="99" t="b">
        <v>0</v>
      </c>
      <c r="G2315" s="99" t="b">
        <v>0</v>
      </c>
    </row>
    <row r="2316" spans="1:7" ht="15">
      <c r="A2316" s="101" t="s">
        <v>471</v>
      </c>
      <c r="B2316" s="99">
        <v>6</v>
      </c>
      <c r="C2316" s="103">
        <v>0.0031348412802142366</v>
      </c>
      <c r="D2316" s="99" t="s">
        <v>396</v>
      </c>
      <c r="E2316" s="99" t="b">
        <v>0</v>
      </c>
      <c r="F2316" s="99" t="b">
        <v>0</v>
      </c>
      <c r="G2316" s="99" t="b">
        <v>0</v>
      </c>
    </row>
    <row r="2317" spans="1:7" ht="15">
      <c r="A2317" s="101" t="s">
        <v>558</v>
      </c>
      <c r="B2317" s="99">
        <v>6</v>
      </c>
      <c r="C2317" s="103">
        <v>0.0041131260527458</v>
      </c>
      <c r="D2317" s="99" t="s">
        <v>396</v>
      </c>
      <c r="E2317" s="99" t="b">
        <v>0</v>
      </c>
      <c r="F2317" s="99" t="b">
        <v>0</v>
      </c>
      <c r="G2317" s="99" t="b">
        <v>0</v>
      </c>
    </row>
    <row r="2318" spans="1:7" ht="15">
      <c r="A2318" s="101" t="s">
        <v>479</v>
      </c>
      <c r="B2318" s="99">
        <v>6</v>
      </c>
      <c r="C2318" s="103">
        <v>0.0041131260527458</v>
      </c>
      <c r="D2318" s="99" t="s">
        <v>396</v>
      </c>
      <c r="E2318" s="99" t="b">
        <v>0</v>
      </c>
      <c r="F2318" s="99" t="b">
        <v>0</v>
      </c>
      <c r="G2318" s="99" t="b">
        <v>0</v>
      </c>
    </row>
    <row r="2319" spans="1:7" ht="15">
      <c r="A2319" s="101" t="s">
        <v>474</v>
      </c>
      <c r="B2319" s="99">
        <v>6</v>
      </c>
      <c r="C2319" s="103">
        <v>0.0031348412802142366</v>
      </c>
      <c r="D2319" s="99" t="s">
        <v>396</v>
      </c>
      <c r="E2319" s="99" t="b">
        <v>0</v>
      </c>
      <c r="F2319" s="99" t="b">
        <v>0</v>
      </c>
      <c r="G2319" s="99" t="b">
        <v>0</v>
      </c>
    </row>
    <row r="2320" spans="1:7" ht="15">
      <c r="A2320" s="101" t="s">
        <v>438</v>
      </c>
      <c r="B2320" s="99">
        <v>6</v>
      </c>
      <c r="C2320" s="103">
        <v>0.0024407371879459037</v>
      </c>
      <c r="D2320" s="99" t="s">
        <v>396</v>
      </c>
      <c r="E2320" s="99" t="b">
        <v>0</v>
      </c>
      <c r="F2320" s="99" t="b">
        <v>0</v>
      </c>
      <c r="G2320" s="99" t="b">
        <v>0</v>
      </c>
    </row>
    <row r="2321" spans="1:7" ht="15">
      <c r="A2321" s="101" t="s">
        <v>428</v>
      </c>
      <c r="B2321" s="99">
        <v>6</v>
      </c>
      <c r="C2321" s="103">
        <v>0.0041131260527458</v>
      </c>
      <c r="D2321" s="99" t="s">
        <v>396</v>
      </c>
      <c r="E2321" s="99" t="b">
        <v>0</v>
      </c>
      <c r="F2321" s="99" t="b">
        <v>0</v>
      </c>
      <c r="G2321" s="99" t="b">
        <v>0</v>
      </c>
    </row>
    <row r="2322" spans="1:7" ht="15">
      <c r="A2322" s="101" t="s">
        <v>712</v>
      </c>
      <c r="B2322" s="99">
        <v>5</v>
      </c>
      <c r="C2322" s="103">
        <v>0.004821262431288079</v>
      </c>
      <c r="D2322" s="99" t="s">
        <v>396</v>
      </c>
      <c r="E2322" s="99" t="b">
        <v>0</v>
      </c>
      <c r="F2322" s="99" t="b">
        <v>0</v>
      </c>
      <c r="G2322" s="99" t="b">
        <v>0</v>
      </c>
    </row>
    <row r="2323" spans="1:7" ht="15">
      <c r="A2323" s="101" t="s">
        <v>470</v>
      </c>
      <c r="B2323" s="99">
        <v>5</v>
      </c>
      <c r="C2323" s="103">
        <v>0.002033947656621586</v>
      </c>
      <c r="D2323" s="99" t="s">
        <v>396</v>
      </c>
      <c r="E2323" s="99" t="b">
        <v>0</v>
      </c>
      <c r="F2323" s="99" t="b">
        <v>0</v>
      </c>
      <c r="G2323" s="99" t="b">
        <v>0</v>
      </c>
    </row>
    <row r="2324" spans="1:7" ht="15">
      <c r="A2324" s="101" t="s">
        <v>445</v>
      </c>
      <c r="B2324" s="99">
        <v>5</v>
      </c>
      <c r="C2324" s="103">
        <v>0.0026123677335118636</v>
      </c>
      <c r="D2324" s="99" t="s">
        <v>396</v>
      </c>
      <c r="E2324" s="99" t="b">
        <v>0</v>
      </c>
      <c r="F2324" s="99" t="b">
        <v>0</v>
      </c>
      <c r="G2324" s="99" t="b">
        <v>0</v>
      </c>
    </row>
    <row r="2325" spans="1:7" ht="15">
      <c r="A2325" s="101" t="s">
        <v>425</v>
      </c>
      <c r="B2325" s="99">
        <v>5</v>
      </c>
      <c r="C2325" s="103">
        <v>0.002033947656621586</v>
      </c>
      <c r="D2325" s="99" t="s">
        <v>396</v>
      </c>
      <c r="E2325" s="99" t="b">
        <v>1</v>
      </c>
      <c r="F2325" s="99" t="b">
        <v>0</v>
      </c>
      <c r="G2325" s="99" t="b">
        <v>0</v>
      </c>
    </row>
    <row r="2326" spans="1:7" ht="15">
      <c r="A2326" s="101" t="s">
        <v>456</v>
      </c>
      <c r="B2326" s="99">
        <v>5</v>
      </c>
      <c r="C2326" s="103">
        <v>0.0026123677335118636</v>
      </c>
      <c r="D2326" s="99" t="s">
        <v>396</v>
      </c>
      <c r="E2326" s="99" t="b">
        <v>0</v>
      </c>
      <c r="F2326" s="99" t="b">
        <v>0</v>
      </c>
      <c r="G2326" s="99" t="b">
        <v>0</v>
      </c>
    </row>
    <row r="2327" spans="1:7" ht="15">
      <c r="A2327" s="101" t="s">
        <v>758</v>
      </c>
      <c r="B2327" s="99">
        <v>5</v>
      </c>
      <c r="C2327" s="103">
        <v>0.004821262431288079</v>
      </c>
      <c r="D2327" s="99" t="s">
        <v>396</v>
      </c>
      <c r="E2327" s="99" t="b">
        <v>0</v>
      </c>
      <c r="F2327" s="99" t="b">
        <v>0</v>
      </c>
      <c r="G2327" s="99" t="b">
        <v>0</v>
      </c>
    </row>
    <row r="2328" spans="1:7" ht="15">
      <c r="A2328" s="101" t="s">
        <v>491</v>
      </c>
      <c r="B2328" s="99">
        <v>5</v>
      </c>
      <c r="C2328" s="103">
        <v>0.0026123677335118636</v>
      </c>
      <c r="D2328" s="99" t="s">
        <v>396</v>
      </c>
      <c r="E2328" s="99" t="b">
        <v>0</v>
      </c>
      <c r="F2328" s="99" t="b">
        <v>0</v>
      </c>
      <c r="G2328" s="99" t="b">
        <v>0</v>
      </c>
    </row>
    <row r="2329" spans="1:7" ht="15">
      <c r="A2329" s="101" t="s">
        <v>465</v>
      </c>
      <c r="B2329" s="99">
        <v>5</v>
      </c>
      <c r="C2329" s="103">
        <v>0.002033947656621586</v>
      </c>
      <c r="D2329" s="99" t="s">
        <v>396</v>
      </c>
      <c r="E2329" s="99" t="b">
        <v>0</v>
      </c>
      <c r="F2329" s="99" t="b">
        <v>0</v>
      </c>
      <c r="G2329" s="99" t="b">
        <v>0</v>
      </c>
    </row>
    <row r="2330" spans="1:7" ht="15">
      <c r="A2330" s="101" t="s">
        <v>450</v>
      </c>
      <c r="B2330" s="99">
        <v>5</v>
      </c>
      <c r="C2330" s="103">
        <v>0.002033947656621586</v>
      </c>
      <c r="D2330" s="99" t="s">
        <v>396</v>
      </c>
      <c r="E2330" s="99" t="b">
        <v>0</v>
      </c>
      <c r="F2330" s="99" t="b">
        <v>0</v>
      </c>
      <c r="G2330" s="99" t="b">
        <v>0</v>
      </c>
    </row>
    <row r="2331" spans="1:7" ht="15">
      <c r="A2331" s="101" t="s">
        <v>420</v>
      </c>
      <c r="B2331" s="99">
        <v>5</v>
      </c>
      <c r="C2331" s="103">
        <v>0.0026123677335118636</v>
      </c>
      <c r="D2331" s="99" t="s">
        <v>396</v>
      </c>
      <c r="E2331" s="99" t="b">
        <v>0</v>
      </c>
      <c r="F2331" s="99" t="b">
        <v>0</v>
      </c>
      <c r="G2331" s="99" t="b">
        <v>0</v>
      </c>
    </row>
    <row r="2332" spans="1:7" ht="15">
      <c r="A2332" s="101" t="s">
        <v>464</v>
      </c>
      <c r="B2332" s="99">
        <v>5</v>
      </c>
      <c r="C2332" s="103">
        <v>0.0034276050439548326</v>
      </c>
      <c r="D2332" s="99" t="s">
        <v>396</v>
      </c>
      <c r="E2332" s="99" t="b">
        <v>0</v>
      </c>
      <c r="F2332" s="99" t="b">
        <v>0</v>
      </c>
      <c r="G2332" s="99" t="b">
        <v>0</v>
      </c>
    </row>
    <row r="2333" spans="1:7" ht="15">
      <c r="A2333" s="101" t="s">
        <v>751</v>
      </c>
      <c r="B2333" s="99">
        <v>5</v>
      </c>
      <c r="C2333" s="103">
        <v>0.004821262431288079</v>
      </c>
      <c r="D2333" s="99" t="s">
        <v>396</v>
      </c>
      <c r="E2333" s="99" t="b">
        <v>0</v>
      </c>
      <c r="F2333" s="99" t="b">
        <v>0</v>
      </c>
      <c r="G2333" s="99" t="b">
        <v>0</v>
      </c>
    </row>
    <row r="2334" spans="1:7" ht="15">
      <c r="A2334" s="101" t="s">
        <v>557</v>
      </c>
      <c r="B2334" s="99">
        <v>5</v>
      </c>
      <c r="C2334" s="103">
        <v>0.004821262431288079</v>
      </c>
      <c r="D2334" s="99" t="s">
        <v>396</v>
      </c>
      <c r="E2334" s="99" t="b">
        <v>0</v>
      </c>
      <c r="F2334" s="99" t="b">
        <v>0</v>
      </c>
      <c r="G2334" s="99" t="b">
        <v>0</v>
      </c>
    </row>
    <row r="2335" spans="1:7" ht="15">
      <c r="A2335" s="101" t="s">
        <v>440</v>
      </c>
      <c r="B2335" s="99">
        <v>5</v>
      </c>
      <c r="C2335" s="103">
        <v>0.0026123677335118636</v>
      </c>
      <c r="D2335" s="99" t="s">
        <v>396</v>
      </c>
      <c r="E2335" s="99" t="b">
        <v>0</v>
      </c>
      <c r="F2335" s="99" t="b">
        <v>0</v>
      </c>
      <c r="G2335" s="99" t="b">
        <v>0</v>
      </c>
    </row>
    <row r="2336" spans="1:7" ht="15">
      <c r="A2336" s="101" t="s">
        <v>721</v>
      </c>
      <c r="B2336" s="99">
        <v>5</v>
      </c>
      <c r="C2336" s="103">
        <v>0.004821262431288079</v>
      </c>
      <c r="D2336" s="99" t="s">
        <v>396</v>
      </c>
      <c r="E2336" s="99" t="b">
        <v>0</v>
      </c>
      <c r="F2336" s="99" t="b">
        <v>0</v>
      </c>
      <c r="G2336" s="99" t="b">
        <v>0</v>
      </c>
    </row>
    <row r="2337" spans="1:7" ht="15">
      <c r="A2337" s="101" t="s">
        <v>551</v>
      </c>
      <c r="B2337" s="99">
        <v>4</v>
      </c>
      <c r="C2337" s="103">
        <v>0.0016271581252972692</v>
      </c>
      <c r="D2337" s="99" t="s">
        <v>396</v>
      </c>
      <c r="E2337" s="99" t="b">
        <v>0</v>
      </c>
      <c r="F2337" s="99" t="b">
        <v>0</v>
      </c>
      <c r="G2337" s="99" t="b">
        <v>0</v>
      </c>
    </row>
    <row r="2338" spans="1:7" ht="15">
      <c r="A2338" s="101" t="s">
        <v>475</v>
      </c>
      <c r="B2338" s="99">
        <v>4</v>
      </c>
      <c r="C2338" s="103">
        <v>0.0020898941868094907</v>
      </c>
      <c r="D2338" s="99" t="s">
        <v>396</v>
      </c>
      <c r="E2338" s="99" t="b">
        <v>0</v>
      </c>
      <c r="F2338" s="99" t="b">
        <v>0</v>
      </c>
      <c r="G2338" s="99" t="b">
        <v>0</v>
      </c>
    </row>
    <row r="2339" spans="1:7" ht="15">
      <c r="A2339" s="101" t="s">
        <v>545</v>
      </c>
      <c r="B2339" s="99">
        <v>4</v>
      </c>
      <c r="C2339" s="103">
        <v>0.0027420840351638663</v>
      </c>
      <c r="D2339" s="99" t="s">
        <v>396</v>
      </c>
      <c r="E2339" s="99" t="b">
        <v>0</v>
      </c>
      <c r="F2339" s="99" t="b">
        <v>0</v>
      </c>
      <c r="G2339" s="99" t="b">
        <v>0</v>
      </c>
    </row>
    <row r="2340" spans="1:7" ht="15">
      <c r="A2340" s="101" t="s">
        <v>447</v>
      </c>
      <c r="B2340" s="99">
        <v>4</v>
      </c>
      <c r="C2340" s="103">
        <v>0.0020898941868094907</v>
      </c>
      <c r="D2340" s="99" t="s">
        <v>396</v>
      </c>
      <c r="E2340" s="99" t="b">
        <v>0</v>
      </c>
      <c r="F2340" s="99" t="b">
        <v>0</v>
      </c>
      <c r="G2340" s="99" t="b">
        <v>0</v>
      </c>
    </row>
    <row r="2341" spans="1:7" ht="15">
      <c r="A2341" s="101" t="s">
        <v>655</v>
      </c>
      <c r="B2341" s="99">
        <v>4</v>
      </c>
      <c r="C2341" s="103">
        <v>0.0027420840351638663</v>
      </c>
      <c r="D2341" s="99" t="s">
        <v>396</v>
      </c>
      <c r="E2341" s="99" t="b">
        <v>0</v>
      </c>
      <c r="F2341" s="99" t="b">
        <v>0</v>
      </c>
      <c r="G2341" s="99" t="b">
        <v>0</v>
      </c>
    </row>
    <row r="2342" spans="1:7" ht="15">
      <c r="A2342" s="101" t="s">
        <v>705</v>
      </c>
      <c r="B2342" s="99">
        <v>4</v>
      </c>
      <c r="C2342" s="103">
        <v>0.0020898941868094907</v>
      </c>
      <c r="D2342" s="99" t="s">
        <v>396</v>
      </c>
      <c r="E2342" s="99" t="b">
        <v>0</v>
      </c>
      <c r="F2342" s="99" t="b">
        <v>0</v>
      </c>
      <c r="G2342" s="99" t="b">
        <v>0</v>
      </c>
    </row>
    <row r="2343" spans="1:7" ht="15">
      <c r="A2343" s="101" t="s">
        <v>508</v>
      </c>
      <c r="B2343" s="99">
        <v>4</v>
      </c>
      <c r="C2343" s="103">
        <v>0.0027420840351638663</v>
      </c>
      <c r="D2343" s="99" t="s">
        <v>396</v>
      </c>
      <c r="E2343" s="99" t="b">
        <v>0</v>
      </c>
      <c r="F2343" s="99" t="b">
        <v>0</v>
      </c>
      <c r="G2343" s="99" t="b">
        <v>0</v>
      </c>
    </row>
    <row r="2344" spans="1:7" ht="15">
      <c r="A2344" s="101" t="s">
        <v>520</v>
      </c>
      <c r="B2344" s="99">
        <v>4</v>
      </c>
      <c r="C2344" s="103">
        <v>0.0020898941868094907</v>
      </c>
      <c r="D2344" s="99" t="s">
        <v>396</v>
      </c>
      <c r="E2344" s="99" t="b">
        <v>0</v>
      </c>
      <c r="F2344" s="99" t="b">
        <v>0</v>
      </c>
      <c r="G2344" s="99" t="b">
        <v>0</v>
      </c>
    </row>
    <row r="2345" spans="1:7" ht="15">
      <c r="A2345" s="101" t="s">
        <v>472</v>
      </c>
      <c r="B2345" s="99">
        <v>4</v>
      </c>
      <c r="C2345" s="103">
        <v>0.0020898941868094907</v>
      </c>
      <c r="D2345" s="99" t="s">
        <v>396</v>
      </c>
      <c r="E2345" s="99" t="b">
        <v>0</v>
      </c>
      <c r="F2345" s="99" t="b">
        <v>0</v>
      </c>
      <c r="G2345" s="99" t="b">
        <v>0</v>
      </c>
    </row>
    <row r="2346" spans="1:7" ht="15">
      <c r="A2346" s="101" t="s">
        <v>704</v>
      </c>
      <c r="B2346" s="99">
        <v>4</v>
      </c>
      <c r="C2346" s="103">
        <v>0.0027420840351638663</v>
      </c>
      <c r="D2346" s="99" t="s">
        <v>396</v>
      </c>
      <c r="E2346" s="99" t="b">
        <v>0</v>
      </c>
      <c r="F2346" s="99" t="b">
        <v>0</v>
      </c>
      <c r="G2346" s="99" t="b">
        <v>0</v>
      </c>
    </row>
    <row r="2347" spans="1:7" ht="15">
      <c r="A2347" s="101" t="s">
        <v>622</v>
      </c>
      <c r="B2347" s="99">
        <v>4</v>
      </c>
      <c r="C2347" s="103">
        <v>0.0027420840351638663</v>
      </c>
      <c r="D2347" s="99" t="s">
        <v>396</v>
      </c>
      <c r="E2347" s="99" t="b">
        <v>0</v>
      </c>
      <c r="F2347" s="99" t="b">
        <v>0</v>
      </c>
      <c r="G2347" s="99" t="b">
        <v>0</v>
      </c>
    </row>
    <row r="2348" spans="1:7" ht="15">
      <c r="A2348" s="101" t="s">
        <v>671</v>
      </c>
      <c r="B2348" s="99">
        <v>4</v>
      </c>
      <c r="C2348" s="103">
        <v>0.0027420840351638663</v>
      </c>
      <c r="D2348" s="99" t="s">
        <v>396</v>
      </c>
      <c r="E2348" s="99" t="b">
        <v>0</v>
      </c>
      <c r="F2348" s="99" t="b">
        <v>0</v>
      </c>
      <c r="G2348" s="99" t="b">
        <v>0</v>
      </c>
    </row>
    <row r="2349" spans="1:7" ht="15">
      <c r="A2349" s="101" t="s">
        <v>859</v>
      </c>
      <c r="B2349" s="99">
        <v>4</v>
      </c>
      <c r="C2349" s="103">
        <v>0.0020898941868094907</v>
      </c>
      <c r="D2349" s="99" t="s">
        <v>396</v>
      </c>
      <c r="E2349" s="99" t="b">
        <v>0</v>
      </c>
      <c r="F2349" s="99" t="b">
        <v>0</v>
      </c>
      <c r="G2349" s="99" t="b">
        <v>0</v>
      </c>
    </row>
    <row r="2350" spans="1:7" ht="15">
      <c r="A2350" s="101" t="s">
        <v>660</v>
      </c>
      <c r="B2350" s="99">
        <v>4</v>
      </c>
      <c r="C2350" s="103">
        <v>0.0027420840351638663</v>
      </c>
      <c r="D2350" s="99" t="s">
        <v>396</v>
      </c>
      <c r="E2350" s="99" t="b">
        <v>0</v>
      </c>
      <c r="F2350" s="99" t="b">
        <v>0</v>
      </c>
      <c r="G2350" s="99" t="b">
        <v>0</v>
      </c>
    </row>
    <row r="2351" spans="1:7" ht="15">
      <c r="A2351" s="101" t="s">
        <v>534</v>
      </c>
      <c r="B2351" s="99">
        <v>4</v>
      </c>
      <c r="C2351" s="103">
        <v>0.0020898941868094907</v>
      </c>
      <c r="D2351" s="99" t="s">
        <v>396</v>
      </c>
      <c r="E2351" s="99" t="b">
        <v>1</v>
      </c>
      <c r="F2351" s="99" t="b">
        <v>0</v>
      </c>
      <c r="G2351" s="99" t="b">
        <v>0</v>
      </c>
    </row>
    <row r="2352" spans="1:7" ht="15">
      <c r="A2352" s="101" t="s">
        <v>468</v>
      </c>
      <c r="B2352" s="99">
        <v>4</v>
      </c>
      <c r="C2352" s="103">
        <v>0.0020898941868094907</v>
      </c>
      <c r="D2352" s="99" t="s">
        <v>396</v>
      </c>
      <c r="E2352" s="99" t="b">
        <v>0</v>
      </c>
      <c r="F2352" s="99" t="b">
        <v>0</v>
      </c>
      <c r="G2352" s="99" t="b">
        <v>0</v>
      </c>
    </row>
    <row r="2353" spans="1:7" ht="15">
      <c r="A2353" s="101" t="s">
        <v>457</v>
      </c>
      <c r="B2353" s="99">
        <v>4</v>
      </c>
      <c r="C2353" s="103">
        <v>0.0027420840351638663</v>
      </c>
      <c r="D2353" s="99" t="s">
        <v>396</v>
      </c>
      <c r="E2353" s="99" t="b">
        <v>0</v>
      </c>
      <c r="F2353" s="99" t="b">
        <v>0</v>
      </c>
      <c r="G2353" s="99" t="b">
        <v>0</v>
      </c>
    </row>
    <row r="2354" spans="1:7" ht="15">
      <c r="A2354" s="101" t="s">
        <v>543</v>
      </c>
      <c r="B2354" s="99">
        <v>4</v>
      </c>
      <c r="C2354" s="103">
        <v>0.0027420840351638663</v>
      </c>
      <c r="D2354" s="99" t="s">
        <v>396</v>
      </c>
      <c r="E2354" s="99" t="b">
        <v>1</v>
      </c>
      <c r="F2354" s="99" t="b">
        <v>0</v>
      </c>
      <c r="G2354" s="99" t="b">
        <v>0</v>
      </c>
    </row>
    <row r="2355" spans="1:7" ht="15">
      <c r="A2355" s="101" t="s">
        <v>689</v>
      </c>
      <c r="B2355" s="99">
        <v>4</v>
      </c>
      <c r="C2355" s="103">
        <v>0.0027420840351638663</v>
      </c>
      <c r="D2355" s="99" t="s">
        <v>396</v>
      </c>
      <c r="E2355" s="99" t="b">
        <v>0</v>
      </c>
      <c r="F2355" s="99" t="b">
        <v>0</v>
      </c>
      <c r="G2355" s="99" t="b">
        <v>0</v>
      </c>
    </row>
    <row r="2356" spans="1:7" ht="15">
      <c r="A2356" s="101" t="s">
        <v>506</v>
      </c>
      <c r="B2356" s="99">
        <v>4</v>
      </c>
      <c r="C2356" s="103">
        <v>0.0027420840351638663</v>
      </c>
      <c r="D2356" s="99" t="s">
        <v>396</v>
      </c>
      <c r="E2356" s="99" t="b">
        <v>0</v>
      </c>
      <c r="F2356" s="99" t="b">
        <v>0</v>
      </c>
      <c r="G2356" s="99" t="b">
        <v>0</v>
      </c>
    </row>
    <row r="2357" spans="1:7" ht="15">
      <c r="A2357" s="101" t="s">
        <v>533</v>
      </c>
      <c r="B2357" s="99">
        <v>4</v>
      </c>
      <c r="C2357" s="103">
        <v>0.0016271581252972692</v>
      </c>
      <c r="D2357" s="99" t="s">
        <v>396</v>
      </c>
      <c r="E2357" s="99" t="b">
        <v>0</v>
      </c>
      <c r="F2357" s="99" t="b">
        <v>0</v>
      </c>
      <c r="G2357" s="99" t="b">
        <v>0</v>
      </c>
    </row>
    <row r="2358" spans="1:7" ht="15">
      <c r="A2358" s="101" t="s">
        <v>429</v>
      </c>
      <c r="B2358" s="99">
        <v>4</v>
      </c>
      <c r="C2358" s="103">
        <v>0.0020898941868094907</v>
      </c>
      <c r="D2358" s="99" t="s">
        <v>396</v>
      </c>
      <c r="E2358" s="99" t="b">
        <v>0</v>
      </c>
      <c r="F2358" s="99" t="b">
        <v>0</v>
      </c>
      <c r="G2358" s="99" t="b">
        <v>0</v>
      </c>
    </row>
    <row r="2359" spans="1:7" ht="15">
      <c r="A2359" s="101" t="s">
        <v>528</v>
      </c>
      <c r="B2359" s="99">
        <v>4</v>
      </c>
      <c r="C2359" s="103">
        <v>0.0027420840351638663</v>
      </c>
      <c r="D2359" s="99" t="s">
        <v>396</v>
      </c>
      <c r="E2359" s="99" t="b">
        <v>0</v>
      </c>
      <c r="F2359" s="99" t="b">
        <v>0</v>
      </c>
      <c r="G2359" s="99" t="b">
        <v>0</v>
      </c>
    </row>
    <row r="2360" spans="1:7" ht="15">
      <c r="A2360" s="101" t="s">
        <v>767</v>
      </c>
      <c r="B2360" s="99">
        <v>3</v>
      </c>
      <c r="C2360" s="103">
        <v>0.0020565630263729</v>
      </c>
      <c r="D2360" s="99" t="s">
        <v>396</v>
      </c>
      <c r="E2360" s="99" t="b">
        <v>0</v>
      </c>
      <c r="F2360" s="99" t="b">
        <v>0</v>
      </c>
      <c r="G2360" s="99" t="b">
        <v>0</v>
      </c>
    </row>
    <row r="2361" spans="1:7" ht="15">
      <c r="A2361" s="101" t="s">
        <v>519</v>
      </c>
      <c r="B2361" s="99">
        <v>3</v>
      </c>
      <c r="C2361" s="103">
        <v>0.0015674206401071183</v>
      </c>
      <c r="D2361" s="99" t="s">
        <v>396</v>
      </c>
      <c r="E2361" s="99" t="b">
        <v>0</v>
      </c>
      <c r="F2361" s="99" t="b">
        <v>0</v>
      </c>
      <c r="G2361" s="99" t="b">
        <v>0</v>
      </c>
    </row>
    <row r="2362" spans="1:7" ht="15">
      <c r="A2362" s="101" t="s">
        <v>444</v>
      </c>
      <c r="B2362" s="99">
        <v>3</v>
      </c>
      <c r="C2362" s="103">
        <v>0.0015674206401071183</v>
      </c>
      <c r="D2362" s="99" t="s">
        <v>396</v>
      </c>
      <c r="E2362" s="99" t="b">
        <v>0</v>
      </c>
      <c r="F2362" s="99" t="b">
        <v>0</v>
      </c>
      <c r="G2362" s="99" t="b">
        <v>0</v>
      </c>
    </row>
    <row r="2363" spans="1:7" ht="15">
      <c r="A2363" s="101" t="s">
        <v>423</v>
      </c>
      <c r="B2363" s="99">
        <v>3</v>
      </c>
      <c r="C2363" s="103">
        <v>0.0015674206401071183</v>
      </c>
      <c r="D2363" s="99" t="s">
        <v>396</v>
      </c>
      <c r="E2363" s="99" t="b">
        <v>0</v>
      </c>
      <c r="F2363" s="99" t="b">
        <v>0</v>
      </c>
      <c r="G2363" s="99" t="b">
        <v>0</v>
      </c>
    </row>
    <row r="2364" spans="1:7" ht="15">
      <c r="A2364" s="101" t="s">
        <v>539</v>
      </c>
      <c r="B2364" s="99">
        <v>3</v>
      </c>
      <c r="C2364" s="103">
        <v>0.0015674206401071183</v>
      </c>
      <c r="D2364" s="99" t="s">
        <v>396</v>
      </c>
      <c r="E2364" s="99" t="b">
        <v>0</v>
      </c>
      <c r="F2364" s="99" t="b">
        <v>0</v>
      </c>
      <c r="G2364" s="99" t="b">
        <v>0</v>
      </c>
    </row>
    <row r="2365" spans="1:7" ht="15">
      <c r="A2365" s="101" t="s">
        <v>488</v>
      </c>
      <c r="B2365" s="99">
        <v>3</v>
      </c>
      <c r="C2365" s="103">
        <v>0.0015674206401071183</v>
      </c>
      <c r="D2365" s="99" t="s">
        <v>396</v>
      </c>
      <c r="E2365" s="99" t="b">
        <v>0</v>
      </c>
      <c r="F2365" s="99" t="b">
        <v>0</v>
      </c>
      <c r="G2365" s="99" t="b">
        <v>0</v>
      </c>
    </row>
    <row r="2366" spans="1:7" ht="15">
      <c r="A2366" s="101" t="s">
        <v>554</v>
      </c>
      <c r="B2366" s="99">
        <v>3</v>
      </c>
      <c r="C2366" s="103">
        <v>0.0015674206401071183</v>
      </c>
      <c r="D2366" s="99" t="s">
        <v>396</v>
      </c>
      <c r="E2366" s="99" t="b">
        <v>0</v>
      </c>
      <c r="F2366" s="99" t="b">
        <v>0</v>
      </c>
      <c r="G2366" s="99" t="b">
        <v>0</v>
      </c>
    </row>
    <row r="2367" spans="1:7" ht="15">
      <c r="A2367" s="101" t="s">
        <v>498</v>
      </c>
      <c r="B2367" s="99">
        <v>3</v>
      </c>
      <c r="C2367" s="103">
        <v>0.0015674206401071183</v>
      </c>
      <c r="D2367" s="99" t="s">
        <v>396</v>
      </c>
      <c r="E2367" s="99" t="b">
        <v>0</v>
      </c>
      <c r="F2367" s="99" t="b">
        <v>0</v>
      </c>
      <c r="G2367" s="99" t="b">
        <v>0</v>
      </c>
    </row>
    <row r="2368" spans="1:7" ht="15">
      <c r="A2368" s="101" t="s">
        <v>546</v>
      </c>
      <c r="B2368" s="99">
        <v>3</v>
      </c>
      <c r="C2368" s="103">
        <v>0.0015674206401071183</v>
      </c>
      <c r="D2368" s="99" t="s">
        <v>396</v>
      </c>
      <c r="E2368" s="99" t="b">
        <v>0</v>
      </c>
      <c r="F2368" s="99" t="b">
        <v>0</v>
      </c>
      <c r="G2368" s="99" t="b">
        <v>0</v>
      </c>
    </row>
    <row r="2369" spans="1:7" ht="15">
      <c r="A2369" s="101" t="s">
        <v>273</v>
      </c>
      <c r="B2369" s="99">
        <v>3</v>
      </c>
      <c r="C2369" s="103">
        <v>0.0020565630263729</v>
      </c>
      <c r="D2369" s="99" t="s">
        <v>396</v>
      </c>
      <c r="E2369" s="99" t="b">
        <v>0</v>
      </c>
      <c r="F2369" s="99" t="b">
        <v>0</v>
      </c>
      <c r="G2369" s="99" t="b">
        <v>0</v>
      </c>
    </row>
    <row r="2370" spans="1:7" ht="15">
      <c r="A2370" s="101" t="s">
        <v>578</v>
      </c>
      <c r="B2370" s="99">
        <v>3</v>
      </c>
      <c r="C2370" s="103">
        <v>0.0015674206401071183</v>
      </c>
      <c r="D2370" s="99" t="s">
        <v>396</v>
      </c>
      <c r="E2370" s="99" t="b">
        <v>0</v>
      </c>
      <c r="F2370" s="99" t="b">
        <v>0</v>
      </c>
      <c r="G2370" s="99" t="b">
        <v>0</v>
      </c>
    </row>
    <row r="2371" spans="1:7" ht="15">
      <c r="A2371" s="101" t="s">
        <v>587</v>
      </c>
      <c r="B2371" s="99">
        <v>3</v>
      </c>
      <c r="C2371" s="103">
        <v>0.0015674206401071183</v>
      </c>
      <c r="D2371" s="99" t="s">
        <v>396</v>
      </c>
      <c r="E2371" s="99" t="b">
        <v>0</v>
      </c>
      <c r="F2371" s="99" t="b">
        <v>0</v>
      </c>
      <c r="G2371" s="99" t="b">
        <v>0</v>
      </c>
    </row>
    <row r="2372" spans="1:7" ht="15">
      <c r="A2372" s="101" t="s">
        <v>731</v>
      </c>
      <c r="B2372" s="99">
        <v>3</v>
      </c>
      <c r="C2372" s="103">
        <v>0.0020565630263729</v>
      </c>
      <c r="D2372" s="99" t="s">
        <v>396</v>
      </c>
      <c r="E2372" s="99" t="b">
        <v>0</v>
      </c>
      <c r="F2372" s="99" t="b">
        <v>0</v>
      </c>
      <c r="G2372" s="99" t="b">
        <v>0</v>
      </c>
    </row>
    <row r="2373" spans="1:7" ht="15">
      <c r="A2373" s="101" t="s">
        <v>938</v>
      </c>
      <c r="B2373" s="99">
        <v>3</v>
      </c>
      <c r="C2373" s="103">
        <v>0.0020565630263729</v>
      </c>
      <c r="D2373" s="99" t="s">
        <v>396</v>
      </c>
      <c r="E2373" s="99" t="b">
        <v>0</v>
      </c>
      <c r="F2373" s="99" t="b">
        <v>0</v>
      </c>
      <c r="G2373" s="99" t="b">
        <v>0</v>
      </c>
    </row>
    <row r="2374" spans="1:7" ht="15">
      <c r="A2374" s="101" t="s">
        <v>476</v>
      </c>
      <c r="B2374" s="99">
        <v>3</v>
      </c>
      <c r="C2374" s="103">
        <v>0.0015674206401071183</v>
      </c>
      <c r="D2374" s="99" t="s">
        <v>396</v>
      </c>
      <c r="E2374" s="99" t="b">
        <v>0</v>
      </c>
      <c r="F2374" s="99" t="b">
        <v>0</v>
      </c>
      <c r="G2374" s="99" t="b">
        <v>0</v>
      </c>
    </row>
    <row r="2375" spans="1:7" ht="15">
      <c r="A2375" s="101" t="s">
        <v>810</v>
      </c>
      <c r="B2375" s="99">
        <v>3</v>
      </c>
      <c r="C2375" s="103">
        <v>0.0028927574587728475</v>
      </c>
      <c r="D2375" s="99" t="s">
        <v>396</v>
      </c>
      <c r="E2375" s="99" t="b">
        <v>0</v>
      </c>
      <c r="F2375" s="99" t="b">
        <v>0</v>
      </c>
      <c r="G2375" s="99" t="b">
        <v>0</v>
      </c>
    </row>
    <row r="2376" spans="1:7" ht="15">
      <c r="A2376" s="101" t="s">
        <v>443</v>
      </c>
      <c r="B2376" s="99">
        <v>3</v>
      </c>
      <c r="C2376" s="103">
        <v>0.0015674206401071183</v>
      </c>
      <c r="D2376" s="99" t="s">
        <v>396</v>
      </c>
      <c r="E2376" s="99" t="b">
        <v>0</v>
      </c>
      <c r="F2376" s="99" t="b">
        <v>0</v>
      </c>
      <c r="G2376" s="99" t="b">
        <v>0</v>
      </c>
    </row>
    <row r="2377" spans="1:7" ht="15">
      <c r="A2377" s="101" t="s">
        <v>577</v>
      </c>
      <c r="B2377" s="99">
        <v>3</v>
      </c>
      <c r="C2377" s="103">
        <v>0.0015674206401071183</v>
      </c>
      <c r="D2377" s="99" t="s">
        <v>396</v>
      </c>
      <c r="E2377" s="99" t="b">
        <v>0</v>
      </c>
      <c r="F2377" s="99" t="b">
        <v>0</v>
      </c>
      <c r="G2377" s="99" t="b">
        <v>0</v>
      </c>
    </row>
    <row r="2378" spans="1:7" ht="15">
      <c r="A2378" s="101" t="s">
        <v>494</v>
      </c>
      <c r="B2378" s="99">
        <v>3</v>
      </c>
      <c r="C2378" s="103">
        <v>0.0015674206401071183</v>
      </c>
      <c r="D2378" s="99" t="s">
        <v>396</v>
      </c>
      <c r="E2378" s="99" t="b">
        <v>0</v>
      </c>
      <c r="F2378" s="99" t="b">
        <v>0</v>
      </c>
      <c r="G2378" s="99" t="b">
        <v>0</v>
      </c>
    </row>
    <row r="2379" spans="1:7" ht="15">
      <c r="A2379" s="101" t="s">
        <v>619</v>
      </c>
      <c r="B2379" s="99">
        <v>3</v>
      </c>
      <c r="C2379" s="103">
        <v>0.0015674206401071183</v>
      </c>
      <c r="D2379" s="99" t="s">
        <v>396</v>
      </c>
      <c r="E2379" s="99" t="b">
        <v>0</v>
      </c>
      <c r="F2379" s="99" t="b">
        <v>0</v>
      </c>
      <c r="G2379" s="99" t="b">
        <v>0</v>
      </c>
    </row>
    <row r="2380" spans="1:7" ht="15">
      <c r="A2380" s="101" t="s">
        <v>530</v>
      </c>
      <c r="B2380" s="99">
        <v>3</v>
      </c>
      <c r="C2380" s="103">
        <v>0.0015674206401071183</v>
      </c>
      <c r="D2380" s="99" t="s">
        <v>396</v>
      </c>
      <c r="E2380" s="99" t="b">
        <v>0</v>
      </c>
      <c r="F2380" s="99" t="b">
        <v>0</v>
      </c>
      <c r="G2380" s="99" t="b">
        <v>0</v>
      </c>
    </row>
    <row r="2381" spans="1:7" ht="15">
      <c r="A2381" s="101" t="s">
        <v>635</v>
      </c>
      <c r="B2381" s="99">
        <v>3</v>
      </c>
      <c r="C2381" s="103">
        <v>0.0028927574587728475</v>
      </c>
      <c r="D2381" s="99" t="s">
        <v>396</v>
      </c>
      <c r="E2381" s="99" t="b">
        <v>0</v>
      </c>
      <c r="F2381" s="99" t="b">
        <v>0</v>
      </c>
      <c r="G2381" s="99" t="b">
        <v>0</v>
      </c>
    </row>
    <row r="2382" spans="1:7" ht="15">
      <c r="A2382" s="101" t="s">
        <v>678</v>
      </c>
      <c r="B2382" s="99">
        <v>3</v>
      </c>
      <c r="C2382" s="103">
        <v>0.0028927574587728475</v>
      </c>
      <c r="D2382" s="99" t="s">
        <v>396</v>
      </c>
      <c r="E2382" s="99" t="b">
        <v>0</v>
      </c>
      <c r="F2382" s="99" t="b">
        <v>0</v>
      </c>
      <c r="G2382" s="99" t="b">
        <v>0</v>
      </c>
    </row>
    <row r="2383" spans="1:7" ht="15">
      <c r="A2383" s="101" t="s">
        <v>895</v>
      </c>
      <c r="B2383" s="99">
        <v>3</v>
      </c>
      <c r="C2383" s="103">
        <v>0.0015674206401071183</v>
      </c>
      <c r="D2383" s="99" t="s">
        <v>396</v>
      </c>
      <c r="E2383" s="99" t="b">
        <v>0</v>
      </c>
      <c r="F2383" s="99" t="b">
        <v>0</v>
      </c>
      <c r="G2383" s="99" t="b">
        <v>0</v>
      </c>
    </row>
    <row r="2384" spans="1:7" ht="15">
      <c r="A2384" s="101" t="s">
        <v>866</v>
      </c>
      <c r="B2384" s="99">
        <v>3</v>
      </c>
      <c r="C2384" s="103">
        <v>0.0028927574587728475</v>
      </c>
      <c r="D2384" s="99" t="s">
        <v>396</v>
      </c>
      <c r="E2384" s="99" t="b">
        <v>0</v>
      </c>
      <c r="F2384" s="99" t="b">
        <v>0</v>
      </c>
      <c r="G2384" s="99" t="b">
        <v>0</v>
      </c>
    </row>
    <row r="2385" spans="1:7" ht="15">
      <c r="A2385" s="101" t="s">
        <v>434</v>
      </c>
      <c r="B2385" s="99">
        <v>3</v>
      </c>
      <c r="C2385" s="103">
        <v>0.0028927574587728475</v>
      </c>
      <c r="D2385" s="99" t="s">
        <v>396</v>
      </c>
      <c r="E2385" s="99" t="b">
        <v>0</v>
      </c>
      <c r="F2385" s="99" t="b">
        <v>0</v>
      </c>
      <c r="G2385" s="99" t="b">
        <v>0</v>
      </c>
    </row>
    <row r="2386" spans="1:7" ht="15">
      <c r="A2386" s="101" t="s">
        <v>525</v>
      </c>
      <c r="B2386" s="99">
        <v>3</v>
      </c>
      <c r="C2386" s="103">
        <v>0.0015674206401071183</v>
      </c>
      <c r="D2386" s="99" t="s">
        <v>396</v>
      </c>
      <c r="E2386" s="99" t="b">
        <v>0</v>
      </c>
      <c r="F2386" s="99" t="b">
        <v>0</v>
      </c>
      <c r="G2386" s="99" t="b">
        <v>0</v>
      </c>
    </row>
    <row r="2387" spans="1:7" ht="15">
      <c r="A2387" s="101" t="s">
        <v>500</v>
      </c>
      <c r="B2387" s="99">
        <v>3</v>
      </c>
      <c r="C2387" s="103">
        <v>0.0015674206401071183</v>
      </c>
      <c r="D2387" s="99" t="s">
        <v>396</v>
      </c>
      <c r="E2387" s="99" t="b">
        <v>0</v>
      </c>
      <c r="F2387" s="99" t="b">
        <v>0</v>
      </c>
      <c r="G2387" s="99" t="b">
        <v>0</v>
      </c>
    </row>
    <row r="2388" spans="1:7" ht="15">
      <c r="A2388" s="101" t="s">
        <v>453</v>
      </c>
      <c r="B2388" s="99">
        <v>3</v>
      </c>
      <c r="C2388" s="103">
        <v>0.0015674206401071183</v>
      </c>
      <c r="D2388" s="99" t="s">
        <v>396</v>
      </c>
      <c r="E2388" s="99" t="b">
        <v>0</v>
      </c>
      <c r="F2388" s="99" t="b">
        <v>0</v>
      </c>
      <c r="G2388" s="99" t="b">
        <v>0</v>
      </c>
    </row>
    <row r="2389" spans="1:7" ht="15">
      <c r="A2389" s="101" t="s">
        <v>572</v>
      </c>
      <c r="B2389" s="99">
        <v>3</v>
      </c>
      <c r="C2389" s="103">
        <v>0.0015674206401071183</v>
      </c>
      <c r="D2389" s="99" t="s">
        <v>396</v>
      </c>
      <c r="E2389" s="99" t="b">
        <v>0</v>
      </c>
      <c r="F2389" s="99" t="b">
        <v>0</v>
      </c>
      <c r="G2389" s="99" t="b">
        <v>0</v>
      </c>
    </row>
    <row r="2390" spans="1:7" ht="15">
      <c r="A2390" s="101" t="s">
        <v>469</v>
      </c>
      <c r="B2390" s="99">
        <v>3</v>
      </c>
      <c r="C2390" s="103">
        <v>0.0015674206401071183</v>
      </c>
      <c r="D2390" s="99" t="s">
        <v>396</v>
      </c>
      <c r="E2390" s="99" t="b">
        <v>0</v>
      </c>
      <c r="F2390" s="99" t="b">
        <v>0</v>
      </c>
      <c r="G2390" s="99" t="b">
        <v>0</v>
      </c>
    </row>
    <row r="2391" spans="1:7" ht="15">
      <c r="A2391" s="101" t="s">
        <v>415</v>
      </c>
      <c r="B2391" s="99">
        <v>3</v>
      </c>
      <c r="C2391" s="103">
        <v>0.0020565630263729</v>
      </c>
      <c r="D2391" s="99" t="s">
        <v>396</v>
      </c>
      <c r="E2391" s="99" t="b">
        <v>0</v>
      </c>
      <c r="F2391" s="99" t="b">
        <v>0</v>
      </c>
      <c r="G2391" s="99" t="b">
        <v>0</v>
      </c>
    </row>
    <row r="2392" spans="1:7" ht="15">
      <c r="A2392" s="101" t="s">
        <v>647</v>
      </c>
      <c r="B2392" s="99">
        <v>3</v>
      </c>
      <c r="C2392" s="103">
        <v>0.0015674206401071183</v>
      </c>
      <c r="D2392" s="99" t="s">
        <v>396</v>
      </c>
      <c r="E2392" s="99" t="b">
        <v>0</v>
      </c>
      <c r="F2392" s="99" t="b">
        <v>0</v>
      </c>
      <c r="G2392" s="99" t="b">
        <v>0</v>
      </c>
    </row>
    <row r="2393" spans="1:7" ht="15">
      <c r="A2393" s="101" t="s">
        <v>645</v>
      </c>
      <c r="B2393" s="99">
        <v>3</v>
      </c>
      <c r="C2393" s="103">
        <v>0.0015674206401071183</v>
      </c>
      <c r="D2393" s="99" t="s">
        <v>396</v>
      </c>
      <c r="E2393" s="99" t="b">
        <v>0</v>
      </c>
      <c r="F2393" s="99" t="b">
        <v>0</v>
      </c>
      <c r="G2393" s="99" t="b">
        <v>0</v>
      </c>
    </row>
    <row r="2394" spans="1:7" ht="15">
      <c r="A2394" s="101" t="s">
        <v>686</v>
      </c>
      <c r="B2394" s="99">
        <v>3</v>
      </c>
      <c r="C2394" s="103">
        <v>0.0015674206401071183</v>
      </c>
      <c r="D2394" s="99" t="s">
        <v>396</v>
      </c>
      <c r="E2394" s="99" t="b">
        <v>0</v>
      </c>
      <c r="F2394" s="99" t="b">
        <v>0</v>
      </c>
      <c r="G2394" s="99" t="b">
        <v>0</v>
      </c>
    </row>
    <row r="2395" spans="1:7" ht="15">
      <c r="A2395" s="101" t="s">
        <v>739</v>
      </c>
      <c r="B2395" s="99">
        <v>3</v>
      </c>
      <c r="C2395" s="103">
        <v>0.0015674206401071183</v>
      </c>
      <c r="D2395" s="99" t="s">
        <v>396</v>
      </c>
      <c r="E2395" s="99" t="b">
        <v>0</v>
      </c>
      <c r="F2395" s="99" t="b">
        <v>0</v>
      </c>
      <c r="G2395" s="99" t="b">
        <v>0</v>
      </c>
    </row>
    <row r="2396" spans="1:7" ht="15">
      <c r="A2396" s="101" t="s">
        <v>460</v>
      </c>
      <c r="B2396" s="99">
        <v>3</v>
      </c>
      <c r="C2396" s="103">
        <v>0.0015674206401071183</v>
      </c>
      <c r="D2396" s="99" t="s">
        <v>396</v>
      </c>
      <c r="E2396" s="99" t="b">
        <v>0</v>
      </c>
      <c r="F2396" s="99" t="b">
        <v>0</v>
      </c>
      <c r="G2396" s="99" t="b">
        <v>0</v>
      </c>
    </row>
    <row r="2397" spans="1:7" ht="15">
      <c r="A2397" s="101" t="s">
        <v>656</v>
      </c>
      <c r="B2397" s="99">
        <v>3</v>
      </c>
      <c r="C2397" s="103">
        <v>0.0020565630263729</v>
      </c>
      <c r="D2397" s="99" t="s">
        <v>396</v>
      </c>
      <c r="E2397" s="99" t="b">
        <v>0</v>
      </c>
      <c r="F2397" s="99" t="b">
        <v>0</v>
      </c>
      <c r="G2397" s="99" t="b">
        <v>0</v>
      </c>
    </row>
    <row r="2398" spans="1:7" ht="15">
      <c r="A2398" s="101" t="s">
        <v>978</v>
      </c>
      <c r="B2398" s="99">
        <v>2</v>
      </c>
      <c r="C2398" s="103">
        <v>0.0013710420175819331</v>
      </c>
      <c r="D2398" s="99" t="s">
        <v>396</v>
      </c>
      <c r="E2398" s="99" t="b">
        <v>0</v>
      </c>
      <c r="F2398" s="99" t="b">
        <v>0</v>
      </c>
      <c r="G2398" s="99" t="b">
        <v>0</v>
      </c>
    </row>
    <row r="2399" spans="1:7" ht="15">
      <c r="A2399" s="101" t="s">
        <v>896</v>
      </c>
      <c r="B2399" s="99">
        <v>2</v>
      </c>
      <c r="C2399" s="103">
        <v>0.0013710420175819331</v>
      </c>
      <c r="D2399" s="99" t="s">
        <v>396</v>
      </c>
      <c r="E2399" s="99" t="b">
        <v>0</v>
      </c>
      <c r="F2399" s="99" t="b">
        <v>0</v>
      </c>
      <c r="G2399" s="99" t="b">
        <v>0</v>
      </c>
    </row>
    <row r="2400" spans="1:7" ht="15">
      <c r="A2400" s="101" t="s">
        <v>637</v>
      </c>
      <c r="B2400" s="99">
        <v>2</v>
      </c>
      <c r="C2400" s="103">
        <v>0.0013710420175819331</v>
      </c>
      <c r="D2400" s="99" t="s">
        <v>396</v>
      </c>
      <c r="E2400" s="99" t="b">
        <v>0</v>
      </c>
      <c r="F2400" s="99" t="b">
        <v>0</v>
      </c>
      <c r="G2400" s="99" t="b">
        <v>0</v>
      </c>
    </row>
    <row r="2401" spans="1:7" ht="15">
      <c r="A2401" s="101" t="s">
        <v>521</v>
      </c>
      <c r="B2401" s="99">
        <v>2</v>
      </c>
      <c r="C2401" s="103">
        <v>0.0013710420175819331</v>
      </c>
      <c r="D2401" s="99" t="s">
        <v>396</v>
      </c>
      <c r="E2401" s="99" t="b">
        <v>0</v>
      </c>
      <c r="F2401" s="99" t="b">
        <v>0</v>
      </c>
      <c r="G2401" s="99" t="b">
        <v>0</v>
      </c>
    </row>
    <row r="2402" spans="1:7" ht="15">
      <c r="A2402" s="101" t="s">
        <v>987</v>
      </c>
      <c r="B2402" s="99">
        <v>2</v>
      </c>
      <c r="C2402" s="103">
        <v>0.0013710420175819331</v>
      </c>
      <c r="D2402" s="99" t="s">
        <v>396</v>
      </c>
      <c r="E2402" s="99" t="b">
        <v>0</v>
      </c>
      <c r="F2402" s="99" t="b">
        <v>0</v>
      </c>
      <c r="G2402" s="99" t="b">
        <v>0</v>
      </c>
    </row>
    <row r="2403" spans="1:7" ht="15">
      <c r="A2403" s="101" t="s">
        <v>1263</v>
      </c>
      <c r="B2403" s="99">
        <v>2</v>
      </c>
      <c r="C2403" s="103">
        <v>0.001928504972515232</v>
      </c>
      <c r="D2403" s="99" t="s">
        <v>396</v>
      </c>
      <c r="E2403" s="99" t="b">
        <v>0</v>
      </c>
      <c r="F2403" s="99" t="b">
        <v>0</v>
      </c>
      <c r="G2403" s="99" t="b">
        <v>0</v>
      </c>
    </row>
    <row r="2404" spans="1:7" ht="15">
      <c r="A2404" s="101" t="s">
        <v>424</v>
      </c>
      <c r="B2404" s="99">
        <v>2</v>
      </c>
      <c r="C2404" s="103">
        <v>0.0013710420175819331</v>
      </c>
      <c r="D2404" s="99" t="s">
        <v>396</v>
      </c>
      <c r="E2404" s="99" t="b">
        <v>0</v>
      </c>
      <c r="F2404" s="99" t="b">
        <v>0</v>
      </c>
      <c r="G2404" s="99" t="b">
        <v>0</v>
      </c>
    </row>
    <row r="2405" spans="1:7" ht="15">
      <c r="A2405" s="101" t="s">
        <v>608</v>
      </c>
      <c r="B2405" s="99">
        <v>2</v>
      </c>
      <c r="C2405" s="103">
        <v>0.0013710420175819331</v>
      </c>
      <c r="D2405" s="99" t="s">
        <v>396</v>
      </c>
      <c r="E2405" s="99" t="b">
        <v>0</v>
      </c>
      <c r="F2405" s="99" t="b">
        <v>0</v>
      </c>
      <c r="G2405" s="99" t="b">
        <v>0</v>
      </c>
    </row>
    <row r="2406" spans="1:7" ht="15">
      <c r="A2406" s="101" t="s">
        <v>652</v>
      </c>
      <c r="B2406" s="99">
        <v>2</v>
      </c>
      <c r="C2406" s="103">
        <v>0.0013710420175819331</v>
      </c>
      <c r="D2406" s="99" t="s">
        <v>396</v>
      </c>
      <c r="E2406" s="99" t="b">
        <v>0</v>
      </c>
      <c r="F2406" s="99" t="b">
        <v>0</v>
      </c>
      <c r="G2406" s="99" t="b">
        <v>0</v>
      </c>
    </row>
    <row r="2407" spans="1:7" ht="15">
      <c r="A2407" s="101" t="s">
        <v>1143</v>
      </c>
      <c r="B2407" s="99">
        <v>2</v>
      </c>
      <c r="C2407" s="103">
        <v>0.0013710420175819331</v>
      </c>
      <c r="D2407" s="99" t="s">
        <v>396</v>
      </c>
      <c r="E2407" s="99" t="b">
        <v>0</v>
      </c>
      <c r="F2407" s="99" t="b">
        <v>0</v>
      </c>
      <c r="G2407" s="99" t="b">
        <v>0</v>
      </c>
    </row>
    <row r="2408" spans="1:7" ht="15">
      <c r="A2408" s="101" t="s">
        <v>1216</v>
      </c>
      <c r="B2408" s="99">
        <v>2</v>
      </c>
      <c r="C2408" s="103">
        <v>0.0013710420175819331</v>
      </c>
      <c r="D2408" s="99" t="s">
        <v>396</v>
      </c>
      <c r="E2408" s="99" t="b">
        <v>0</v>
      </c>
      <c r="F2408" s="99" t="b">
        <v>0</v>
      </c>
      <c r="G2408" s="99" t="b">
        <v>0</v>
      </c>
    </row>
    <row r="2409" spans="1:7" ht="15">
      <c r="A2409" s="101" t="s">
        <v>1157</v>
      </c>
      <c r="B2409" s="99">
        <v>2</v>
      </c>
      <c r="C2409" s="103">
        <v>0.0013710420175819331</v>
      </c>
      <c r="D2409" s="99" t="s">
        <v>396</v>
      </c>
      <c r="E2409" s="99" t="b">
        <v>0</v>
      </c>
      <c r="F2409" s="99" t="b">
        <v>0</v>
      </c>
      <c r="G2409" s="99" t="b">
        <v>0</v>
      </c>
    </row>
    <row r="2410" spans="1:7" ht="15">
      <c r="A2410" s="101" t="s">
        <v>1084</v>
      </c>
      <c r="B2410" s="99">
        <v>2</v>
      </c>
      <c r="C2410" s="103">
        <v>0.0013710420175819331</v>
      </c>
      <c r="D2410" s="99" t="s">
        <v>396</v>
      </c>
      <c r="E2410" s="99" t="b">
        <v>1</v>
      </c>
      <c r="F2410" s="99" t="b">
        <v>0</v>
      </c>
      <c r="G2410" s="99" t="b">
        <v>0</v>
      </c>
    </row>
    <row r="2411" spans="1:7" ht="15">
      <c r="A2411" s="101" t="s">
        <v>903</v>
      </c>
      <c r="B2411" s="99">
        <v>2</v>
      </c>
      <c r="C2411" s="103">
        <v>0.001928504972515232</v>
      </c>
      <c r="D2411" s="99" t="s">
        <v>396</v>
      </c>
      <c r="E2411" s="99" t="b">
        <v>0</v>
      </c>
      <c r="F2411" s="99" t="b">
        <v>0</v>
      </c>
      <c r="G2411" s="99" t="b">
        <v>0</v>
      </c>
    </row>
    <row r="2412" spans="1:7" ht="15">
      <c r="A2412" s="101" t="s">
        <v>746</v>
      </c>
      <c r="B2412" s="99">
        <v>2</v>
      </c>
      <c r="C2412" s="103">
        <v>0.001928504972515232</v>
      </c>
      <c r="D2412" s="99" t="s">
        <v>396</v>
      </c>
      <c r="E2412" s="99" t="b">
        <v>0</v>
      </c>
      <c r="F2412" s="99" t="b">
        <v>0</v>
      </c>
      <c r="G2412" s="99" t="b">
        <v>0</v>
      </c>
    </row>
    <row r="2413" spans="1:7" ht="15">
      <c r="A2413" s="101" t="s">
        <v>590</v>
      </c>
      <c r="B2413" s="99">
        <v>2</v>
      </c>
      <c r="C2413" s="103">
        <v>0.0013710420175819331</v>
      </c>
      <c r="D2413" s="99" t="s">
        <v>396</v>
      </c>
      <c r="E2413" s="99" t="b">
        <v>0</v>
      </c>
      <c r="F2413" s="99" t="b">
        <v>0</v>
      </c>
      <c r="G2413" s="99" t="b">
        <v>0</v>
      </c>
    </row>
    <row r="2414" spans="1:7" ht="15">
      <c r="A2414" s="101" t="s">
        <v>574</v>
      </c>
      <c r="B2414" s="99">
        <v>2</v>
      </c>
      <c r="C2414" s="103">
        <v>0.0013710420175819331</v>
      </c>
      <c r="D2414" s="99" t="s">
        <v>396</v>
      </c>
      <c r="E2414" s="99" t="b">
        <v>0</v>
      </c>
      <c r="F2414" s="99" t="b">
        <v>0</v>
      </c>
      <c r="G2414" s="99" t="b">
        <v>0</v>
      </c>
    </row>
    <row r="2415" spans="1:7" ht="15">
      <c r="A2415" s="101" t="s">
        <v>1123</v>
      </c>
      <c r="B2415" s="99">
        <v>2</v>
      </c>
      <c r="C2415" s="103">
        <v>0.0013710420175819331</v>
      </c>
      <c r="D2415" s="99" t="s">
        <v>396</v>
      </c>
      <c r="E2415" s="99" t="b">
        <v>0</v>
      </c>
      <c r="F2415" s="99" t="b">
        <v>0</v>
      </c>
      <c r="G2415" s="99" t="b">
        <v>0</v>
      </c>
    </row>
    <row r="2416" spans="1:7" ht="15">
      <c r="A2416" s="101" t="s">
        <v>668</v>
      </c>
      <c r="B2416" s="99">
        <v>2</v>
      </c>
      <c r="C2416" s="103">
        <v>0.0013710420175819331</v>
      </c>
      <c r="D2416" s="99" t="s">
        <v>396</v>
      </c>
      <c r="E2416" s="99" t="b">
        <v>0</v>
      </c>
      <c r="F2416" s="99" t="b">
        <v>0</v>
      </c>
      <c r="G2416" s="99" t="b">
        <v>0</v>
      </c>
    </row>
    <row r="2417" spans="1:7" ht="15">
      <c r="A2417" s="101" t="s">
        <v>908</v>
      </c>
      <c r="B2417" s="99">
        <v>2</v>
      </c>
      <c r="C2417" s="103">
        <v>0.001928504972515232</v>
      </c>
      <c r="D2417" s="99" t="s">
        <v>396</v>
      </c>
      <c r="E2417" s="99" t="b">
        <v>0</v>
      </c>
      <c r="F2417" s="99" t="b">
        <v>0</v>
      </c>
      <c r="G2417" s="99" t="b">
        <v>0</v>
      </c>
    </row>
    <row r="2418" spans="1:7" ht="15">
      <c r="A2418" s="101" t="s">
        <v>1007</v>
      </c>
      <c r="B2418" s="99">
        <v>2</v>
      </c>
      <c r="C2418" s="103">
        <v>0.0013710420175819331</v>
      </c>
      <c r="D2418" s="99" t="s">
        <v>396</v>
      </c>
      <c r="E2418" s="99" t="b">
        <v>0</v>
      </c>
      <c r="F2418" s="99" t="b">
        <v>0</v>
      </c>
      <c r="G2418" s="99" t="b">
        <v>0</v>
      </c>
    </row>
    <row r="2419" spans="1:7" ht="15">
      <c r="A2419" s="101" t="s">
        <v>916</v>
      </c>
      <c r="B2419" s="99">
        <v>2</v>
      </c>
      <c r="C2419" s="103">
        <v>0.0013710420175819331</v>
      </c>
      <c r="D2419" s="99" t="s">
        <v>396</v>
      </c>
      <c r="E2419" s="99" t="b">
        <v>0</v>
      </c>
      <c r="F2419" s="99" t="b">
        <v>0</v>
      </c>
      <c r="G2419" s="99" t="b">
        <v>0</v>
      </c>
    </row>
    <row r="2420" spans="1:7" ht="15">
      <c r="A2420" s="101" t="s">
        <v>1209</v>
      </c>
      <c r="B2420" s="99">
        <v>2</v>
      </c>
      <c r="C2420" s="103">
        <v>0.001928504972515232</v>
      </c>
      <c r="D2420" s="99" t="s">
        <v>396</v>
      </c>
      <c r="E2420" s="99" t="b">
        <v>0</v>
      </c>
      <c r="F2420" s="99" t="b">
        <v>0</v>
      </c>
      <c r="G2420" s="99" t="b">
        <v>0</v>
      </c>
    </row>
    <row r="2421" spans="1:7" ht="15">
      <c r="A2421" s="101" t="s">
        <v>649</v>
      </c>
      <c r="B2421" s="99">
        <v>2</v>
      </c>
      <c r="C2421" s="103">
        <v>0.0013710420175819331</v>
      </c>
      <c r="D2421" s="99" t="s">
        <v>396</v>
      </c>
      <c r="E2421" s="99" t="b">
        <v>0</v>
      </c>
      <c r="F2421" s="99" t="b">
        <v>0</v>
      </c>
      <c r="G2421" s="99" t="b">
        <v>0</v>
      </c>
    </row>
    <row r="2422" spans="1:7" ht="15">
      <c r="A2422" s="101" t="s">
        <v>497</v>
      </c>
      <c r="B2422" s="99">
        <v>2</v>
      </c>
      <c r="C2422" s="103">
        <v>0.0013710420175819331</v>
      </c>
      <c r="D2422" s="99" t="s">
        <v>396</v>
      </c>
      <c r="E2422" s="99" t="b">
        <v>0</v>
      </c>
      <c r="F2422" s="99" t="b">
        <v>0</v>
      </c>
      <c r="G2422" s="99" t="b">
        <v>0</v>
      </c>
    </row>
    <row r="2423" spans="1:7" ht="15">
      <c r="A2423" s="101" t="s">
        <v>897</v>
      </c>
      <c r="B2423" s="99">
        <v>2</v>
      </c>
      <c r="C2423" s="103">
        <v>0.0013710420175819331</v>
      </c>
      <c r="D2423" s="99" t="s">
        <v>396</v>
      </c>
      <c r="E2423" s="99" t="b">
        <v>0</v>
      </c>
      <c r="F2423" s="99" t="b">
        <v>0</v>
      </c>
      <c r="G2423" s="99" t="b">
        <v>0</v>
      </c>
    </row>
    <row r="2424" spans="1:7" ht="15">
      <c r="A2424" s="101" t="s">
        <v>1139</v>
      </c>
      <c r="B2424" s="99">
        <v>2</v>
      </c>
      <c r="C2424" s="103">
        <v>0.0013710420175819331</v>
      </c>
      <c r="D2424" s="99" t="s">
        <v>396</v>
      </c>
      <c r="E2424" s="99" t="b">
        <v>0</v>
      </c>
      <c r="F2424" s="99" t="b">
        <v>0</v>
      </c>
      <c r="G2424" s="99" t="b">
        <v>0</v>
      </c>
    </row>
    <row r="2425" spans="1:7" ht="15">
      <c r="A2425" s="101" t="s">
        <v>538</v>
      </c>
      <c r="B2425" s="99">
        <v>2</v>
      </c>
      <c r="C2425" s="103">
        <v>0.0013710420175819331</v>
      </c>
      <c r="D2425" s="99" t="s">
        <v>396</v>
      </c>
      <c r="E2425" s="99" t="b">
        <v>0</v>
      </c>
      <c r="F2425" s="99" t="b">
        <v>0</v>
      </c>
      <c r="G2425" s="99" t="b">
        <v>0</v>
      </c>
    </row>
    <row r="2426" spans="1:7" ht="15">
      <c r="A2426" s="101" t="s">
        <v>922</v>
      </c>
      <c r="B2426" s="99">
        <v>2</v>
      </c>
      <c r="C2426" s="103">
        <v>0.0013710420175819331</v>
      </c>
      <c r="D2426" s="99" t="s">
        <v>396</v>
      </c>
      <c r="E2426" s="99" t="b">
        <v>0</v>
      </c>
      <c r="F2426" s="99" t="b">
        <v>0</v>
      </c>
      <c r="G2426" s="99" t="b">
        <v>0</v>
      </c>
    </row>
    <row r="2427" spans="1:7" ht="15">
      <c r="A2427" s="101" t="s">
        <v>944</v>
      </c>
      <c r="B2427" s="99">
        <v>2</v>
      </c>
      <c r="C2427" s="103">
        <v>0.0013710420175819331</v>
      </c>
      <c r="D2427" s="99" t="s">
        <v>396</v>
      </c>
      <c r="E2427" s="99" t="b">
        <v>0</v>
      </c>
      <c r="F2427" s="99" t="b">
        <v>0</v>
      </c>
      <c r="G2427" s="99" t="b">
        <v>0</v>
      </c>
    </row>
    <row r="2428" spans="1:7" ht="15">
      <c r="A2428" s="101" t="s">
        <v>1050</v>
      </c>
      <c r="B2428" s="99">
        <v>2</v>
      </c>
      <c r="C2428" s="103">
        <v>0.0013710420175819331</v>
      </c>
      <c r="D2428" s="99" t="s">
        <v>396</v>
      </c>
      <c r="E2428" s="99" t="b">
        <v>0</v>
      </c>
      <c r="F2428" s="99" t="b">
        <v>0</v>
      </c>
      <c r="G2428" s="99" t="b">
        <v>0</v>
      </c>
    </row>
    <row r="2429" spans="1:7" ht="15">
      <c r="A2429" s="101" t="s">
        <v>833</v>
      </c>
      <c r="B2429" s="99">
        <v>2</v>
      </c>
      <c r="C2429" s="103">
        <v>0.0013710420175819331</v>
      </c>
      <c r="D2429" s="99" t="s">
        <v>396</v>
      </c>
      <c r="E2429" s="99" t="b">
        <v>0</v>
      </c>
      <c r="F2429" s="99" t="b">
        <v>0</v>
      </c>
      <c r="G2429" s="99" t="b">
        <v>0</v>
      </c>
    </row>
    <row r="2430" spans="1:7" ht="15">
      <c r="A2430" s="101" t="s">
        <v>837</v>
      </c>
      <c r="B2430" s="99">
        <v>2</v>
      </c>
      <c r="C2430" s="103">
        <v>0.0013710420175819331</v>
      </c>
      <c r="D2430" s="99" t="s">
        <v>396</v>
      </c>
      <c r="E2430" s="99" t="b">
        <v>0</v>
      </c>
      <c r="F2430" s="99" t="b">
        <v>0</v>
      </c>
      <c r="G2430" s="99" t="b">
        <v>0</v>
      </c>
    </row>
    <row r="2431" spans="1:7" ht="15">
      <c r="A2431" s="101" t="s">
        <v>959</v>
      </c>
      <c r="B2431" s="99">
        <v>2</v>
      </c>
      <c r="C2431" s="103">
        <v>0.0013710420175819331</v>
      </c>
      <c r="D2431" s="99" t="s">
        <v>396</v>
      </c>
      <c r="E2431" s="99" t="b">
        <v>0</v>
      </c>
      <c r="F2431" s="99" t="b">
        <v>0</v>
      </c>
      <c r="G2431" s="99" t="b">
        <v>0</v>
      </c>
    </row>
    <row r="2432" spans="1:7" ht="15">
      <c r="A2432" s="101" t="s">
        <v>512</v>
      </c>
      <c r="B2432" s="99">
        <v>2</v>
      </c>
      <c r="C2432" s="103">
        <v>0.001928504972515232</v>
      </c>
      <c r="D2432" s="99" t="s">
        <v>396</v>
      </c>
      <c r="E2432" s="99" t="b">
        <v>0</v>
      </c>
      <c r="F2432" s="99" t="b">
        <v>0</v>
      </c>
      <c r="G2432" s="99" t="b">
        <v>0</v>
      </c>
    </row>
    <row r="2433" spans="1:7" ht="15">
      <c r="A2433" s="101" t="s">
        <v>855</v>
      </c>
      <c r="B2433" s="99">
        <v>2</v>
      </c>
      <c r="C2433" s="103">
        <v>0.0013710420175819331</v>
      </c>
      <c r="D2433" s="99" t="s">
        <v>396</v>
      </c>
      <c r="E2433" s="99" t="b">
        <v>0</v>
      </c>
      <c r="F2433" s="99" t="b">
        <v>0</v>
      </c>
      <c r="G2433" s="99" t="b">
        <v>0</v>
      </c>
    </row>
    <row r="2434" spans="1:7" ht="15">
      <c r="A2434" s="101" t="s">
        <v>1057</v>
      </c>
      <c r="B2434" s="99">
        <v>2</v>
      </c>
      <c r="C2434" s="103">
        <v>0.0013710420175819331</v>
      </c>
      <c r="D2434" s="99" t="s">
        <v>396</v>
      </c>
      <c r="E2434" s="99" t="b">
        <v>0</v>
      </c>
      <c r="F2434" s="99" t="b">
        <v>0</v>
      </c>
      <c r="G2434" s="99" t="b">
        <v>0</v>
      </c>
    </row>
    <row r="2435" spans="1:7" ht="15">
      <c r="A2435" s="101" t="s">
        <v>1004</v>
      </c>
      <c r="B2435" s="99">
        <v>2</v>
      </c>
      <c r="C2435" s="103">
        <v>0.0013710420175819331</v>
      </c>
      <c r="D2435" s="99" t="s">
        <v>396</v>
      </c>
      <c r="E2435" s="99" t="b">
        <v>0</v>
      </c>
      <c r="F2435" s="99" t="b">
        <v>0</v>
      </c>
      <c r="G2435" s="99" t="b">
        <v>0</v>
      </c>
    </row>
    <row r="2436" spans="1:7" ht="15">
      <c r="A2436" s="101" t="s">
        <v>937</v>
      </c>
      <c r="B2436" s="99">
        <v>2</v>
      </c>
      <c r="C2436" s="103">
        <v>0.0013710420175819331</v>
      </c>
      <c r="D2436" s="99" t="s">
        <v>396</v>
      </c>
      <c r="E2436" s="99" t="b">
        <v>0</v>
      </c>
      <c r="F2436" s="99" t="b">
        <v>0</v>
      </c>
      <c r="G2436" s="99" t="b">
        <v>0</v>
      </c>
    </row>
    <row r="2437" spans="1:7" ht="15">
      <c r="A2437" s="101" t="s">
        <v>998</v>
      </c>
      <c r="B2437" s="99">
        <v>2</v>
      </c>
      <c r="C2437" s="103">
        <v>0.0013710420175819331</v>
      </c>
      <c r="D2437" s="99" t="s">
        <v>396</v>
      </c>
      <c r="E2437" s="99" t="b">
        <v>0</v>
      </c>
      <c r="F2437" s="99" t="b">
        <v>0</v>
      </c>
      <c r="G2437" s="99" t="b">
        <v>0</v>
      </c>
    </row>
    <row r="2438" spans="1:7" ht="15">
      <c r="A2438" s="101" t="s">
        <v>613</v>
      </c>
      <c r="B2438" s="99">
        <v>2</v>
      </c>
      <c r="C2438" s="103">
        <v>0.001928504972515232</v>
      </c>
      <c r="D2438" s="99" t="s">
        <v>396</v>
      </c>
      <c r="E2438" s="99" t="b">
        <v>0</v>
      </c>
      <c r="F2438" s="99" t="b">
        <v>0</v>
      </c>
      <c r="G2438" s="99" t="b">
        <v>0</v>
      </c>
    </row>
    <row r="2439" spans="1:7" ht="15">
      <c r="A2439" s="101" t="s">
        <v>1085</v>
      </c>
      <c r="B2439" s="99">
        <v>2</v>
      </c>
      <c r="C2439" s="103">
        <v>0.0013710420175819331</v>
      </c>
      <c r="D2439" s="99" t="s">
        <v>396</v>
      </c>
      <c r="E2439" s="99" t="b">
        <v>0</v>
      </c>
      <c r="F2439" s="99" t="b">
        <v>0</v>
      </c>
      <c r="G2439" s="99" t="b">
        <v>0</v>
      </c>
    </row>
    <row r="2440" spans="1:7" ht="15">
      <c r="A2440" s="101" t="s">
        <v>1118</v>
      </c>
      <c r="B2440" s="99">
        <v>2</v>
      </c>
      <c r="C2440" s="103">
        <v>0.0013710420175819331</v>
      </c>
      <c r="D2440" s="99" t="s">
        <v>396</v>
      </c>
      <c r="E2440" s="99" t="b">
        <v>0</v>
      </c>
      <c r="F2440" s="99" t="b">
        <v>0</v>
      </c>
      <c r="G2440" s="99" t="b">
        <v>0</v>
      </c>
    </row>
    <row r="2441" spans="1:7" ht="15">
      <c r="A2441" s="101" t="s">
        <v>828</v>
      </c>
      <c r="B2441" s="99">
        <v>2</v>
      </c>
      <c r="C2441" s="103">
        <v>0.0013710420175819331</v>
      </c>
      <c r="D2441" s="99" t="s">
        <v>396</v>
      </c>
      <c r="E2441" s="99" t="b">
        <v>0</v>
      </c>
      <c r="F2441" s="99" t="b">
        <v>0</v>
      </c>
      <c r="G2441" s="99" t="b">
        <v>0</v>
      </c>
    </row>
    <row r="2442" spans="1:7" ht="15">
      <c r="A2442" s="101" t="s">
        <v>718</v>
      </c>
      <c r="B2442" s="99">
        <v>2</v>
      </c>
      <c r="C2442" s="103">
        <v>0.0013710420175819331</v>
      </c>
      <c r="D2442" s="99" t="s">
        <v>396</v>
      </c>
      <c r="E2442" s="99" t="b">
        <v>0</v>
      </c>
      <c r="F2442" s="99" t="b">
        <v>0</v>
      </c>
      <c r="G2442" s="99" t="b">
        <v>0</v>
      </c>
    </row>
    <row r="2443" spans="1:7" ht="15">
      <c r="A2443" s="101" t="s">
        <v>1169</v>
      </c>
      <c r="B2443" s="99">
        <v>2</v>
      </c>
      <c r="C2443" s="103">
        <v>0.0013710420175819331</v>
      </c>
      <c r="D2443" s="99" t="s">
        <v>396</v>
      </c>
      <c r="E2443" s="99" t="b">
        <v>0</v>
      </c>
      <c r="F2443" s="99" t="b">
        <v>0</v>
      </c>
      <c r="G2443" s="99" t="b">
        <v>0</v>
      </c>
    </row>
    <row r="2444" spans="1:7" ht="15">
      <c r="A2444" s="101" t="s">
        <v>997</v>
      </c>
      <c r="B2444" s="99">
        <v>2</v>
      </c>
      <c r="C2444" s="103">
        <v>0.0013710420175819331</v>
      </c>
      <c r="D2444" s="99" t="s">
        <v>396</v>
      </c>
      <c r="E2444" s="99" t="b">
        <v>0</v>
      </c>
      <c r="F2444" s="99" t="b">
        <v>0</v>
      </c>
      <c r="G2444" s="99" t="b">
        <v>0</v>
      </c>
    </row>
    <row r="2445" spans="1:7" ht="15">
      <c r="A2445" s="101" t="s">
        <v>769</v>
      </c>
      <c r="B2445" s="99">
        <v>2</v>
      </c>
      <c r="C2445" s="103">
        <v>0.0013710420175819331</v>
      </c>
      <c r="D2445" s="99" t="s">
        <v>396</v>
      </c>
      <c r="E2445" s="99" t="b">
        <v>0</v>
      </c>
      <c r="F2445" s="99" t="b">
        <v>0</v>
      </c>
      <c r="G2445" s="99" t="b">
        <v>0</v>
      </c>
    </row>
    <row r="2446" spans="1:7" ht="15">
      <c r="A2446" s="101" t="s">
        <v>430</v>
      </c>
      <c r="B2446" s="99">
        <v>2</v>
      </c>
      <c r="C2446" s="103">
        <v>0.0013710420175819331</v>
      </c>
      <c r="D2446" s="99" t="s">
        <v>396</v>
      </c>
      <c r="E2446" s="99" t="b">
        <v>0</v>
      </c>
      <c r="F2446" s="99" t="b">
        <v>0</v>
      </c>
      <c r="G2446" s="99" t="b">
        <v>0</v>
      </c>
    </row>
    <row r="2447" spans="1:7" ht="15">
      <c r="A2447" s="101" t="s">
        <v>618</v>
      </c>
      <c r="B2447" s="99">
        <v>2</v>
      </c>
      <c r="C2447" s="103">
        <v>0.0013710420175819331</v>
      </c>
      <c r="D2447" s="99" t="s">
        <v>396</v>
      </c>
      <c r="E2447" s="99" t="b">
        <v>0</v>
      </c>
      <c r="F2447" s="99" t="b">
        <v>0</v>
      </c>
      <c r="G2447" s="99" t="b">
        <v>0</v>
      </c>
    </row>
    <row r="2448" spans="1:7" ht="15">
      <c r="A2448" s="101" t="s">
        <v>845</v>
      </c>
      <c r="B2448" s="99">
        <v>2</v>
      </c>
      <c r="C2448" s="103">
        <v>0.001928504972515232</v>
      </c>
      <c r="D2448" s="99" t="s">
        <v>396</v>
      </c>
      <c r="E2448" s="99" t="b">
        <v>0</v>
      </c>
      <c r="F2448" s="99" t="b">
        <v>0</v>
      </c>
      <c r="G2448" s="99" t="b">
        <v>0</v>
      </c>
    </row>
    <row r="2449" spans="1:7" ht="15">
      <c r="A2449" s="101" t="s">
        <v>1086</v>
      </c>
      <c r="B2449" s="99">
        <v>2</v>
      </c>
      <c r="C2449" s="103">
        <v>0.0013710420175819331</v>
      </c>
      <c r="D2449" s="99" t="s">
        <v>396</v>
      </c>
      <c r="E2449" s="99" t="b">
        <v>0</v>
      </c>
      <c r="F2449" s="99" t="b">
        <v>0</v>
      </c>
      <c r="G2449" s="99" t="b">
        <v>0</v>
      </c>
    </row>
    <row r="2450" spans="1:7" ht="15">
      <c r="A2450" s="101" t="s">
        <v>1091</v>
      </c>
      <c r="B2450" s="99">
        <v>2</v>
      </c>
      <c r="C2450" s="103">
        <v>0.0013710420175819331</v>
      </c>
      <c r="D2450" s="99" t="s">
        <v>396</v>
      </c>
      <c r="E2450" s="99" t="b">
        <v>0</v>
      </c>
      <c r="F2450" s="99" t="b">
        <v>0</v>
      </c>
      <c r="G2450" s="99" t="b">
        <v>0</v>
      </c>
    </row>
    <row r="2451" spans="1:7" ht="15">
      <c r="A2451" s="101" t="s">
        <v>632</v>
      </c>
      <c r="B2451" s="99">
        <v>2</v>
      </c>
      <c r="C2451" s="103">
        <v>0.0013710420175819331</v>
      </c>
      <c r="D2451" s="99" t="s">
        <v>396</v>
      </c>
      <c r="E2451" s="99" t="b">
        <v>0</v>
      </c>
      <c r="F2451" s="99" t="b">
        <v>0</v>
      </c>
      <c r="G2451" s="99" t="b">
        <v>0</v>
      </c>
    </row>
    <row r="2452" spans="1:7" ht="15">
      <c r="A2452" s="101" t="s">
        <v>761</v>
      </c>
      <c r="B2452" s="99">
        <v>2</v>
      </c>
      <c r="C2452" s="103">
        <v>0.0013710420175819331</v>
      </c>
      <c r="D2452" s="99" t="s">
        <v>396</v>
      </c>
      <c r="E2452" s="99" t="b">
        <v>0</v>
      </c>
      <c r="F2452" s="99" t="b">
        <v>0</v>
      </c>
      <c r="G2452" s="99" t="b">
        <v>0</v>
      </c>
    </row>
    <row r="2453" spans="1:7" ht="15">
      <c r="A2453" s="101" t="s">
        <v>662</v>
      </c>
      <c r="B2453" s="99">
        <v>2</v>
      </c>
      <c r="C2453" s="103">
        <v>0.001928504972515232</v>
      </c>
      <c r="D2453" s="99" t="s">
        <v>396</v>
      </c>
      <c r="E2453" s="99" t="b">
        <v>0</v>
      </c>
      <c r="F2453" s="99" t="b">
        <v>0</v>
      </c>
      <c r="G2453" s="99" t="b">
        <v>0</v>
      </c>
    </row>
    <row r="2454" spans="1:7" ht="15">
      <c r="A2454" s="101" t="s">
        <v>634</v>
      </c>
      <c r="B2454" s="99">
        <v>2</v>
      </c>
      <c r="C2454" s="103">
        <v>0.0013710420175819331</v>
      </c>
      <c r="D2454" s="99" t="s">
        <v>396</v>
      </c>
      <c r="E2454" s="99" t="b">
        <v>0</v>
      </c>
      <c r="F2454" s="99" t="b">
        <v>0</v>
      </c>
      <c r="G2454" s="99" t="b">
        <v>0</v>
      </c>
    </row>
    <row r="2455" spans="1:7" ht="15">
      <c r="A2455" s="101" t="s">
        <v>976</v>
      </c>
      <c r="B2455" s="99">
        <v>2</v>
      </c>
      <c r="C2455" s="103">
        <v>0.0013710420175819331</v>
      </c>
      <c r="D2455" s="99" t="s">
        <v>396</v>
      </c>
      <c r="E2455" s="99" t="b">
        <v>0</v>
      </c>
      <c r="F2455" s="99" t="b">
        <v>1</v>
      </c>
      <c r="G2455" s="99" t="b">
        <v>0</v>
      </c>
    </row>
    <row r="2456" spans="1:7" ht="15">
      <c r="A2456" s="101" t="s">
        <v>829</v>
      </c>
      <c r="B2456" s="99">
        <v>2</v>
      </c>
      <c r="C2456" s="103">
        <v>0.0013710420175819331</v>
      </c>
      <c r="D2456" s="99" t="s">
        <v>396</v>
      </c>
      <c r="E2456" s="99" t="b">
        <v>0</v>
      </c>
      <c r="F2456" s="99" t="b">
        <v>0</v>
      </c>
      <c r="G2456" s="99" t="b">
        <v>0</v>
      </c>
    </row>
    <row r="2457" spans="1:7" ht="15">
      <c r="A2457" s="101" t="s">
        <v>1071</v>
      </c>
      <c r="B2457" s="99">
        <v>2</v>
      </c>
      <c r="C2457" s="103">
        <v>0.0013710420175819331</v>
      </c>
      <c r="D2457" s="99" t="s">
        <v>396</v>
      </c>
      <c r="E2457" s="99" t="b">
        <v>0</v>
      </c>
      <c r="F2457" s="99" t="b">
        <v>0</v>
      </c>
      <c r="G2457" s="99" t="b">
        <v>0</v>
      </c>
    </row>
    <row r="2458" spans="1:7" ht="15">
      <c r="A2458" s="101" t="s">
        <v>532</v>
      </c>
      <c r="B2458" s="99">
        <v>2</v>
      </c>
      <c r="C2458" s="103">
        <v>0.0013710420175819331</v>
      </c>
      <c r="D2458" s="99" t="s">
        <v>396</v>
      </c>
      <c r="E2458" s="99" t="b">
        <v>0</v>
      </c>
      <c r="F2458" s="99" t="b">
        <v>0</v>
      </c>
      <c r="G2458" s="99" t="b">
        <v>0</v>
      </c>
    </row>
    <row r="2459" spans="1:7" ht="15">
      <c r="A2459" s="101" t="s">
        <v>1128</v>
      </c>
      <c r="B2459" s="99">
        <v>2</v>
      </c>
      <c r="C2459" s="103">
        <v>0.0013710420175819331</v>
      </c>
      <c r="D2459" s="99" t="s">
        <v>396</v>
      </c>
      <c r="E2459" s="99" t="b">
        <v>0</v>
      </c>
      <c r="F2459" s="99" t="b">
        <v>0</v>
      </c>
      <c r="G2459" s="99" t="b">
        <v>0</v>
      </c>
    </row>
    <row r="2460" spans="1:7" ht="15">
      <c r="A2460" s="101" t="s">
        <v>926</v>
      </c>
      <c r="B2460" s="99">
        <v>2</v>
      </c>
      <c r="C2460" s="103">
        <v>0.001928504972515232</v>
      </c>
      <c r="D2460" s="99" t="s">
        <v>396</v>
      </c>
      <c r="E2460" s="99" t="b">
        <v>0</v>
      </c>
      <c r="F2460" s="99" t="b">
        <v>0</v>
      </c>
      <c r="G2460" s="99" t="b">
        <v>0</v>
      </c>
    </row>
    <row r="2461" spans="1:7" ht="15">
      <c r="A2461" s="101" t="s">
        <v>455</v>
      </c>
      <c r="B2461" s="99">
        <v>2</v>
      </c>
      <c r="C2461" s="103">
        <v>0.0013710420175819331</v>
      </c>
      <c r="D2461" s="99" t="s">
        <v>396</v>
      </c>
      <c r="E2461" s="99" t="b">
        <v>0</v>
      </c>
      <c r="F2461" s="99" t="b">
        <v>0</v>
      </c>
      <c r="G2461" s="99" t="b">
        <v>0</v>
      </c>
    </row>
    <row r="2462" spans="1:7" ht="15">
      <c r="A2462" s="101" t="s">
        <v>667</v>
      </c>
      <c r="B2462" s="99">
        <v>2</v>
      </c>
      <c r="C2462" s="103">
        <v>0.0013710420175819331</v>
      </c>
      <c r="D2462" s="99" t="s">
        <v>396</v>
      </c>
      <c r="E2462" s="99" t="b">
        <v>1</v>
      </c>
      <c r="F2462" s="99" t="b">
        <v>0</v>
      </c>
      <c r="G2462" s="99" t="b">
        <v>0</v>
      </c>
    </row>
    <row r="2463" spans="1:7" ht="15">
      <c r="A2463" s="101" t="s">
        <v>640</v>
      </c>
      <c r="B2463" s="99">
        <v>2</v>
      </c>
      <c r="C2463" s="103">
        <v>0.0013710420175819331</v>
      </c>
      <c r="D2463" s="99" t="s">
        <v>396</v>
      </c>
      <c r="E2463" s="99" t="b">
        <v>0</v>
      </c>
      <c r="F2463" s="99" t="b">
        <v>0</v>
      </c>
      <c r="G2463" s="99" t="b">
        <v>0</v>
      </c>
    </row>
    <row r="2464" spans="1:7" ht="15">
      <c r="A2464" s="101" t="s">
        <v>764</v>
      </c>
      <c r="B2464" s="99">
        <v>2</v>
      </c>
      <c r="C2464" s="103">
        <v>0.0013710420175819331</v>
      </c>
      <c r="D2464" s="99" t="s">
        <v>396</v>
      </c>
      <c r="E2464" s="99" t="b">
        <v>0</v>
      </c>
      <c r="F2464" s="99" t="b">
        <v>0</v>
      </c>
      <c r="G2464" s="99" t="b">
        <v>0</v>
      </c>
    </row>
    <row r="2465" spans="1:7" ht="15">
      <c r="A2465" s="101" t="s">
        <v>713</v>
      </c>
      <c r="B2465" s="99">
        <v>2</v>
      </c>
      <c r="C2465" s="103">
        <v>0.0013710420175819331</v>
      </c>
      <c r="D2465" s="99" t="s">
        <v>396</v>
      </c>
      <c r="E2465" s="99" t="b">
        <v>0</v>
      </c>
      <c r="F2465" s="99" t="b">
        <v>0</v>
      </c>
      <c r="G2465" s="99" t="b">
        <v>0</v>
      </c>
    </row>
    <row r="2466" spans="1:7" ht="15">
      <c r="A2466" s="101" t="s">
        <v>1074</v>
      </c>
      <c r="B2466" s="99">
        <v>2</v>
      </c>
      <c r="C2466" s="103">
        <v>0.0013710420175819331</v>
      </c>
      <c r="D2466" s="99" t="s">
        <v>396</v>
      </c>
      <c r="E2466" s="99" t="b">
        <v>0</v>
      </c>
      <c r="F2466" s="99" t="b">
        <v>0</v>
      </c>
      <c r="G2466" s="99" t="b">
        <v>0</v>
      </c>
    </row>
    <row r="2467" spans="1:7" ht="15">
      <c r="A2467" s="101" t="s">
        <v>744</v>
      </c>
      <c r="B2467" s="99">
        <v>2</v>
      </c>
      <c r="C2467" s="103">
        <v>0.0013710420175819331</v>
      </c>
      <c r="D2467" s="99" t="s">
        <v>396</v>
      </c>
      <c r="E2467" s="99" t="b">
        <v>0</v>
      </c>
      <c r="F2467" s="99" t="b">
        <v>0</v>
      </c>
      <c r="G2467" s="99" t="b">
        <v>0</v>
      </c>
    </row>
    <row r="2468" spans="1:7" ht="15">
      <c r="A2468" s="101" t="s">
        <v>1064</v>
      </c>
      <c r="B2468" s="99">
        <v>2</v>
      </c>
      <c r="C2468" s="103">
        <v>0.0013710420175819331</v>
      </c>
      <c r="D2468" s="99" t="s">
        <v>396</v>
      </c>
      <c r="E2468" s="99" t="b">
        <v>0</v>
      </c>
      <c r="F2468" s="99" t="b">
        <v>1</v>
      </c>
      <c r="G2468" s="99" t="b">
        <v>0</v>
      </c>
    </row>
    <row r="2469" spans="1:7" ht="15">
      <c r="A2469" s="101" t="s">
        <v>1203</v>
      </c>
      <c r="B2469" s="99">
        <v>2</v>
      </c>
      <c r="C2469" s="103">
        <v>0.0013710420175819331</v>
      </c>
      <c r="D2469" s="99" t="s">
        <v>396</v>
      </c>
      <c r="E2469" s="99" t="b">
        <v>0</v>
      </c>
      <c r="F2469" s="99" t="b">
        <v>1</v>
      </c>
      <c r="G2469" s="99" t="b">
        <v>0</v>
      </c>
    </row>
    <row r="2470" spans="1:7" ht="15">
      <c r="A2470" s="101" t="s">
        <v>537</v>
      </c>
      <c r="B2470" s="99">
        <v>2</v>
      </c>
      <c r="C2470" s="103">
        <v>0.0013710420175819331</v>
      </c>
      <c r="D2470" s="99" t="s">
        <v>396</v>
      </c>
      <c r="E2470" s="99" t="b">
        <v>0</v>
      </c>
      <c r="F2470" s="99" t="b">
        <v>0</v>
      </c>
      <c r="G2470" s="99" t="b">
        <v>0</v>
      </c>
    </row>
    <row r="2471" spans="1:7" ht="15">
      <c r="A2471" s="101" t="s">
        <v>1076</v>
      </c>
      <c r="B2471" s="99">
        <v>2</v>
      </c>
      <c r="C2471" s="103">
        <v>0.0013710420175819331</v>
      </c>
      <c r="D2471" s="99" t="s">
        <v>396</v>
      </c>
      <c r="E2471" s="99" t="b">
        <v>0</v>
      </c>
      <c r="F2471" s="99" t="b">
        <v>0</v>
      </c>
      <c r="G2471" s="99" t="b">
        <v>0</v>
      </c>
    </row>
    <row r="2472" spans="1:7" ht="15">
      <c r="A2472" s="101" t="s">
        <v>771</v>
      </c>
      <c r="B2472" s="99">
        <v>2</v>
      </c>
      <c r="C2472" s="103">
        <v>0.0013710420175819331</v>
      </c>
      <c r="D2472" s="99" t="s">
        <v>396</v>
      </c>
      <c r="E2472" s="99" t="b">
        <v>0</v>
      </c>
      <c r="F2472" s="99" t="b">
        <v>0</v>
      </c>
      <c r="G2472" s="99" t="b">
        <v>0</v>
      </c>
    </row>
    <row r="2473" spans="1:7" ht="15">
      <c r="A2473" s="101" t="s">
        <v>1053</v>
      </c>
      <c r="B2473" s="99">
        <v>2</v>
      </c>
      <c r="C2473" s="103">
        <v>0.0013710420175819331</v>
      </c>
      <c r="D2473" s="99" t="s">
        <v>396</v>
      </c>
      <c r="E2473" s="99" t="b">
        <v>0</v>
      </c>
      <c r="F2473" s="99" t="b">
        <v>0</v>
      </c>
      <c r="G2473" s="99" t="b">
        <v>0</v>
      </c>
    </row>
    <row r="2474" spans="1:7" ht="15">
      <c r="A2474" s="101" t="s">
        <v>436</v>
      </c>
      <c r="B2474" s="99">
        <v>2</v>
      </c>
      <c r="C2474" s="103">
        <v>0.0013710420175819331</v>
      </c>
      <c r="D2474" s="99" t="s">
        <v>396</v>
      </c>
      <c r="E2474" s="99" t="b">
        <v>0</v>
      </c>
      <c r="F2474" s="99" t="b">
        <v>0</v>
      </c>
      <c r="G2474" s="99" t="b">
        <v>0</v>
      </c>
    </row>
    <row r="2475" spans="1:7" ht="15">
      <c r="A2475" s="101" t="s">
        <v>579</v>
      </c>
      <c r="B2475" s="99">
        <v>2</v>
      </c>
      <c r="C2475" s="103">
        <v>0.0013710420175819331</v>
      </c>
      <c r="D2475" s="99" t="s">
        <v>396</v>
      </c>
      <c r="E2475" s="99" t="b">
        <v>0</v>
      </c>
      <c r="F2475" s="99" t="b">
        <v>0</v>
      </c>
      <c r="G2475" s="99" t="b">
        <v>0</v>
      </c>
    </row>
    <row r="2476" spans="1:7" ht="15">
      <c r="A2476" s="101" t="s">
        <v>562</v>
      </c>
      <c r="B2476" s="99">
        <v>2</v>
      </c>
      <c r="C2476" s="103">
        <v>0.0013710420175819331</v>
      </c>
      <c r="D2476" s="99" t="s">
        <v>396</v>
      </c>
      <c r="E2476" s="99" t="b">
        <v>0</v>
      </c>
      <c r="F2476" s="99" t="b">
        <v>0</v>
      </c>
      <c r="G2476" s="99" t="b">
        <v>0</v>
      </c>
    </row>
    <row r="2477" spans="1:7" ht="15">
      <c r="A2477" s="101" t="s">
        <v>597</v>
      </c>
      <c r="B2477" s="99">
        <v>2</v>
      </c>
      <c r="C2477" s="103">
        <v>0.0013710420175819331</v>
      </c>
      <c r="D2477" s="99" t="s">
        <v>396</v>
      </c>
      <c r="E2477" s="99" t="b">
        <v>0</v>
      </c>
      <c r="F2477" s="99" t="b">
        <v>1</v>
      </c>
      <c r="G2477" s="99" t="b">
        <v>0</v>
      </c>
    </row>
    <row r="2478" spans="1:7" ht="15">
      <c r="A2478" s="101" t="s">
        <v>484</v>
      </c>
      <c r="B2478" s="99">
        <v>2</v>
      </c>
      <c r="C2478" s="103">
        <v>0.0013710420175819331</v>
      </c>
      <c r="D2478" s="99" t="s">
        <v>396</v>
      </c>
      <c r="E2478" s="99" t="b">
        <v>0</v>
      </c>
      <c r="F2478" s="99" t="b">
        <v>0</v>
      </c>
      <c r="G2478" s="99" t="b">
        <v>0</v>
      </c>
    </row>
    <row r="2479" spans="1:7" ht="15">
      <c r="A2479" s="101" t="s">
        <v>449</v>
      </c>
      <c r="B2479" s="99">
        <v>2</v>
      </c>
      <c r="C2479" s="103">
        <v>0.0013710420175819331</v>
      </c>
      <c r="D2479" s="99" t="s">
        <v>396</v>
      </c>
      <c r="E2479" s="99" t="b">
        <v>0</v>
      </c>
      <c r="F2479" s="99" t="b">
        <v>0</v>
      </c>
      <c r="G2479" s="99" t="b">
        <v>0</v>
      </c>
    </row>
    <row r="2480" spans="1:7" ht="15">
      <c r="A2480" s="101" t="s">
        <v>1014</v>
      </c>
      <c r="B2480" s="99">
        <v>2</v>
      </c>
      <c r="C2480" s="103">
        <v>0.0013710420175819331</v>
      </c>
      <c r="D2480" s="99" t="s">
        <v>396</v>
      </c>
      <c r="E2480" s="99" t="b">
        <v>0</v>
      </c>
      <c r="F2480" s="99" t="b">
        <v>0</v>
      </c>
      <c r="G2480" s="99" t="b">
        <v>0</v>
      </c>
    </row>
    <row r="2481" spans="1:7" ht="15">
      <c r="A2481" s="101" t="s">
        <v>951</v>
      </c>
      <c r="B2481" s="99">
        <v>2</v>
      </c>
      <c r="C2481" s="103">
        <v>0.0013710420175819331</v>
      </c>
      <c r="D2481" s="99" t="s">
        <v>396</v>
      </c>
      <c r="E2481" s="99" t="b">
        <v>0</v>
      </c>
      <c r="F2481" s="99" t="b">
        <v>1</v>
      </c>
      <c r="G2481" s="99" t="b">
        <v>0</v>
      </c>
    </row>
    <row r="2482" spans="1:7" ht="15">
      <c r="A2482" s="101" t="s">
        <v>770</v>
      </c>
      <c r="B2482" s="99">
        <v>2</v>
      </c>
      <c r="C2482" s="103">
        <v>0.0013710420175819331</v>
      </c>
      <c r="D2482" s="99" t="s">
        <v>396</v>
      </c>
      <c r="E2482" s="99" t="b">
        <v>1</v>
      </c>
      <c r="F2482" s="99" t="b">
        <v>0</v>
      </c>
      <c r="G2482" s="99" t="b">
        <v>0</v>
      </c>
    </row>
    <row r="2483" spans="1:7" ht="15">
      <c r="A2483" s="101" t="s">
        <v>1075</v>
      </c>
      <c r="B2483" s="99">
        <v>2</v>
      </c>
      <c r="C2483" s="103">
        <v>0.0013710420175819331</v>
      </c>
      <c r="D2483" s="99" t="s">
        <v>396</v>
      </c>
      <c r="E2483" s="99" t="b">
        <v>0</v>
      </c>
      <c r="F2483" s="99" t="b">
        <v>0</v>
      </c>
      <c r="G2483" s="99" t="b">
        <v>0</v>
      </c>
    </row>
    <row r="2484" spans="1:7" ht="15">
      <c r="A2484" s="101" t="s">
        <v>540</v>
      </c>
      <c r="B2484" s="99">
        <v>2</v>
      </c>
      <c r="C2484" s="103">
        <v>0.001928504972515232</v>
      </c>
      <c r="D2484" s="99" t="s">
        <v>396</v>
      </c>
      <c r="E2484" s="99" t="b">
        <v>0</v>
      </c>
      <c r="F2484" s="99" t="b">
        <v>0</v>
      </c>
      <c r="G2484" s="99" t="b">
        <v>0</v>
      </c>
    </row>
    <row r="2485" spans="1:7" ht="15">
      <c r="A2485" s="101" t="s">
        <v>630</v>
      </c>
      <c r="B2485" s="99">
        <v>2</v>
      </c>
      <c r="C2485" s="103">
        <v>0.0013710420175819331</v>
      </c>
      <c r="D2485" s="99" t="s">
        <v>396</v>
      </c>
      <c r="E2485" s="99" t="b">
        <v>0</v>
      </c>
      <c r="F2485" s="99" t="b">
        <v>0</v>
      </c>
      <c r="G2485" s="99" t="b">
        <v>0</v>
      </c>
    </row>
    <row r="2486" spans="1:7" ht="15">
      <c r="A2486" s="101" t="s">
        <v>481</v>
      </c>
      <c r="B2486" s="99">
        <v>2</v>
      </c>
      <c r="C2486" s="103">
        <v>0.0013710420175819331</v>
      </c>
      <c r="D2486" s="99" t="s">
        <v>396</v>
      </c>
      <c r="E2486" s="99" t="b">
        <v>0</v>
      </c>
      <c r="F2486" s="99" t="b">
        <v>0</v>
      </c>
      <c r="G2486" s="99" t="b">
        <v>0</v>
      </c>
    </row>
    <row r="2487" spans="1:7" ht="15">
      <c r="A2487" s="101" t="s">
        <v>808</v>
      </c>
      <c r="B2487" s="99">
        <v>2</v>
      </c>
      <c r="C2487" s="103">
        <v>0.001928504972515232</v>
      </c>
      <c r="D2487" s="99" t="s">
        <v>396</v>
      </c>
      <c r="E2487" s="99" t="b">
        <v>0</v>
      </c>
      <c r="F2487" s="99" t="b">
        <v>0</v>
      </c>
      <c r="G2487" s="99" t="b">
        <v>0</v>
      </c>
    </row>
    <row r="2488" spans="1:7" ht="15">
      <c r="A2488" s="101" t="s">
        <v>1054</v>
      </c>
      <c r="B2488" s="99">
        <v>2</v>
      </c>
      <c r="C2488" s="103">
        <v>0.0013710420175819331</v>
      </c>
      <c r="D2488" s="99" t="s">
        <v>396</v>
      </c>
      <c r="E2488" s="99" t="b">
        <v>1</v>
      </c>
      <c r="F2488" s="99" t="b">
        <v>0</v>
      </c>
      <c r="G2488" s="99" t="b">
        <v>0</v>
      </c>
    </row>
    <row r="2489" spans="1:7" ht="15">
      <c r="A2489" s="101" t="s">
        <v>427</v>
      </c>
      <c r="B2489" s="99">
        <v>2</v>
      </c>
      <c r="C2489" s="103">
        <v>0.0013710420175819331</v>
      </c>
      <c r="D2489" s="99" t="s">
        <v>396</v>
      </c>
      <c r="E2489" s="99" t="b">
        <v>0</v>
      </c>
      <c r="F2489" s="99" t="b">
        <v>0</v>
      </c>
      <c r="G2489" s="99" t="b">
        <v>0</v>
      </c>
    </row>
    <row r="2490" spans="1:7" ht="15">
      <c r="A2490" s="101" t="s">
        <v>1257</v>
      </c>
      <c r="B2490" s="99">
        <v>2</v>
      </c>
      <c r="C2490" s="103">
        <v>0.001928504972515232</v>
      </c>
      <c r="D2490" s="99" t="s">
        <v>396</v>
      </c>
      <c r="E2490" s="99" t="b">
        <v>0</v>
      </c>
      <c r="F2490" s="99" t="b">
        <v>0</v>
      </c>
      <c r="G2490" s="99" t="b">
        <v>0</v>
      </c>
    </row>
    <row r="2491" spans="1:7" ht="15">
      <c r="A2491" s="101" t="s">
        <v>932</v>
      </c>
      <c r="B2491" s="99">
        <v>2</v>
      </c>
      <c r="C2491" s="103">
        <v>0.0013710420175819331</v>
      </c>
      <c r="D2491" s="99" t="s">
        <v>396</v>
      </c>
      <c r="E2491" s="99" t="b">
        <v>0</v>
      </c>
      <c r="F2491" s="99" t="b">
        <v>0</v>
      </c>
      <c r="G2491" s="99" t="b">
        <v>0</v>
      </c>
    </row>
    <row r="2492" spans="1:7" ht="15">
      <c r="A2492" s="101" t="s">
        <v>1046</v>
      </c>
      <c r="B2492" s="99">
        <v>2</v>
      </c>
      <c r="C2492" s="103">
        <v>0.0013710420175819331</v>
      </c>
      <c r="D2492" s="99" t="s">
        <v>396</v>
      </c>
      <c r="E2492" s="99" t="b">
        <v>0</v>
      </c>
      <c r="F2492" s="99" t="b">
        <v>0</v>
      </c>
      <c r="G2492" s="99" t="b">
        <v>0</v>
      </c>
    </row>
    <row r="2493" spans="1:7" ht="15">
      <c r="A2493" s="101" t="s">
        <v>1175</v>
      </c>
      <c r="B2493" s="99">
        <v>2</v>
      </c>
      <c r="C2493" s="103">
        <v>0.0013710420175819331</v>
      </c>
      <c r="D2493" s="99" t="s">
        <v>396</v>
      </c>
      <c r="E2493" s="99" t="b">
        <v>1</v>
      </c>
      <c r="F2493" s="99" t="b">
        <v>0</v>
      </c>
      <c r="G2493" s="99" t="b">
        <v>0</v>
      </c>
    </row>
    <row r="2494" spans="1:7" ht="15">
      <c r="A2494" s="101" t="s">
        <v>1095</v>
      </c>
      <c r="B2494" s="99">
        <v>2</v>
      </c>
      <c r="C2494" s="103">
        <v>0.0013710420175819331</v>
      </c>
      <c r="D2494" s="99" t="s">
        <v>396</v>
      </c>
      <c r="E2494" s="99" t="b">
        <v>0</v>
      </c>
      <c r="F2494" s="99" t="b">
        <v>0</v>
      </c>
      <c r="G2494" s="99" t="b">
        <v>0</v>
      </c>
    </row>
    <row r="2495" spans="1:7" ht="15">
      <c r="A2495" s="101" t="s">
        <v>527</v>
      </c>
      <c r="B2495" s="99">
        <v>2</v>
      </c>
      <c r="C2495" s="103">
        <v>0.0013710420175819331</v>
      </c>
      <c r="D2495" s="99" t="s">
        <v>396</v>
      </c>
      <c r="E2495" s="99" t="b">
        <v>0</v>
      </c>
      <c r="F2495" s="99" t="b">
        <v>0</v>
      </c>
      <c r="G2495" s="99" t="b">
        <v>0</v>
      </c>
    </row>
    <row r="2496" spans="1:7" ht="15">
      <c r="A2496" s="101" t="s">
        <v>663</v>
      </c>
      <c r="B2496" s="99">
        <v>2</v>
      </c>
      <c r="C2496" s="103">
        <v>0.0013710420175819331</v>
      </c>
      <c r="D2496" s="99" t="s">
        <v>396</v>
      </c>
      <c r="E2496" s="99" t="b">
        <v>0</v>
      </c>
      <c r="F2496" s="99" t="b">
        <v>0</v>
      </c>
      <c r="G2496" s="99" t="b">
        <v>0</v>
      </c>
    </row>
    <row r="2497" spans="1:7" ht="15">
      <c r="A2497" s="101" t="s">
        <v>935</v>
      </c>
      <c r="B2497" s="99">
        <v>2</v>
      </c>
      <c r="C2497" s="103">
        <v>0.0013710420175819331</v>
      </c>
      <c r="D2497" s="99" t="s">
        <v>396</v>
      </c>
      <c r="E2497" s="99" t="b">
        <v>0</v>
      </c>
      <c r="F2497" s="99" t="b">
        <v>0</v>
      </c>
      <c r="G2497" s="99" t="b">
        <v>0</v>
      </c>
    </row>
    <row r="2498" spans="1:7" ht="15">
      <c r="A2498" s="101" t="s">
        <v>567</v>
      </c>
      <c r="B2498" s="99">
        <v>2</v>
      </c>
      <c r="C2498" s="103">
        <v>0.0013710420175819331</v>
      </c>
      <c r="D2498" s="99" t="s">
        <v>396</v>
      </c>
      <c r="E2498" s="99" t="b">
        <v>0</v>
      </c>
      <c r="F2498" s="99" t="b">
        <v>0</v>
      </c>
      <c r="G2498" s="99" t="b">
        <v>0</v>
      </c>
    </row>
    <row r="2499" spans="1:7" ht="15">
      <c r="A2499" s="101" t="s">
        <v>703</v>
      </c>
      <c r="B2499" s="99">
        <v>2</v>
      </c>
      <c r="C2499" s="103">
        <v>0.001928504972515232</v>
      </c>
      <c r="D2499" s="99" t="s">
        <v>396</v>
      </c>
      <c r="E2499" s="99" t="b">
        <v>0</v>
      </c>
      <c r="F2499" s="99" t="b">
        <v>0</v>
      </c>
      <c r="G2499" s="99" t="b">
        <v>0</v>
      </c>
    </row>
    <row r="2500" spans="1:7" ht="15">
      <c r="A2500" s="101" t="s">
        <v>1005</v>
      </c>
      <c r="B2500" s="99">
        <v>2</v>
      </c>
      <c r="C2500" s="103">
        <v>0.0013710420175819331</v>
      </c>
      <c r="D2500" s="99" t="s">
        <v>396</v>
      </c>
      <c r="E2500" s="99" t="b">
        <v>0</v>
      </c>
      <c r="F2500" s="99" t="b">
        <v>1</v>
      </c>
      <c r="G2500" s="99" t="b">
        <v>0</v>
      </c>
    </row>
    <row r="2501" spans="1:7" ht="15">
      <c r="A2501" s="101" t="s">
        <v>969</v>
      </c>
      <c r="B2501" s="99">
        <v>2</v>
      </c>
      <c r="C2501" s="103">
        <v>0.0013710420175819331</v>
      </c>
      <c r="D2501" s="99" t="s">
        <v>396</v>
      </c>
      <c r="E2501" s="99" t="b">
        <v>0</v>
      </c>
      <c r="F2501" s="99" t="b">
        <v>0</v>
      </c>
      <c r="G2501" s="99" t="b">
        <v>0</v>
      </c>
    </row>
    <row r="2502" spans="1:7" ht="15">
      <c r="A2502" s="101" t="s">
        <v>946</v>
      </c>
      <c r="B2502" s="99">
        <v>2</v>
      </c>
      <c r="C2502" s="103">
        <v>0.001928504972515232</v>
      </c>
      <c r="D2502" s="99" t="s">
        <v>396</v>
      </c>
      <c r="E2502" s="99" t="b">
        <v>0</v>
      </c>
      <c r="F2502" s="99" t="b">
        <v>0</v>
      </c>
      <c r="G2502" s="99" t="b">
        <v>0</v>
      </c>
    </row>
    <row r="2503" spans="1:7" ht="15">
      <c r="A2503" s="101" t="s">
        <v>1101</v>
      </c>
      <c r="B2503" s="99">
        <v>2</v>
      </c>
      <c r="C2503" s="103">
        <v>0.0013710420175819331</v>
      </c>
      <c r="D2503" s="99" t="s">
        <v>396</v>
      </c>
      <c r="E2503" s="99" t="b">
        <v>0</v>
      </c>
      <c r="F2503" s="99" t="b">
        <v>0</v>
      </c>
      <c r="G2503" s="99" t="b">
        <v>0</v>
      </c>
    </row>
    <row r="2504" spans="1:7" ht="15">
      <c r="A2504" s="101" t="s">
        <v>1661</v>
      </c>
      <c r="B2504" s="99">
        <v>2</v>
      </c>
      <c r="C2504" s="103">
        <v>0.0013710420175819331</v>
      </c>
      <c r="D2504" s="99" t="s">
        <v>396</v>
      </c>
      <c r="E2504" s="99" t="b">
        <v>0</v>
      </c>
      <c r="F2504" s="99" t="b">
        <v>0</v>
      </c>
      <c r="G2504" s="99" t="b">
        <v>0</v>
      </c>
    </row>
    <row r="2505" spans="1:7" ht="15">
      <c r="A2505" s="101" t="s">
        <v>925</v>
      </c>
      <c r="B2505" s="99">
        <v>2</v>
      </c>
      <c r="C2505" s="103">
        <v>0.0013710420175819331</v>
      </c>
      <c r="D2505" s="99" t="s">
        <v>396</v>
      </c>
      <c r="E2505" s="99" t="b">
        <v>0</v>
      </c>
      <c r="F2505" s="99" t="b">
        <v>0</v>
      </c>
      <c r="G2505" s="99" t="b">
        <v>0</v>
      </c>
    </row>
    <row r="2506" spans="1:7" ht="15">
      <c r="A2506" s="101" t="s">
        <v>929</v>
      </c>
      <c r="B2506" s="99">
        <v>2</v>
      </c>
      <c r="C2506" s="103">
        <v>0.001928504972515232</v>
      </c>
      <c r="D2506" s="99" t="s">
        <v>396</v>
      </c>
      <c r="E2506" s="99" t="b">
        <v>0</v>
      </c>
      <c r="F2506" s="99" t="b">
        <v>0</v>
      </c>
      <c r="G2506" s="99" t="b">
        <v>0</v>
      </c>
    </row>
    <row r="2507" spans="1:7" ht="15">
      <c r="A2507" s="101" t="s">
        <v>1645</v>
      </c>
      <c r="B2507" s="99">
        <v>2</v>
      </c>
      <c r="C2507" s="103">
        <v>0.001928504972515232</v>
      </c>
      <c r="D2507" s="99" t="s">
        <v>396</v>
      </c>
      <c r="E2507" s="99" t="b">
        <v>0</v>
      </c>
      <c r="F2507" s="99" t="b">
        <v>0</v>
      </c>
      <c r="G2507" s="99" t="b">
        <v>0</v>
      </c>
    </row>
    <row r="2508" spans="1:7" ht="15">
      <c r="A2508" s="101" t="s">
        <v>426</v>
      </c>
      <c r="B2508" s="99">
        <v>2</v>
      </c>
      <c r="C2508" s="103">
        <v>0.0013710420175819331</v>
      </c>
      <c r="D2508" s="99" t="s">
        <v>396</v>
      </c>
      <c r="E2508" s="99" t="b">
        <v>0</v>
      </c>
      <c r="F2508" s="99" t="b">
        <v>0</v>
      </c>
      <c r="G2508" s="99" t="b">
        <v>0</v>
      </c>
    </row>
    <row r="2509" spans="1:7" ht="15">
      <c r="A2509" s="101" t="s">
        <v>1008</v>
      </c>
      <c r="B2509" s="99">
        <v>2</v>
      </c>
      <c r="C2509" s="103">
        <v>0.0013710420175819331</v>
      </c>
      <c r="D2509" s="99" t="s">
        <v>396</v>
      </c>
      <c r="E2509" s="99" t="b">
        <v>0</v>
      </c>
      <c r="F2509" s="99" t="b">
        <v>0</v>
      </c>
      <c r="G2509" s="99" t="b">
        <v>0</v>
      </c>
    </row>
    <row r="2510" spans="1:7" ht="15">
      <c r="A2510" s="101" t="s">
        <v>772</v>
      </c>
      <c r="B2510" s="99">
        <v>2</v>
      </c>
      <c r="C2510" s="103">
        <v>0.0013710420175819331</v>
      </c>
      <c r="D2510" s="99" t="s">
        <v>396</v>
      </c>
      <c r="E2510" s="99" t="b">
        <v>0</v>
      </c>
      <c r="F2510" s="99" t="b">
        <v>0</v>
      </c>
      <c r="G2510" s="99" t="b">
        <v>0</v>
      </c>
    </row>
    <row r="2511" spans="1:7" ht="15">
      <c r="A2511" s="101" t="s">
        <v>1557</v>
      </c>
      <c r="B2511" s="99">
        <v>2</v>
      </c>
      <c r="C2511" s="103">
        <v>0.0013710420175819331</v>
      </c>
      <c r="D2511" s="99" t="s">
        <v>396</v>
      </c>
      <c r="E2511" s="99" t="b">
        <v>0</v>
      </c>
      <c r="F2511" s="99" t="b">
        <v>0</v>
      </c>
      <c r="G2511" s="99" t="b">
        <v>0</v>
      </c>
    </row>
    <row r="2512" spans="1:7" ht="15">
      <c r="A2512" s="101" t="s">
        <v>1117</v>
      </c>
      <c r="B2512" s="99">
        <v>2</v>
      </c>
      <c r="C2512" s="103">
        <v>0.0013710420175819331</v>
      </c>
      <c r="D2512" s="99" t="s">
        <v>396</v>
      </c>
      <c r="E2512" s="99" t="b">
        <v>0</v>
      </c>
      <c r="F2512" s="99" t="b">
        <v>0</v>
      </c>
      <c r="G2512" s="99" t="b">
        <v>0</v>
      </c>
    </row>
    <row r="2513" spans="1:7" ht="15">
      <c r="A2513" s="101" t="s">
        <v>1173</v>
      </c>
      <c r="B2513" s="99">
        <v>2</v>
      </c>
      <c r="C2513" s="103">
        <v>0.0013710420175819331</v>
      </c>
      <c r="D2513" s="99" t="s">
        <v>396</v>
      </c>
      <c r="E2513" s="99" t="b">
        <v>0</v>
      </c>
      <c r="F2513" s="99" t="b">
        <v>0</v>
      </c>
      <c r="G2513" s="99" t="b">
        <v>0</v>
      </c>
    </row>
    <row r="2514" spans="1:7" ht="15">
      <c r="A2514" s="101" t="s">
        <v>1035</v>
      </c>
      <c r="B2514" s="99">
        <v>2</v>
      </c>
      <c r="C2514" s="103">
        <v>0.0013710420175819331</v>
      </c>
      <c r="D2514" s="99" t="s">
        <v>396</v>
      </c>
      <c r="E2514" s="99" t="b">
        <v>1</v>
      </c>
      <c r="F2514" s="99" t="b">
        <v>0</v>
      </c>
      <c r="G2514" s="99" t="b">
        <v>0</v>
      </c>
    </row>
    <row r="2515" spans="1:7" ht="15">
      <c r="A2515" s="101" t="s">
        <v>1107</v>
      </c>
      <c r="B2515" s="99">
        <v>2</v>
      </c>
      <c r="C2515" s="103">
        <v>0.0013710420175819331</v>
      </c>
      <c r="D2515" s="99" t="s">
        <v>396</v>
      </c>
      <c r="E2515" s="99" t="b">
        <v>0</v>
      </c>
      <c r="F2515" s="99" t="b">
        <v>0</v>
      </c>
      <c r="G2515" s="99" t="b">
        <v>0</v>
      </c>
    </row>
    <row r="2516" spans="1:7" ht="15">
      <c r="A2516" s="101" t="s">
        <v>949</v>
      </c>
      <c r="B2516" s="99">
        <v>2</v>
      </c>
      <c r="C2516" s="103">
        <v>0.0013710420175819331</v>
      </c>
      <c r="D2516" s="99" t="s">
        <v>396</v>
      </c>
      <c r="E2516" s="99" t="b">
        <v>0</v>
      </c>
      <c r="F2516" s="99" t="b">
        <v>0</v>
      </c>
      <c r="G2516" s="99" t="b">
        <v>0</v>
      </c>
    </row>
    <row r="2517" spans="1:7" ht="15">
      <c r="A2517" s="101" t="s">
        <v>541</v>
      </c>
      <c r="B2517" s="99">
        <v>2</v>
      </c>
      <c r="C2517" s="103">
        <v>0.001928504972515232</v>
      </c>
      <c r="D2517" s="99" t="s">
        <v>396</v>
      </c>
      <c r="E2517" s="99" t="b">
        <v>0</v>
      </c>
      <c r="F2517" s="99" t="b">
        <v>0</v>
      </c>
      <c r="G2517" s="99" t="b">
        <v>0</v>
      </c>
    </row>
    <row r="2518" spans="1:7" ht="15">
      <c r="A2518" s="101" t="s">
        <v>638</v>
      </c>
      <c r="B2518" s="99">
        <v>2</v>
      </c>
      <c r="C2518" s="103">
        <v>0.0013710420175819331</v>
      </c>
      <c r="D2518" s="99" t="s">
        <v>396</v>
      </c>
      <c r="E2518" s="99" t="b">
        <v>0</v>
      </c>
      <c r="F2518" s="99" t="b">
        <v>0</v>
      </c>
      <c r="G2518" s="99" t="b">
        <v>0</v>
      </c>
    </row>
    <row r="2519" spans="1:7" ht="15">
      <c r="A2519" s="101" t="s">
        <v>1000</v>
      </c>
      <c r="B2519" s="99">
        <v>2</v>
      </c>
      <c r="C2519" s="103">
        <v>0.0013710420175819331</v>
      </c>
      <c r="D2519" s="99" t="s">
        <v>396</v>
      </c>
      <c r="E2519" s="99" t="b">
        <v>0</v>
      </c>
      <c r="F2519" s="99" t="b">
        <v>0</v>
      </c>
      <c r="G2519" s="99" t="b">
        <v>0</v>
      </c>
    </row>
    <row r="2520" spans="1:7" ht="15">
      <c r="A2520" s="101" t="s">
        <v>857</v>
      </c>
      <c r="B2520" s="99">
        <v>2</v>
      </c>
      <c r="C2520" s="103">
        <v>0.0013710420175819331</v>
      </c>
      <c r="D2520" s="99" t="s">
        <v>396</v>
      </c>
      <c r="E2520" s="99" t="b">
        <v>0</v>
      </c>
      <c r="F2520" s="99" t="b">
        <v>0</v>
      </c>
      <c r="G2520" s="99" t="b">
        <v>0</v>
      </c>
    </row>
    <row r="2521" spans="1:7" ht="15">
      <c r="A2521" s="101" t="s">
        <v>1120</v>
      </c>
      <c r="B2521" s="99">
        <v>2</v>
      </c>
      <c r="C2521" s="103">
        <v>0.0013710420175819331</v>
      </c>
      <c r="D2521" s="99" t="s">
        <v>396</v>
      </c>
      <c r="E2521" s="99" t="b">
        <v>0</v>
      </c>
      <c r="F2521" s="99" t="b">
        <v>0</v>
      </c>
      <c r="G2521" s="99" t="b">
        <v>0</v>
      </c>
    </row>
    <row r="2522" spans="1:7" ht="15">
      <c r="A2522" s="101" t="s">
        <v>1561</v>
      </c>
      <c r="B2522" s="99">
        <v>2</v>
      </c>
      <c r="C2522" s="103">
        <v>0.001928504972515232</v>
      </c>
      <c r="D2522" s="99" t="s">
        <v>396</v>
      </c>
      <c r="E2522" s="99" t="b">
        <v>0</v>
      </c>
      <c r="F2522" s="99" t="b">
        <v>0</v>
      </c>
      <c r="G2522" s="99" t="b">
        <v>0</v>
      </c>
    </row>
    <row r="2523" spans="1:7" ht="15">
      <c r="A2523" s="101" t="s">
        <v>816</v>
      </c>
      <c r="B2523" s="99">
        <v>2</v>
      </c>
      <c r="C2523" s="103">
        <v>0.001928504972515232</v>
      </c>
      <c r="D2523" s="99" t="s">
        <v>396</v>
      </c>
      <c r="E2523" s="99" t="b">
        <v>0</v>
      </c>
      <c r="F2523" s="99" t="b">
        <v>0</v>
      </c>
      <c r="G2523" s="99" t="b">
        <v>0</v>
      </c>
    </row>
    <row r="2524" spans="1:7" ht="15">
      <c r="A2524" s="101" t="s">
        <v>478</v>
      </c>
      <c r="B2524" s="99">
        <v>2</v>
      </c>
      <c r="C2524" s="103">
        <v>0.001928504972515232</v>
      </c>
      <c r="D2524" s="99" t="s">
        <v>396</v>
      </c>
      <c r="E2524" s="99" t="b">
        <v>0</v>
      </c>
      <c r="F2524" s="99" t="b">
        <v>0</v>
      </c>
      <c r="G2524" s="99" t="b">
        <v>0</v>
      </c>
    </row>
    <row r="2525" spans="1:7" ht="15">
      <c r="A2525" s="101" t="s">
        <v>927</v>
      </c>
      <c r="B2525" s="99">
        <v>2</v>
      </c>
      <c r="C2525" s="103">
        <v>0.001928504972515232</v>
      </c>
      <c r="D2525" s="99" t="s">
        <v>396</v>
      </c>
      <c r="E2525" s="99" t="b">
        <v>0</v>
      </c>
      <c r="F2525" s="99" t="b">
        <v>0</v>
      </c>
      <c r="G2525" s="99" t="b">
        <v>0</v>
      </c>
    </row>
    <row r="2526" spans="1:7" ht="15">
      <c r="A2526" s="101" t="s">
        <v>941</v>
      </c>
      <c r="B2526" s="99">
        <v>2</v>
      </c>
      <c r="C2526" s="103">
        <v>0.0013710420175819331</v>
      </c>
      <c r="D2526" s="99" t="s">
        <v>396</v>
      </c>
      <c r="E2526" s="99" t="b">
        <v>0</v>
      </c>
      <c r="F2526" s="99" t="b">
        <v>0</v>
      </c>
      <c r="G2526" s="99" t="b">
        <v>0</v>
      </c>
    </row>
    <row r="2527" spans="1:7" ht="15">
      <c r="A2527" s="101" t="s">
        <v>737</v>
      </c>
      <c r="B2527" s="99">
        <v>2</v>
      </c>
      <c r="C2527" s="103">
        <v>0.0013710420175819331</v>
      </c>
      <c r="D2527" s="99" t="s">
        <v>396</v>
      </c>
      <c r="E2527" s="99" t="b">
        <v>0</v>
      </c>
      <c r="F2527" s="99" t="b">
        <v>0</v>
      </c>
      <c r="G2527" s="99" t="b">
        <v>0</v>
      </c>
    </row>
    <row r="2528" spans="1:7" ht="15">
      <c r="A2528" s="101" t="s">
        <v>568</v>
      </c>
      <c r="B2528" s="99">
        <v>2</v>
      </c>
      <c r="C2528" s="103">
        <v>0.0013710420175819331</v>
      </c>
      <c r="D2528" s="99" t="s">
        <v>396</v>
      </c>
      <c r="E2528" s="99" t="b">
        <v>0</v>
      </c>
      <c r="F2528" s="99" t="b">
        <v>0</v>
      </c>
      <c r="G2528" s="99" t="b">
        <v>0</v>
      </c>
    </row>
    <row r="2529" spans="1:7" ht="15">
      <c r="A2529" s="101" t="s">
        <v>462</v>
      </c>
      <c r="B2529" s="99">
        <v>2</v>
      </c>
      <c r="C2529" s="103">
        <v>0.0013710420175819331</v>
      </c>
      <c r="D2529" s="99" t="s">
        <v>396</v>
      </c>
      <c r="E2529" s="99" t="b">
        <v>0</v>
      </c>
      <c r="F2529" s="99" t="b">
        <v>0</v>
      </c>
      <c r="G2529" s="99" t="b">
        <v>0</v>
      </c>
    </row>
    <row r="2530" spans="1:7" ht="15">
      <c r="A2530" s="101" t="s">
        <v>507</v>
      </c>
      <c r="B2530" s="99">
        <v>2</v>
      </c>
      <c r="C2530" s="103">
        <v>0.0013710420175819331</v>
      </c>
      <c r="D2530" s="99" t="s">
        <v>396</v>
      </c>
      <c r="E2530" s="99" t="b">
        <v>0</v>
      </c>
      <c r="F2530" s="99" t="b">
        <v>0</v>
      </c>
      <c r="G2530" s="99" t="b">
        <v>0</v>
      </c>
    </row>
    <row r="2531" spans="1:7" ht="15">
      <c r="A2531" s="101" t="s">
        <v>1129</v>
      </c>
      <c r="B2531" s="99">
        <v>2</v>
      </c>
      <c r="C2531" s="103">
        <v>0.0013710420175819331</v>
      </c>
      <c r="D2531" s="99" t="s">
        <v>396</v>
      </c>
      <c r="E2531" s="99" t="b">
        <v>0</v>
      </c>
      <c r="F2531" s="99" t="b">
        <v>0</v>
      </c>
      <c r="G2531" s="99" t="b">
        <v>0</v>
      </c>
    </row>
    <row r="2532" spans="1:7" ht="15">
      <c r="A2532" s="101" t="s">
        <v>1092</v>
      </c>
      <c r="B2532" s="99">
        <v>2</v>
      </c>
      <c r="C2532" s="103">
        <v>0.001928504972515232</v>
      </c>
      <c r="D2532" s="99" t="s">
        <v>396</v>
      </c>
      <c r="E2532" s="99" t="b">
        <v>0</v>
      </c>
      <c r="F2532" s="99" t="b">
        <v>0</v>
      </c>
      <c r="G2532" s="99" t="b">
        <v>0</v>
      </c>
    </row>
    <row r="2533" spans="1:7" ht="15">
      <c r="A2533" s="101" t="s">
        <v>1241</v>
      </c>
      <c r="B2533" s="99">
        <v>2</v>
      </c>
      <c r="C2533" s="103">
        <v>0.0013710420175819331</v>
      </c>
      <c r="D2533" s="99" t="s">
        <v>396</v>
      </c>
      <c r="E2533" s="99" t="b">
        <v>0</v>
      </c>
      <c r="F2533" s="99" t="b">
        <v>0</v>
      </c>
      <c r="G2533" s="99" t="b">
        <v>0</v>
      </c>
    </row>
    <row r="2534" spans="1:7" ht="15">
      <c r="A2534" s="101" t="s">
        <v>766</v>
      </c>
      <c r="B2534" s="99">
        <v>2</v>
      </c>
      <c r="C2534" s="103">
        <v>0.0013710420175819331</v>
      </c>
      <c r="D2534" s="99" t="s">
        <v>396</v>
      </c>
      <c r="E2534" s="99" t="b">
        <v>0</v>
      </c>
      <c r="F2534" s="99" t="b">
        <v>0</v>
      </c>
      <c r="G2534" s="99" t="b">
        <v>0</v>
      </c>
    </row>
    <row r="2535" spans="1:7" ht="15">
      <c r="A2535" s="101" t="s">
        <v>233</v>
      </c>
      <c r="B2535" s="99">
        <v>27</v>
      </c>
      <c r="C2535" s="103">
        <v>0.008004686045194434</v>
      </c>
      <c r="D2535" s="99" t="s">
        <v>397</v>
      </c>
      <c r="E2535" s="99" t="b">
        <v>0</v>
      </c>
      <c r="F2535" s="99" t="b">
        <v>0</v>
      </c>
      <c r="G2535" s="99" t="b">
        <v>0</v>
      </c>
    </row>
    <row r="2536" spans="1:7" ht="15">
      <c r="A2536" s="101" t="s">
        <v>417</v>
      </c>
      <c r="B2536" s="99">
        <v>19</v>
      </c>
      <c r="C2536" s="103">
        <v>0.0043303785807074</v>
      </c>
      <c r="D2536" s="99" t="s">
        <v>397</v>
      </c>
      <c r="E2536" s="99" t="b">
        <v>0</v>
      </c>
      <c r="F2536" s="99" t="b">
        <v>0</v>
      </c>
      <c r="G2536" s="99" t="b">
        <v>0</v>
      </c>
    </row>
    <row r="2537" spans="1:7" ht="15">
      <c r="A2537" s="101" t="s">
        <v>416</v>
      </c>
      <c r="B2537" s="99">
        <v>16</v>
      </c>
      <c r="C2537" s="103">
        <v>0.002719233179483542</v>
      </c>
      <c r="D2537" s="99" t="s">
        <v>397</v>
      </c>
      <c r="E2537" s="99" t="b">
        <v>0</v>
      </c>
      <c r="F2537" s="99" t="b">
        <v>0</v>
      </c>
      <c r="G2537" s="99" t="b">
        <v>0</v>
      </c>
    </row>
    <row r="2538" spans="1:7" ht="15">
      <c r="A2538" s="101" t="s">
        <v>254</v>
      </c>
      <c r="B2538" s="99">
        <v>15</v>
      </c>
      <c r="C2538" s="103">
        <v>0.004447047802885796</v>
      </c>
      <c r="D2538" s="99" t="s">
        <v>397</v>
      </c>
      <c r="E2538" s="99" t="b">
        <v>0</v>
      </c>
      <c r="F2538" s="99" t="b">
        <v>0</v>
      </c>
      <c r="G2538" s="99" t="b">
        <v>0</v>
      </c>
    </row>
    <row r="2539" spans="1:7" ht="15">
      <c r="A2539" s="101" t="s">
        <v>420</v>
      </c>
      <c r="B2539" s="99">
        <v>14</v>
      </c>
      <c r="C2539" s="103">
        <v>0.004150577949360077</v>
      </c>
      <c r="D2539" s="99" t="s">
        <v>397</v>
      </c>
      <c r="E2539" s="99" t="b">
        <v>0</v>
      </c>
      <c r="F2539" s="99" t="b">
        <v>0</v>
      </c>
      <c r="G2539" s="99" t="b">
        <v>0</v>
      </c>
    </row>
    <row r="2540" spans="1:7" ht="15">
      <c r="A2540" s="101" t="s">
        <v>430</v>
      </c>
      <c r="B2540" s="99">
        <v>14</v>
      </c>
      <c r="C2540" s="103">
        <v>0.005325244773700153</v>
      </c>
      <c r="D2540" s="99" t="s">
        <v>397</v>
      </c>
      <c r="E2540" s="99" t="b">
        <v>0</v>
      </c>
      <c r="F2540" s="99" t="b">
        <v>0</v>
      </c>
      <c r="G2540" s="99" t="b">
        <v>0</v>
      </c>
    </row>
    <row r="2541" spans="1:7" ht="15">
      <c r="A2541" s="101" t="s">
        <v>473</v>
      </c>
      <c r="B2541" s="99">
        <v>12</v>
      </c>
      <c r="C2541" s="103">
        <v>0.0045644955203144166</v>
      </c>
      <c r="D2541" s="99" t="s">
        <v>397</v>
      </c>
      <c r="E2541" s="99" t="b">
        <v>0</v>
      </c>
      <c r="F2541" s="99" t="b">
        <v>0</v>
      </c>
      <c r="G2541" s="99" t="b">
        <v>0</v>
      </c>
    </row>
    <row r="2542" spans="1:7" ht="15">
      <c r="A2542" s="101" t="s">
        <v>443</v>
      </c>
      <c r="B2542" s="99">
        <v>11</v>
      </c>
      <c r="C2542" s="103">
        <v>0.0041841208936215495</v>
      </c>
      <c r="D2542" s="99" t="s">
        <v>397</v>
      </c>
      <c r="E2542" s="99" t="b">
        <v>0</v>
      </c>
      <c r="F2542" s="99" t="b">
        <v>0</v>
      </c>
      <c r="G2542" s="99" t="b">
        <v>0</v>
      </c>
    </row>
    <row r="2543" spans="1:7" ht="15">
      <c r="A2543" s="101" t="s">
        <v>433</v>
      </c>
      <c r="B2543" s="99">
        <v>10</v>
      </c>
      <c r="C2543" s="103">
        <v>0.002279146621424947</v>
      </c>
      <c r="D2543" s="99" t="s">
        <v>397</v>
      </c>
      <c r="E2543" s="99" t="b">
        <v>0</v>
      </c>
      <c r="F2543" s="99" t="b">
        <v>0</v>
      </c>
      <c r="G2543" s="99" t="b">
        <v>0</v>
      </c>
    </row>
    <row r="2544" spans="1:7" ht="15">
      <c r="A2544" s="101" t="s">
        <v>415</v>
      </c>
      <c r="B2544" s="99">
        <v>10</v>
      </c>
      <c r="C2544" s="103">
        <v>0.002964698535257197</v>
      </c>
      <c r="D2544" s="99" t="s">
        <v>397</v>
      </c>
      <c r="E2544" s="99" t="b">
        <v>0</v>
      </c>
      <c r="F2544" s="99" t="b">
        <v>0</v>
      </c>
      <c r="G2544" s="99" t="b">
        <v>0</v>
      </c>
    </row>
    <row r="2545" spans="1:7" ht="15">
      <c r="A2545" s="101" t="s">
        <v>476</v>
      </c>
      <c r="B2545" s="99">
        <v>8</v>
      </c>
      <c r="C2545" s="103">
        <v>0.0030429970135429445</v>
      </c>
      <c r="D2545" s="99" t="s">
        <v>397</v>
      </c>
      <c r="E2545" s="99" t="b">
        <v>0</v>
      </c>
      <c r="F2545" s="99" t="b">
        <v>0</v>
      </c>
      <c r="G2545" s="99" t="b">
        <v>0</v>
      </c>
    </row>
    <row r="2546" spans="1:7" ht="15">
      <c r="A2546" s="101" t="s">
        <v>599</v>
      </c>
      <c r="B2546" s="99">
        <v>8</v>
      </c>
      <c r="C2546" s="103">
        <v>0.007213109507589438</v>
      </c>
      <c r="D2546" s="99" t="s">
        <v>397</v>
      </c>
      <c r="E2546" s="99" t="b">
        <v>0</v>
      </c>
      <c r="F2546" s="99" t="b">
        <v>0</v>
      </c>
      <c r="G2546" s="99" t="b">
        <v>0</v>
      </c>
    </row>
    <row r="2547" spans="1:7" ht="15">
      <c r="A2547" s="101" t="s">
        <v>429</v>
      </c>
      <c r="B2547" s="99">
        <v>8</v>
      </c>
      <c r="C2547" s="103">
        <v>0.0030429970135429445</v>
      </c>
      <c r="D2547" s="99" t="s">
        <v>397</v>
      </c>
      <c r="E2547" s="99" t="b">
        <v>0</v>
      </c>
      <c r="F2547" s="99" t="b">
        <v>0</v>
      </c>
      <c r="G2547" s="99" t="b">
        <v>0</v>
      </c>
    </row>
    <row r="2548" spans="1:7" ht="15">
      <c r="A2548" s="101" t="s">
        <v>428</v>
      </c>
      <c r="B2548" s="99">
        <v>8</v>
      </c>
      <c r="C2548" s="103">
        <v>0.0030429970135429445</v>
      </c>
      <c r="D2548" s="99" t="s">
        <v>397</v>
      </c>
      <c r="E2548" s="99" t="b">
        <v>0</v>
      </c>
      <c r="F2548" s="99" t="b">
        <v>0</v>
      </c>
      <c r="G2548" s="99" t="b">
        <v>0</v>
      </c>
    </row>
    <row r="2549" spans="1:7" ht="15">
      <c r="A2549" s="101" t="s">
        <v>438</v>
      </c>
      <c r="B2549" s="99">
        <v>7</v>
      </c>
      <c r="C2549" s="103">
        <v>0.0020752889746800383</v>
      </c>
      <c r="D2549" s="99" t="s">
        <v>397</v>
      </c>
      <c r="E2549" s="99" t="b">
        <v>0</v>
      </c>
      <c r="F2549" s="99" t="b">
        <v>0</v>
      </c>
      <c r="G2549" s="99" t="b">
        <v>0</v>
      </c>
    </row>
    <row r="2550" spans="1:7" ht="15">
      <c r="A2550" s="101" t="s">
        <v>559</v>
      </c>
      <c r="B2550" s="99">
        <v>7</v>
      </c>
      <c r="C2550" s="103">
        <v>0.0034198268511428033</v>
      </c>
      <c r="D2550" s="99" t="s">
        <v>397</v>
      </c>
      <c r="E2550" s="99" t="b">
        <v>0</v>
      </c>
      <c r="F2550" s="99" t="b">
        <v>0</v>
      </c>
      <c r="G2550" s="99" t="b">
        <v>0</v>
      </c>
    </row>
    <row r="2551" spans="1:7" ht="15">
      <c r="A2551" s="101" t="s">
        <v>436</v>
      </c>
      <c r="B2551" s="99">
        <v>7</v>
      </c>
      <c r="C2551" s="103">
        <v>0.0034198268511428033</v>
      </c>
      <c r="D2551" s="99" t="s">
        <v>397</v>
      </c>
      <c r="E2551" s="99" t="b">
        <v>0</v>
      </c>
      <c r="F2551" s="99" t="b">
        <v>0</v>
      </c>
      <c r="G2551" s="99" t="b">
        <v>0</v>
      </c>
    </row>
    <row r="2552" spans="1:7" ht="15">
      <c r="A2552" s="101" t="s">
        <v>478</v>
      </c>
      <c r="B2552" s="99">
        <v>7</v>
      </c>
      <c r="C2552" s="103">
        <v>0.0034198268511428033</v>
      </c>
      <c r="D2552" s="99" t="s">
        <v>397</v>
      </c>
      <c r="E2552" s="99" t="b">
        <v>0</v>
      </c>
      <c r="F2552" s="99" t="b">
        <v>0</v>
      </c>
      <c r="G2552" s="99" t="b">
        <v>0</v>
      </c>
    </row>
    <row r="2553" spans="1:7" ht="15">
      <c r="A2553" s="101" t="s">
        <v>570</v>
      </c>
      <c r="B2553" s="99">
        <v>7</v>
      </c>
      <c r="C2553" s="103">
        <v>0.006311470819140758</v>
      </c>
      <c r="D2553" s="99" t="s">
        <v>397</v>
      </c>
      <c r="E2553" s="99" t="b">
        <v>0</v>
      </c>
      <c r="F2553" s="99" t="b">
        <v>0</v>
      </c>
      <c r="G2553" s="99" t="b">
        <v>0</v>
      </c>
    </row>
    <row r="2554" spans="1:7" ht="15">
      <c r="A2554" s="101" t="s">
        <v>457</v>
      </c>
      <c r="B2554" s="99">
        <v>7</v>
      </c>
      <c r="C2554" s="103">
        <v>0.004487046602995417</v>
      </c>
      <c r="D2554" s="99" t="s">
        <v>397</v>
      </c>
      <c r="E2554" s="99" t="b">
        <v>0</v>
      </c>
      <c r="F2554" s="99" t="b">
        <v>0</v>
      </c>
      <c r="G2554" s="99" t="b">
        <v>0</v>
      </c>
    </row>
    <row r="2555" spans="1:7" ht="15">
      <c r="A2555" s="101" t="s">
        <v>427</v>
      </c>
      <c r="B2555" s="99">
        <v>7</v>
      </c>
      <c r="C2555" s="103">
        <v>0.0020752889746800383</v>
      </c>
      <c r="D2555" s="99" t="s">
        <v>397</v>
      </c>
      <c r="E2555" s="99" t="b">
        <v>0</v>
      </c>
      <c r="F2555" s="99" t="b">
        <v>0</v>
      </c>
      <c r="G2555" s="99" t="b">
        <v>0</v>
      </c>
    </row>
    <row r="2556" spans="1:7" ht="15">
      <c r="A2556" s="101" t="s">
        <v>468</v>
      </c>
      <c r="B2556" s="99">
        <v>6</v>
      </c>
      <c r="C2556" s="103">
        <v>0.0038460399454246434</v>
      </c>
      <c r="D2556" s="99" t="s">
        <v>397</v>
      </c>
      <c r="E2556" s="99" t="b">
        <v>0</v>
      </c>
      <c r="F2556" s="99" t="b">
        <v>0</v>
      </c>
      <c r="G2556" s="99" t="b">
        <v>0</v>
      </c>
    </row>
    <row r="2557" spans="1:7" ht="15">
      <c r="A2557" s="101" t="s">
        <v>480</v>
      </c>
      <c r="B2557" s="99">
        <v>6</v>
      </c>
      <c r="C2557" s="103">
        <v>0.0038460399454246434</v>
      </c>
      <c r="D2557" s="99" t="s">
        <v>397</v>
      </c>
      <c r="E2557" s="99" t="b">
        <v>0</v>
      </c>
      <c r="F2557" s="99" t="b">
        <v>0</v>
      </c>
      <c r="G2557" s="99" t="b">
        <v>0</v>
      </c>
    </row>
    <row r="2558" spans="1:7" ht="15">
      <c r="A2558" s="101" t="s">
        <v>460</v>
      </c>
      <c r="B2558" s="99">
        <v>6</v>
      </c>
      <c r="C2558" s="103">
        <v>0.0038460399454246434</v>
      </c>
      <c r="D2558" s="99" t="s">
        <v>397</v>
      </c>
      <c r="E2558" s="99" t="b">
        <v>0</v>
      </c>
      <c r="F2558" s="99" t="b">
        <v>0</v>
      </c>
      <c r="G2558" s="99" t="b">
        <v>0</v>
      </c>
    </row>
    <row r="2559" spans="1:7" ht="15">
      <c r="A2559" s="101" t="s">
        <v>507</v>
      </c>
      <c r="B2559" s="99">
        <v>6</v>
      </c>
      <c r="C2559" s="103">
        <v>0.0038460399454246434</v>
      </c>
      <c r="D2559" s="99" t="s">
        <v>397</v>
      </c>
      <c r="E2559" s="99" t="b">
        <v>0</v>
      </c>
      <c r="F2559" s="99" t="b">
        <v>0</v>
      </c>
      <c r="G2559" s="99" t="b">
        <v>0</v>
      </c>
    </row>
    <row r="2560" spans="1:7" ht="15">
      <c r="A2560" s="101" t="s">
        <v>444</v>
      </c>
      <c r="B2560" s="99">
        <v>6</v>
      </c>
      <c r="C2560" s="103">
        <v>0.0022822477601572083</v>
      </c>
      <c r="D2560" s="99" t="s">
        <v>397</v>
      </c>
      <c r="E2560" s="99" t="b">
        <v>0</v>
      </c>
      <c r="F2560" s="99" t="b">
        <v>0</v>
      </c>
      <c r="G2560" s="99" t="b">
        <v>0</v>
      </c>
    </row>
    <row r="2561" spans="1:7" ht="15">
      <c r="A2561" s="101" t="s">
        <v>432</v>
      </c>
      <c r="B2561" s="99">
        <v>6</v>
      </c>
      <c r="C2561" s="103">
        <v>0.0022822477601572083</v>
      </c>
      <c r="D2561" s="99" t="s">
        <v>397</v>
      </c>
      <c r="E2561" s="99" t="b">
        <v>0</v>
      </c>
      <c r="F2561" s="99" t="b">
        <v>0</v>
      </c>
      <c r="G2561" s="99" t="b">
        <v>0</v>
      </c>
    </row>
    <row r="2562" spans="1:7" ht="15">
      <c r="A2562" s="101" t="s">
        <v>583</v>
      </c>
      <c r="B2562" s="99">
        <v>6</v>
      </c>
      <c r="C2562" s="103">
        <v>0.0038460399454246434</v>
      </c>
      <c r="D2562" s="99" t="s">
        <v>397</v>
      </c>
      <c r="E2562" s="99" t="b">
        <v>0</v>
      </c>
      <c r="F2562" s="99" t="b">
        <v>0</v>
      </c>
      <c r="G2562" s="99" t="b">
        <v>0</v>
      </c>
    </row>
    <row r="2563" spans="1:7" ht="15">
      <c r="A2563" s="101" t="s">
        <v>424</v>
      </c>
      <c r="B2563" s="99">
        <v>6</v>
      </c>
      <c r="C2563" s="103">
        <v>0.0017788191211543184</v>
      </c>
      <c r="D2563" s="99" t="s">
        <v>397</v>
      </c>
      <c r="E2563" s="99" t="b">
        <v>0</v>
      </c>
      <c r="F2563" s="99" t="b">
        <v>0</v>
      </c>
      <c r="G2563" s="99" t="b">
        <v>0</v>
      </c>
    </row>
    <row r="2564" spans="1:7" ht="15">
      <c r="A2564" s="101" t="s">
        <v>475</v>
      </c>
      <c r="B2564" s="99">
        <v>6</v>
      </c>
      <c r="C2564" s="103">
        <v>0.0038460399454246434</v>
      </c>
      <c r="D2564" s="99" t="s">
        <v>397</v>
      </c>
      <c r="E2564" s="99" t="b">
        <v>0</v>
      </c>
      <c r="F2564" s="99" t="b">
        <v>0</v>
      </c>
      <c r="G2564" s="99" t="b">
        <v>0</v>
      </c>
    </row>
    <row r="2565" spans="1:7" ht="15">
      <c r="A2565" s="101" t="s">
        <v>449</v>
      </c>
      <c r="B2565" s="99">
        <v>5</v>
      </c>
      <c r="C2565" s="103">
        <v>0.0019018731334643404</v>
      </c>
      <c r="D2565" s="99" t="s">
        <v>397</v>
      </c>
      <c r="E2565" s="99" t="b">
        <v>0</v>
      </c>
      <c r="F2565" s="99" t="b">
        <v>0</v>
      </c>
      <c r="G2565" s="99" t="b">
        <v>0</v>
      </c>
    </row>
    <row r="2566" spans="1:7" ht="15">
      <c r="A2566" s="101" t="s">
        <v>439</v>
      </c>
      <c r="B2566" s="99">
        <v>5</v>
      </c>
      <c r="C2566" s="103">
        <v>0.0024427334651020024</v>
      </c>
      <c r="D2566" s="99" t="s">
        <v>397</v>
      </c>
      <c r="E2566" s="99" t="b">
        <v>0</v>
      </c>
      <c r="F2566" s="99" t="b">
        <v>0</v>
      </c>
      <c r="G2566" s="99" t="b">
        <v>0</v>
      </c>
    </row>
    <row r="2567" spans="1:7" ht="15">
      <c r="A2567" s="101" t="s">
        <v>462</v>
      </c>
      <c r="B2567" s="99">
        <v>5</v>
      </c>
      <c r="C2567" s="103">
        <v>0.0024427334651020024</v>
      </c>
      <c r="D2567" s="99" t="s">
        <v>397</v>
      </c>
      <c r="E2567" s="99" t="b">
        <v>0</v>
      </c>
      <c r="F2567" s="99" t="b">
        <v>0</v>
      </c>
      <c r="G2567" s="99" t="b">
        <v>0</v>
      </c>
    </row>
    <row r="2568" spans="1:7" ht="15">
      <c r="A2568" s="101" t="s">
        <v>471</v>
      </c>
      <c r="B2568" s="99">
        <v>5</v>
      </c>
      <c r="C2568" s="103">
        <v>0.0032050332878538696</v>
      </c>
      <c r="D2568" s="99" t="s">
        <v>397</v>
      </c>
      <c r="E2568" s="99" t="b">
        <v>0</v>
      </c>
      <c r="F2568" s="99" t="b">
        <v>0</v>
      </c>
      <c r="G2568" s="99" t="b">
        <v>0</v>
      </c>
    </row>
    <row r="2569" spans="1:7" ht="15">
      <c r="A2569" s="101" t="s">
        <v>564</v>
      </c>
      <c r="B2569" s="99">
        <v>5</v>
      </c>
      <c r="C2569" s="103">
        <v>0.0024427334651020024</v>
      </c>
      <c r="D2569" s="99" t="s">
        <v>397</v>
      </c>
      <c r="E2569" s="99" t="b">
        <v>0</v>
      </c>
      <c r="F2569" s="99" t="b">
        <v>0</v>
      </c>
      <c r="G2569" s="99" t="b">
        <v>0</v>
      </c>
    </row>
    <row r="2570" spans="1:7" ht="15">
      <c r="A2570" s="101" t="s">
        <v>496</v>
      </c>
      <c r="B2570" s="99">
        <v>5</v>
      </c>
      <c r="C2570" s="103">
        <v>0.0024427334651020024</v>
      </c>
      <c r="D2570" s="99" t="s">
        <v>397</v>
      </c>
      <c r="E2570" s="99" t="b">
        <v>0</v>
      </c>
      <c r="F2570" s="99" t="b">
        <v>0</v>
      </c>
      <c r="G2570" s="99" t="b">
        <v>0</v>
      </c>
    </row>
    <row r="2571" spans="1:7" ht="15">
      <c r="A2571" s="101" t="s">
        <v>452</v>
      </c>
      <c r="B2571" s="99">
        <v>5</v>
      </c>
      <c r="C2571" s="103">
        <v>0.0024427334651020024</v>
      </c>
      <c r="D2571" s="99" t="s">
        <v>397</v>
      </c>
      <c r="E2571" s="99" t="b">
        <v>0</v>
      </c>
      <c r="F2571" s="99" t="b">
        <v>0</v>
      </c>
      <c r="G2571" s="99" t="b">
        <v>0</v>
      </c>
    </row>
    <row r="2572" spans="1:7" ht="15">
      <c r="A2572" s="101" t="s">
        <v>533</v>
      </c>
      <c r="B2572" s="99">
        <v>5</v>
      </c>
      <c r="C2572" s="103">
        <v>0.0024427334651020024</v>
      </c>
      <c r="D2572" s="99" t="s">
        <v>397</v>
      </c>
      <c r="E2572" s="99" t="b">
        <v>0</v>
      </c>
      <c r="F2572" s="99" t="b">
        <v>0</v>
      </c>
      <c r="G2572" s="99" t="b">
        <v>0</v>
      </c>
    </row>
    <row r="2573" spans="1:7" ht="15">
      <c r="A2573" s="101" t="s">
        <v>519</v>
      </c>
      <c r="B2573" s="99">
        <v>5</v>
      </c>
      <c r="C2573" s="103">
        <v>0.0032050332878538696</v>
      </c>
      <c r="D2573" s="99" t="s">
        <v>397</v>
      </c>
      <c r="E2573" s="99" t="b">
        <v>0</v>
      </c>
      <c r="F2573" s="99" t="b">
        <v>0</v>
      </c>
      <c r="G2573" s="99" t="b">
        <v>0</v>
      </c>
    </row>
    <row r="2574" spans="1:7" ht="15">
      <c r="A2574" s="101" t="s">
        <v>643</v>
      </c>
      <c r="B2574" s="99">
        <v>5</v>
      </c>
      <c r="C2574" s="103">
        <v>0.0024427334651020024</v>
      </c>
      <c r="D2574" s="99" t="s">
        <v>397</v>
      </c>
      <c r="E2574" s="99" t="b">
        <v>0</v>
      </c>
      <c r="F2574" s="99" t="b">
        <v>0</v>
      </c>
      <c r="G2574" s="99" t="b">
        <v>0</v>
      </c>
    </row>
    <row r="2575" spans="1:7" ht="15">
      <c r="A2575" s="101" t="s">
        <v>701</v>
      </c>
      <c r="B2575" s="99">
        <v>5</v>
      </c>
      <c r="C2575" s="103">
        <v>0.0032050332878538696</v>
      </c>
      <c r="D2575" s="99" t="s">
        <v>397</v>
      </c>
      <c r="E2575" s="99" t="b">
        <v>0</v>
      </c>
      <c r="F2575" s="99" t="b">
        <v>0</v>
      </c>
      <c r="G2575" s="99" t="b">
        <v>0</v>
      </c>
    </row>
    <row r="2576" spans="1:7" ht="15">
      <c r="A2576" s="101" t="s">
        <v>425</v>
      </c>
      <c r="B2576" s="99">
        <v>4</v>
      </c>
      <c r="C2576" s="103">
        <v>0.0025640266302830957</v>
      </c>
      <c r="D2576" s="99" t="s">
        <v>397</v>
      </c>
      <c r="E2576" s="99" t="b">
        <v>1</v>
      </c>
      <c r="F2576" s="99" t="b">
        <v>0</v>
      </c>
      <c r="G2576" s="99" t="b">
        <v>0</v>
      </c>
    </row>
    <row r="2577" spans="1:7" ht="15">
      <c r="A2577" s="101" t="s">
        <v>600</v>
      </c>
      <c r="B2577" s="99">
        <v>4</v>
      </c>
      <c r="C2577" s="103">
        <v>0.0025640266302830957</v>
      </c>
      <c r="D2577" s="99" t="s">
        <v>397</v>
      </c>
      <c r="E2577" s="99" t="b">
        <v>0</v>
      </c>
      <c r="F2577" s="99" t="b">
        <v>0</v>
      </c>
      <c r="G2577" s="99" t="b">
        <v>0</v>
      </c>
    </row>
    <row r="2578" spans="1:7" ht="15">
      <c r="A2578" s="101" t="s">
        <v>547</v>
      </c>
      <c r="B2578" s="99">
        <v>4</v>
      </c>
      <c r="C2578" s="103">
        <v>0.0015214985067714723</v>
      </c>
      <c r="D2578" s="99" t="s">
        <v>397</v>
      </c>
      <c r="E2578" s="99" t="b">
        <v>0</v>
      </c>
      <c r="F2578" s="99" t="b">
        <v>0</v>
      </c>
      <c r="G2578" s="99" t="b">
        <v>0</v>
      </c>
    </row>
    <row r="2579" spans="1:7" ht="15">
      <c r="A2579" s="101" t="s">
        <v>445</v>
      </c>
      <c r="B2579" s="99">
        <v>4</v>
      </c>
      <c r="C2579" s="103">
        <v>0.0025640266302830957</v>
      </c>
      <c r="D2579" s="99" t="s">
        <v>397</v>
      </c>
      <c r="E2579" s="99" t="b">
        <v>0</v>
      </c>
      <c r="F2579" s="99" t="b">
        <v>0</v>
      </c>
      <c r="G2579" s="99" t="b">
        <v>0</v>
      </c>
    </row>
    <row r="2580" spans="1:7" ht="15">
      <c r="A2580" s="101" t="s">
        <v>586</v>
      </c>
      <c r="B2580" s="99">
        <v>4</v>
      </c>
      <c r="C2580" s="103">
        <v>0.001954186772081602</v>
      </c>
      <c r="D2580" s="99" t="s">
        <v>397</v>
      </c>
      <c r="E2580" s="99" t="b">
        <v>0</v>
      </c>
      <c r="F2580" s="99" t="b">
        <v>0</v>
      </c>
      <c r="G2580" s="99" t="b">
        <v>0</v>
      </c>
    </row>
    <row r="2581" spans="1:7" ht="15">
      <c r="A2581" s="101" t="s">
        <v>250</v>
      </c>
      <c r="B2581" s="99">
        <v>4</v>
      </c>
      <c r="C2581" s="103">
        <v>0.0015214985067714723</v>
      </c>
      <c r="D2581" s="99" t="s">
        <v>397</v>
      </c>
      <c r="E2581" s="99" t="b">
        <v>0</v>
      </c>
      <c r="F2581" s="99" t="b">
        <v>0</v>
      </c>
      <c r="G2581" s="99" t="b">
        <v>0</v>
      </c>
    </row>
    <row r="2582" spans="1:7" ht="15">
      <c r="A2582" s="101" t="s">
        <v>258</v>
      </c>
      <c r="B2582" s="99">
        <v>4</v>
      </c>
      <c r="C2582" s="103">
        <v>0.0025640266302830957</v>
      </c>
      <c r="D2582" s="99" t="s">
        <v>397</v>
      </c>
      <c r="E2582" s="99" t="b">
        <v>0</v>
      </c>
      <c r="F2582" s="99" t="b">
        <v>0</v>
      </c>
      <c r="G2582" s="99" t="b">
        <v>0</v>
      </c>
    </row>
    <row r="2583" spans="1:7" ht="15">
      <c r="A2583" s="101" t="s">
        <v>621</v>
      </c>
      <c r="B2583" s="99">
        <v>4</v>
      </c>
      <c r="C2583" s="103">
        <v>0.0015214985067714723</v>
      </c>
      <c r="D2583" s="99" t="s">
        <v>397</v>
      </c>
      <c r="E2583" s="99" t="b">
        <v>0</v>
      </c>
      <c r="F2583" s="99" t="b">
        <v>0</v>
      </c>
      <c r="G2583" s="99" t="b">
        <v>0</v>
      </c>
    </row>
    <row r="2584" spans="1:7" ht="15">
      <c r="A2584" s="101" t="s">
        <v>440</v>
      </c>
      <c r="B2584" s="99">
        <v>4</v>
      </c>
      <c r="C2584" s="103">
        <v>0.0025640266302830957</v>
      </c>
      <c r="D2584" s="99" t="s">
        <v>397</v>
      </c>
      <c r="E2584" s="99" t="b">
        <v>0</v>
      </c>
      <c r="F2584" s="99" t="b">
        <v>0</v>
      </c>
      <c r="G2584" s="99" t="b">
        <v>0</v>
      </c>
    </row>
    <row r="2585" spans="1:7" ht="15">
      <c r="A2585" s="101" t="s">
        <v>594</v>
      </c>
      <c r="B2585" s="99">
        <v>4</v>
      </c>
      <c r="C2585" s="103">
        <v>0.0025640266302830957</v>
      </c>
      <c r="D2585" s="99" t="s">
        <v>397</v>
      </c>
      <c r="E2585" s="99" t="b">
        <v>0</v>
      </c>
      <c r="F2585" s="99" t="b">
        <v>0</v>
      </c>
      <c r="G2585" s="99" t="b">
        <v>0</v>
      </c>
    </row>
    <row r="2586" spans="1:7" ht="15">
      <c r="A2586" s="101" t="s">
        <v>470</v>
      </c>
      <c r="B2586" s="99">
        <v>4</v>
      </c>
      <c r="C2586" s="103">
        <v>0.001954186772081602</v>
      </c>
      <c r="D2586" s="99" t="s">
        <v>397</v>
      </c>
      <c r="E2586" s="99" t="b">
        <v>0</v>
      </c>
      <c r="F2586" s="99" t="b">
        <v>0</v>
      </c>
      <c r="G2586" s="99" t="b">
        <v>0</v>
      </c>
    </row>
    <row r="2587" spans="1:7" ht="15">
      <c r="A2587" s="101" t="s">
        <v>469</v>
      </c>
      <c r="B2587" s="99">
        <v>4</v>
      </c>
      <c r="C2587" s="103">
        <v>0.0025640266302830957</v>
      </c>
      <c r="D2587" s="99" t="s">
        <v>397</v>
      </c>
      <c r="E2587" s="99" t="b">
        <v>0</v>
      </c>
      <c r="F2587" s="99" t="b">
        <v>0</v>
      </c>
      <c r="G2587" s="99" t="b">
        <v>0</v>
      </c>
    </row>
    <row r="2588" spans="1:7" ht="15">
      <c r="A2588" s="101" t="s">
        <v>456</v>
      </c>
      <c r="B2588" s="99">
        <v>4</v>
      </c>
      <c r="C2588" s="103">
        <v>0.0025640266302830957</v>
      </c>
      <c r="D2588" s="99" t="s">
        <v>397</v>
      </c>
      <c r="E2588" s="99" t="b">
        <v>0</v>
      </c>
      <c r="F2588" s="99" t="b">
        <v>0</v>
      </c>
      <c r="G2588" s="99" t="b">
        <v>0</v>
      </c>
    </row>
    <row r="2589" spans="1:7" ht="15">
      <c r="A2589" s="101" t="s">
        <v>419</v>
      </c>
      <c r="B2589" s="99">
        <v>4</v>
      </c>
      <c r="C2589" s="103">
        <v>0.0025640266302830957</v>
      </c>
      <c r="D2589" s="99" t="s">
        <v>397</v>
      </c>
      <c r="E2589" s="99" t="b">
        <v>0</v>
      </c>
      <c r="F2589" s="99" t="b">
        <v>0</v>
      </c>
      <c r="G2589" s="99" t="b">
        <v>0</v>
      </c>
    </row>
    <row r="2590" spans="1:7" ht="15">
      <c r="A2590" s="101" t="s">
        <v>434</v>
      </c>
      <c r="B2590" s="99">
        <v>4</v>
      </c>
      <c r="C2590" s="103">
        <v>0.001954186772081602</v>
      </c>
      <c r="D2590" s="99" t="s">
        <v>397</v>
      </c>
      <c r="E2590" s="99" t="b">
        <v>0</v>
      </c>
      <c r="F2590" s="99" t="b">
        <v>0</v>
      </c>
      <c r="G2590" s="99" t="b">
        <v>0</v>
      </c>
    </row>
    <row r="2591" spans="1:7" ht="15">
      <c r="A2591" s="101" t="s">
        <v>527</v>
      </c>
      <c r="B2591" s="99">
        <v>4</v>
      </c>
      <c r="C2591" s="103">
        <v>0.0025640266302830957</v>
      </c>
      <c r="D2591" s="99" t="s">
        <v>397</v>
      </c>
      <c r="E2591" s="99" t="b">
        <v>0</v>
      </c>
      <c r="F2591" s="99" t="b">
        <v>0</v>
      </c>
      <c r="G2591" s="99" t="b">
        <v>0</v>
      </c>
    </row>
    <row r="2592" spans="1:7" ht="15">
      <c r="A2592" s="101" t="s">
        <v>682</v>
      </c>
      <c r="B2592" s="99">
        <v>4</v>
      </c>
      <c r="C2592" s="103">
        <v>0.0025640266302830957</v>
      </c>
      <c r="D2592" s="99" t="s">
        <v>397</v>
      </c>
      <c r="E2592" s="99" t="b">
        <v>0</v>
      </c>
      <c r="F2592" s="99" t="b">
        <v>0</v>
      </c>
      <c r="G2592" s="99" t="b">
        <v>0</v>
      </c>
    </row>
    <row r="2593" spans="1:7" ht="15">
      <c r="A2593" s="101" t="s">
        <v>512</v>
      </c>
      <c r="B2593" s="99">
        <v>4</v>
      </c>
      <c r="C2593" s="103">
        <v>0.0025640266302830957</v>
      </c>
      <c r="D2593" s="99" t="s">
        <v>397</v>
      </c>
      <c r="E2593" s="99" t="b">
        <v>0</v>
      </c>
      <c r="F2593" s="99" t="b">
        <v>0</v>
      </c>
      <c r="G2593" s="99" t="b">
        <v>0</v>
      </c>
    </row>
    <row r="2594" spans="1:7" ht="15">
      <c r="A2594" s="101" t="s">
        <v>576</v>
      </c>
      <c r="B2594" s="99">
        <v>4</v>
      </c>
      <c r="C2594" s="103">
        <v>0.0015214985067714723</v>
      </c>
      <c r="D2594" s="99" t="s">
        <v>397</v>
      </c>
      <c r="E2594" s="99" t="b">
        <v>1</v>
      </c>
      <c r="F2594" s="99" t="b">
        <v>0</v>
      </c>
      <c r="G2594" s="99" t="b">
        <v>0</v>
      </c>
    </row>
    <row r="2595" spans="1:7" ht="15">
      <c r="A2595" s="101" t="s">
        <v>589</v>
      </c>
      <c r="B2595" s="99">
        <v>4</v>
      </c>
      <c r="C2595" s="103">
        <v>0.0025640266302830957</v>
      </c>
      <c r="D2595" s="99" t="s">
        <v>397</v>
      </c>
      <c r="E2595" s="99" t="b">
        <v>0</v>
      </c>
      <c r="F2595" s="99" t="b">
        <v>0</v>
      </c>
      <c r="G2595" s="99" t="b">
        <v>0</v>
      </c>
    </row>
    <row r="2596" spans="1:7" ht="15">
      <c r="A2596" s="101" t="s">
        <v>848</v>
      </c>
      <c r="B2596" s="99">
        <v>4</v>
      </c>
      <c r="C2596" s="103">
        <v>0.003606554753794719</v>
      </c>
      <c r="D2596" s="99" t="s">
        <v>397</v>
      </c>
      <c r="E2596" s="99" t="b">
        <v>0</v>
      </c>
      <c r="F2596" s="99" t="b">
        <v>0</v>
      </c>
      <c r="G2596" s="99" t="b">
        <v>0</v>
      </c>
    </row>
    <row r="2597" spans="1:7" ht="15">
      <c r="A2597" s="101" t="s">
        <v>506</v>
      </c>
      <c r="B2597" s="99">
        <v>4</v>
      </c>
      <c r="C2597" s="103">
        <v>0.0025640266302830957</v>
      </c>
      <c r="D2597" s="99" t="s">
        <v>397</v>
      </c>
      <c r="E2597" s="99" t="b">
        <v>0</v>
      </c>
      <c r="F2597" s="99" t="b">
        <v>0</v>
      </c>
      <c r="G2597" s="99" t="b">
        <v>0</v>
      </c>
    </row>
    <row r="2598" spans="1:7" ht="15">
      <c r="A2598" s="101" t="s">
        <v>546</v>
      </c>
      <c r="B2598" s="99">
        <v>4</v>
      </c>
      <c r="C2598" s="103">
        <v>0.0025640266302830957</v>
      </c>
      <c r="D2598" s="99" t="s">
        <v>397</v>
      </c>
      <c r="E2598" s="99" t="b">
        <v>0</v>
      </c>
      <c r="F2598" s="99" t="b">
        <v>0</v>
      </c>
      <c r="G2598" s="99" t="b">
        <v>0</v>
      </c>
    </row>
    <row r="2599" spans="1:7" ht="15">
      <c r="A2599" s="101" t="s">
        <v>838</v>
      </c>
      <c r="B2599" s="99">
        <v>4</v>
      </c>
      <c r="C2599" s="103">
        <v>0.001954186772081602</v>
      </c>
      <c r="D2599" s="99" t="s">
        <v>397</v>
      </c>
      <c r="E2599" s="99" t="b">
        <v>0</v>
      </c>
      <c r="F2599" s="99" t="b">
        <v>0</v>
      </c>
      <c r="G2599" s="99" t="b">
        <v>0</v>
      </c>
    </row>
    <row r="2600" spans="1:7" ht="15">
      <c r="A2600" s="101" t="s">
        <v>579</v>
      </c>
      <c r="B2600" s="99">
        <v>4</v>
      </c>
      <c r="C2600" s="103">
        <v>0.0025640266302830957</v>
      </c>
      <c r="D2600" s="99" t="s">
        <v>397</v>
      </c>
      <c r="E2600" s="99" t="b">
        <v>0</v>
      </c>
      <c r="F2600" s="99" t="b">
        <v>0</v>
      </c>
      <c r="G2600" s="99" t="b">
        <v>0</v>
      </c>
    </row>
    <row r="2601" spans="1:7" ht="15">
      <c r="A2601" s="101" t="s">
        <v>711</v>
      </c>
      <c r="B2601" s="99">
        <v>4</v>
      </c>
      <c r="C2601" s="103">
        <v>0.0025640266302830957</v>
      </c>
      <c r="D2601" s="99" t="s">
        <v>397</v>
      </c>
      <c r="E2601" s="99" t="b">
        <v>0</v>
      </c>
      <c r="F2601" s="99" t="b">
        <v>0</v>
      </c>
      <c r="G2601" s="99" t="b">
        <v>0</v>
      </c>
    </row>
    <row r="2602" spans="1:7" ht="15">
      <c r="A2602" s="101" t="s">
        <v>479</v>
      </c>
      <c r="B2602" s="99">
        <v>4</v>
      </c>
      <c r="C2602" s="103">
        <v>0.001954186772081602</v>
      </c>
      <c r="D2602" s="99" t="s">
        <v>397</v>
      </c>
      <c r="E2602" s="99" t="b">
        <v>0</v>
      </c>
      <c r="F2602" s="99" t="b">
        <v>0</v>
      </c>
      <c r="G2602" s="99" t="b">
        <v>0</v>
      </c>
    </row>
    <row r="2603" spans="1:7" ht="15">
      <c r="A2603" s="101" t="s">
        <v>453</v>
      </c>
      <c r="B2603" s="99">
        <v>4</v>
      </c>
      <c r="C2603" s="103">
        <v>0.0015214985067714723</v>
      </c>
      <c r="D2603" s="99" t="s">
        <v>397</v>
      </c>
      <c r="E2603" s="99" t="b">
        <v>0</v>
      </c>
      <c r="F2603" s="99" t="b">
        <v>0</v>
      </c>
      <c r="G2603" s="99" t="b">
        <v>0</v>
      </c>
    </row>
    <row r="2604" spans="1:7" ht="15">
      <c r="A2604" s="101" t="s">
        <v>451</v>
      </c>
      <c r="B2604" s="99">
        <v>4</v>
      </c>
      <c r="C2604" s="103">
        <v>0.0015214985067714723</v>
      </c>
      <c r="D2604" s="99" t="s">
        <v>397</v>
      </c>
      <c r="E2604" s="99" t="b">
        <v>0</v>
      </c>
      <c r="F2604" s="99" t="b">
        <v>0</v>
      </c>
      <c r="G2604" s="99" t="b">
        <v>0</v>
      </c>
    </row>
    <row r="2605" spans="1:7" ht="15">
      <c r="A2605" s="101" t="s">
        <v>421</v>
      </c>
      <c r="B2605" s="99">
        <v>3</v>
      </c>
      <c r="C2605" s="103">
        <v>0.0014656400790612014</v>
      </c>
      <c r="D2605" s="99" t="s">
        <v>397</v>
      </c>
      <c r="E2605" s="99" t="b">
        <v>0</v>
      </c>
      <c r="F2605" s="99" t="b">
        <v>0</v>
      </c>
      <c r="G2605" s="99" t="b">
        <v>0</v>
      </c>
    </row>
    <row r="2606" spans="1:7" ht="15">
      <c r="A2606" s="101" t="s">
        <v>574</v>
      </c>
      <c r="B2606" s="99">
        <v>3</v>
      </c>
      <c r="C2606" s="103">
        <v>0.0014656400790612014</v>
      </c>
      <c r="D2606" s="99" t="s">
        <v>397</v>
      </c>
      <c r="E2606" s="99" t="b">
        <v>0</v>
      </c>
      <c r="F2606" s="99" t="b">
        <v>0</v>
      </c>
      <c r="G2606" s="99" t="b">
        <v>0</v>
      </c>
    </row>
    <row r="2607" spans="1:7" ht="15">
      <c r="A2607" s="101" t="s">
        <v>899</v>
      </c>
      <c r="B2607" s="99">
        <v>3</v>
      </c>
      <c r="C2607" s="103">
        <v>0.0014656400790612014</v>
      </c>
      <c r="D2607" s="99" t="s">
        <v>397</v>
      </c>
      <c r="E2607" s="99" t="b">
        <v>1</v>
      </c>
      <c r="F2607" s="99" t="b">
        <v>0</v>
      </c>
      <c r="G2607" s="99" t="b">
        <v>0</v>
      </c>
    </row>
    <row r="2608" spans="1:7" ht="15">
      <c r="A2608" s="101" t="s">
        <v>560</v>
      </c>
      <c r="B2608" s="99">
        <v>3</v>
      </c>
      <c r="C2608" s="103">
        <v>0.0019230199727123217</v>
      </c>
      <c r="D2608" s="99" t="s">
        <v>397</v>
      </c>
      <c r="E2608" s="99" t="b">
        <v>0</v>
      </c>
      <c r="F2608" s="99" t="b">
        <v>0</v>
      </c>
      <c r="G2608" s="99" t="b">
        <v>0</v>
      </c>
    </row>
    <row r="2609" spans="1:7" ht="15">
      <c r="A2609" s="101" t="s">
        <v>577</v>
      </c>
      <c r="B2609" s="99">
        <v>3</v>
      </c>
      <c r="C2609" s="103">
        <v>0.0014656400790612014</v>
      </c>
      <c r="D2609" s="99" t="s">
        <v>397</v>
      </c>
      <c r="E2609" s="99" t="b">
        <v>0</v>
      </c>
      <c r="F2609" s="99" t="b">
        <v>0</v>
      </c>
      <c r="G2609" s="99" t="b">
        <v>0</v>
      </c>
    </row>
    <row r="2610" spans="1:7" ht="15">
      <c r="A2610" s="101" t="s">
        <v>423</v>
      </c>
      <c r="B2610" s="99">
        <v>3</v>
      </c>
      <c r="C2610" s="103">
        <v>0.0014656400790612014</v>
      </c>
      <c r="D2610" s="99" t="s">
        <v>397</v>
      </c>
      <c r="E2610" s="99" t="b">
        <v>0</v>
      </c>
      <c r="F2610" s="99" t="b">
        <v>0</v>
      </c>
      <c r="G2610" s="99" t="b">
        <v>0</v>
      </c>
    </row>
    <row r="2611" spans="1:7" ht="15">
      <c r="A2611" s="101" t="s">
        <v>485</v>
      </c>
      <c r="B2611" s="99">
        <v>3</v>
      </c>
      <c r="C2611" s="103">
        <v>0.0019230199727123217</v>
      </c>
      <c r="D2611" s="99" t="s">
        <v>397</v>
      </c>
      <c r="E2611" s="99" t="b">
        <v>0</v>
      </c>
      <c r="F2611" s="99" t="b">
        <v>0</v>
      </c>
      <c r="G2611" s="99" t="b">
        <v>0</v>
      </c>
    </row>
    <row r="2612" spans="1:7" ht="15">
      <c r="A2612" s="101" t="s">
        <v>554</v>
      </c>
      <c r="B2612" s="99">
        <v>3</v>
      </c>
      <c r="C2612" s="103">
        <v>0.0014656400790612014</v>
      </c>
      <c r="D2612" s="99" t="s">
        <v>397</v>
      </c>
      <c r="E2612" s="99" t="b">
        <v>0</v>
      </c>
      <c r="F2612" s="99" t="b">
        <v>0</v>
      </c>
      <c r="G2612" s="99" t="b">
        <v>0</v>
      </c>
    </row>
    <row r="2613" spans="1:7" ht="15">
      <c r="A2613" s="101" t="s">
        <v>755</v>
      </c>
      <c r="B2613" s="99">
        <v>3</v>
      </c>
      <c r="C2613" s="103">
        <v>0.0019230199727123217</v>
      </c>
      <c r="D2613" s="99" t="s">
        <v>397</v>
      </c>
      <c r="E2613" s="99" t="b">
        <v>0</v>
      </c>
      <c r="F2613" s="99" t="b">
        <v>0</v>
      </c>
      <c r="G2613" s="99" t="b">
        <v>0</v>
      </c>
    </row>
    <row r="2614" spans="1:7" ht="15">
      <c r="A2614" s="101" t="s">
        <v>743</v>
      </c>
      <c r="B2614" s="99">
        <v>3</v>
      </c>
      <c r="C2614" s="103">
        <v>0.0019230199727123217</v>
      </c>
      <c r="D2614" s="99" t="s">
        <v>397</v>
      </c>
      <c r="E2614" s="99" t="b">
        <v>0</v>
      </c>
      <c r="F2614" s="99" t="b">
        <v>0</v>
      </c>
      <c r="G2614" s="99" t="b">
        <v>0</v>
      </c>
    </row>
    <row r="2615" spans="1:7" ht="15">
      <c r="A2615" s="101" t="s">
        <v>516</v>
      </c>
      <c r="B2615" s="99">
        <v>3</v>
      </c>
      <c r="C2615" s="103">
        <v>0.0014656400790612014</v>
      </c>
      <c r="D2615" s="99" t="s">
        <v>397</v>
      </c>
      <c r="E2615" s="99" t="b">
        <v>0</v>
      </c>
      <c r="F2615" s="99" t="b">
        <v>0</v>
      </c>
      <c r="G2615" s="99" t="b">
        <v>0</v>
      </c>
    </row>
    <row r="2616" spans="1:7" ht="15">
      <c r="A2616" s="101" t="s">
        <v>521</v>
      </c>
      <c r="B2616" s="99">
        <v>3</v>
      </c>
      <c r="C2616" s="103">
        <v>0.0014656400790612014</v>
      </c>
      <c r="D2616" s="99" t="s">
        <v>397</v>
      </c>
      <c r="E2616" s="99" t="b">
        <v>0</v>
      </c>
      <c r="F2616" s="99" t="b">
        <v>0</v>
      </c>
      <c r="G2616" s="99" t="b">
        <v>0</v>
      </c>
    </row>
    <row r="2617" spans="1:7" ht="15">
      <c r="A2617" s="101" t="s">
        <v>1012</v>
      </c>
      <c r="B2617" s="99">
        <v>3</v>
      </c>
      <c r="C2617" s="103">
        <v>0.0014656400790612014</v>
      </c>
      <c r="D2617" s="99" t="s">
        <v>397</v>
      </c>
      <c r="E2617" s="99" t="b">
        <v>0</v>
      </c>
      <c r="F2617" s="99" t="b">
        <v>0</v>
      </c>
      <c r="G2617" s="99" t="b">
        <v>0</v>
      </c>
    </row>
    <row r="2618" spans="1:7" ht="15">
      <c r="A2618" s="101" t="s">
        <v>273</v>
      </c>
      <c r="B2618" s="99">
        <v>3</v>
      </c>
      <c r="C2618" s="103">
        <v>0.0019230199727123217</v>
      </c>
      <c r="D2618" s="99" t="s">
        <v>397</v>
      </c>
      <c r="E2618" s="99" t="b">
        <v>0</v>
      </c>
      <c r="F2618" s="99" t="b">
        <v>0</v>
      </c>
      <c r="G2618" s="99" t="b">
        <v>0</v>
      </c>
    </row>
    <row r="2619" spans="1:7" ht="15">
      <c r="A2619" s="101" t="s">
        <v>730</v>
      </c>
      <c r="B2619" s="99">
        <v>3</v>
      </c>
      <c r="C2619" s="103">
        <v>0.0014656400790612014</v>
      </c>
      <c r="D2619" s="99" t="s">
        <v>397</v>
      </c>
      <c r="E2619" s="99" t="b">
        <v>0</v>
      </c>
      <c r="F2619" s="99" t="b">
        <v>0</v>
      </c>
      <c r="G2619" s="99" t="b">
        <v>0</v>
      </c>
    </row>
    <row r="2620" spans="1:7" ht="15">
      <c r="A2620" s="101" t="s">
        <v>538</v>
      </c>
      <c r="B2620" s="99">
        <v>3</v>
      </c>
      <c r="C2620" s="103">
        <v>0.0014656400790612014</v>
      </c>
      <c r="D2620" s="99" t="s">
        <v>397</v>
      </c>
      <c r="E2620" s="99" t="b">
        <v>0</v>
      </c>
      <c r="F2620" s="99" t="b">
        <v>0</v>
      </c>
      <c r="G2620" s="99" t="b">
        <v>0</v>
      </c>
    </row>
    <row r="2621" spans="1:7" ht="15">
      <c r="A2621" s="101" t="s">
        <v>459</v>
      </c>
      <c r="B2621" s="99">
        <v>3</v>
      </c>
      <c r="C2621" s="103">
        <v>0.0014656400790612014</v>
      </c>
      <c r="D2621" s="99" t="s">
        <v>397</v>
      </c>
      <c r="E2621" s="99" t="b">
        <v>0</v>
      </c>
      <c r="F2621" s="99" t="b">
        <v>0</v>
      </c>
      <c r="G2621" s="99" t="b">
        <v>0</v>
      </c>
    </row>
    <row r="2622" spans="1:7" ht="15">
      <c r="A2622" s="101" t="s">
        <v>565</v>
      </c>
      <c r="B2622" s="99">
        <v>3</v>
      </c>
      <c r="C2622" s="103">
        <v>0.0014656400790612014</v>
      </c>
      <c r="D2622" s="99" t="s">
        <v>397</v>
      </c>
      <c r="E2622" s="99" t="b">
        <v>0</v>
      </c>
      <c r="F2622" s="99" t="b">
        <v>0</v>
      </c>
      <c r="G2622" s="99" t="b">
        <v>0</v>
      </c>
    </row>
    <row r="2623" spans="1:7" ht="15">
      <c r="A2623" s="101" t="s">
        <v>763</v>
      </c>
      <c r="B2623" s="99">
        <v>3</v>
      </c>
      <c r="C2623" s="103">
        <v>0.0014656400790612014</v>
      </c>
      <c r="D2623" s="99" t="s">
        <v>397</v>
      </c>
      <c r="E2623" s="99" t="b">
        <v>0</v>
      </c>
      <c r="F2623" s="99" t="b">
        <v>0</v>
      </c>
      <c r="G2623" s="99" t="b">
        <v>0</v>
      </c>
    </row>
    <row r="2624" spans="1:7" ht="15">
      <c r="A2624" s="101" t="s">
        <v>446</v>
      </c>
      <c r="B2624" s="99">
        <v>3</v>
      </c>
      <c r="C2624" s="103">
        <v>0.0019230199727123217</v>
      </c>
      <c r="D2624" s="99" t="s">
        <v>397</v>
      </c>
      <c r="E2624" s="99" t="b">
        <v>0</v>
      </c>
      <c r="F2624" s="99" t="b">
        <v>0</v>
      </c>
      <c r="G2624" s="99" t="b">
        <v>0</v>
      </c>
    </row>
    <row r="2625" spans="1:7" ht="15">
      <c r="A2625" s="101" t="s">
        <v>426</v>
      </c>
      <c r="B2625" s="99">
        <v>3</v>
      </c>
      <c r="C2625" s="103">
        <v>0.0014656400790612014</v>
      </c>
      <c r="D2625" s="99" t="s">
        <v>397</v>
      </c>
      <c r="E2625" s="99" t="b">
        <v>0</v>
      </c>
      <c r="F2625" s="99" t="b">
        <v>0</v>
      </c>
      <c r="G2625" s="99" t="b">
        <v>0</v>
      </c>
    </row>
    <row r="2626" spans="1:7" ht="15">
      <c r="A2626" s="101" t="s">
        <v>447</v>
      </c>
      <c r="B2626" s="99">
        <v>3</v>
      </c>
      <c r="C2626" s="103">
        <v>0.0014656400790612014</v>
      </c>
      <c r="D2626" s="99" t="s">
        <v>397</v>
      </c>
      <c r="E2626" s="99" t="b">
        <v>0</v>
      </c>
      <c r="F2626" s="99" t="b">
        <v>0</v>
      </c>
      <c r="G2626" s="99" t="b">
        <v>0</v>
      </c>
    </row>
    <row r="2627" spans="1:7" ht="15">
      <c r="A2627" s="101" t="s">
        <v>573</v>
      </c>
      <c r="B2627" s="99">
        <v>3</v>
      </c>
      <c r="C2627" s="103">
        <v>0.0014656400790612014</v>
      </c>
      <c r="D2627" s="99" t="s">
        <v>397</v>
      </c>
      <c r="E2627" s="99" t="b">
        <v>0</v>
      </c>
      <c r="F2627" s="99" t="b">
        <v>0</v>
      </c>
      <c r="G2627" s="99" t="b">
        <v>0</v>
      </c>
    </row>
    <row r="2628" spans="1:7" ht="15">
      <c r="A2628" s="101" t="s">
        <v>659</v>
      </c>
      <c r="B2628" s="99">
        <v>3</v>
      </c>
      <c r="C2628" s="103">
        <v>0.0027049160653460393</v>
      </c>
      <c r="D2628" s="99" t="s">
        <v>397</v>
      </c>
      <c r="E2628" s="99" t="b">
        <v>0</v>
      </c>
      <c r="F2628" s="99" t="b">
        <v>0</v>
      </c>
      <c r="G2628" s="99" t="b">
        <v>0</v>
      </c>
    </row>
    <row r="2629" spans="1:7" ht="15">
      <c r="A2629" s="101" t="s">
        <v>531</v>
      </c>
      <c r="B2629" s="99">
        <v>3</v>
      </c>
      <c r="C2629" s="103">
        <v>0.0014656400790612014</v>
      </c>
      <c r="D2629" s="99" t="s">
        <v>397</v>
      </c>
      <c r="E2629" s="99" t="b">
        <v>0</v>
      </c>
      <c r="F2629" s="99" t="b">
        <v>0</v>
      </c>
      <c r="G2629" s="99" t="b">
        <v>0</v>
      </c>
    </row>
    <row r="2630" spans="1:7" ht="15">
      <c r="A2630" s="101" t="s">
        <v>499</v>
      </c>
      <c r="B2630" s="99">
        <v>3</v>
      </c>
      <c r="C2630" s="103">
        <v>0.0019230199727123217</v>
      </c>
      <c r="D2630" s="99" t="s">
        <v>397</v>
      </c>
      <c r="E2630" s="99" t="b">
        <v>0</v>
      </c>
      <c r="F2630" s="99" t="b">
        <v>0</v>
      </c>
      <c r="G2630" s="99" t="b">
        <v>0</v>
      </c>
    </row>
    <row r="2631" spans="1:7" ht="15">
      <c r="A2631" s="101" t="s">
        <v>465</v>
      </c>
      <c r="B2631" s="99">
        <v>3</v>
      </c>
      <c r="C2631" s="103">
        <v>0.0014656400790612014</v>
      </c>
      <c r="D2631" s="99" t="s">
        <v>397</v>
      </c>
      <c r="E2631" s="99" t="b">
        <v>0</v>
      </c>
      <c r="F2631" s="99" t="b">
        <v>0</v>
      </c>
      <c r="G2631" s="99" t="b">
        <v>0</v>
      </c>
    </row>
    <row r="2632" spans="1:7" ht="15">
      <c r="A2632" s="101" t="s">
        <v>663</v>
      </c>
      <c r="B2632" s="99">
        <v>3</v>
      </c>
      <c r="C2632" s="103">
        <v>0.0014656400790612014</v>
      </c>
      <c r="D2632" s="99" t="s">
        <v>397</v>
      </c>
      <c r="E2632" s="99" t="b">
        <v>0</v>
      </c>
      <c r="F2632" s="99" t="b">
        <v>0</v>
      </c>
      <c r="G2632" s="99" t="b">
        <v>0</v>
      </c>
    </row>
    <row r="2633" spans="1:7" ht="15">
      <c r="A2633" s="101" t="s">
        <v>477</v>
      </c>
      <c r="B2633" s="99">
        <v>3</v>
      </c>
      <c r="C2633" s="103">
        <v>0.0014656400790612014</v>
      </c>
      <c r="D2633" s="99" t="s">
        <v>397</v>
      </c>
      <c r="E2633" s="99" t="b">
        <v>0</v>
      </c>
      <c r="F2633" s="99" t="b">
        <v>0</v>
      </c>
      <c r="G2633" s="99" t="b">
        <v>0</v>
      </c>
    </row>
    <row r="2634" spans="1:7" ht="15">
      <c r="A2634" s="101" t="s">
        <v>707</v>
      </c>
      <c r="B2634" s="99">
        <v>2</v>
      </c>
      <c r="C2634" s="103">
        <v>0.0012820133151415479</v>
      </c>
      <c r="D2634" s="99" t="s">
        <v>397</v>
      </c>
      <c r="E2634" s="99" t="b">
        <v>0</v>
      </c>
      <c r="F2634" s="99" t="b">
        <v>1</v>
      </c>
      <c r="G2634" s="99" t="b">
        <v>0</v>
      </c>
    </row>
    <row r="2635" spans="1:7" ht="15">
      <c r="A2635" s="101" t="s">
        <v>448</v>
      </c>
      <c r="B2635" s="99">
        <v>2</v>
      </c>
      <c r="C2635" s="103">
        <v>0.0012820133151415479</v>
      </c>
      <c r="D2635" s="99" t="s">
        <v>397</v>
      </c>
      <c r="E2635" s="99" t="b">
        <v>0</v>
      </c>
      <c r="F2635" s="99" t="b">
        <v>0</v>
      </c>
      <c r="G2635" s="99" t="b">
        <v>0</v>
      </c>
    </row>
    <row r="2636" spans="1:7" ht="15">
      <c r="A2636" s="101" t="s">
        <v>1003</v>
      </c>
      <c r="B2636" s="99">
        <v>2</v>
      </c>
      <c r="C2636" s="103">
        <v>0.0012820133151415479</v>
      </c>
      <c r="D2636" s="99" t="s">
        <v>397</v>
      </c>
      <c r="E2636" s="99" t="b">
        <v>0</v>
      </c>
      <c r="F2636" s="99" t="b">
        <v>0</v>
      </c>
      <c r="G2636" s="99" t="b">
        <v>0</v>
      </c>
    </row>
    <row r="2637" spans="1:7" ht="15">
      <c r="A2637" s="101" t="s">
        <v>582</v>
      </c>
      <c r="B2637" s="99">
        <v>2</v>
      </c>
      <c r="C2637" s="103">
        <v>0.0012820133151415479</v>
      </c>
      <c r="D2637" s="99" t="s">
        <v>397</v>
      </c>
      <c r="E2637" s="99" t="b">
        <v>0</v>
      </c>
      <c r="F2637" s="99" t="b">
        <v>0</v>
      </c>
      <c r="G2637" s="99" t="b">
        <v>0</v>
      </c>
    </row>
    <row r="2638" spans="1:7" ht="15">
      <c r="A2638" s="101" t="s">
        <v>1163</v>
      </c>
      <c r="B2638" s="99">
        <v>2</v>
      </c>
      <c r="C2638" s="103">
        <v>0.0012820133151415479</v>
      </c>
      <c r="D2638" s="99" t="s">
        <v>397</v>
      </c>
      <c r="E2638" s="99" t="b">
        <v>0</v>
      </c>
      <c r="F2638" s="99" t="b">
        <v>0</v>
      </c>
      <c r="G2638" s="99" t="b">
        <v>0</v>
      </c>
    </row>
    <row r="2639" spans="1:7" ht="15">
      <c r="A2639" s="101" t="s">
        <v>596</v>
      </c>
      <c r="B2639" s="99">
        <v>2</v>
      </c>
      <c r="C2639" s="103">
        <v>0.0012820133151415479</v>
      </c>
      <c r="D2639" s="99" t="s">
        <v>397</v>
      </c>
      <c r="E2639" s="99" t="b">
        <v>0</v>
      </c>
      <c r="F2639" s="99" t="b">
        <v>0</v>
      </c>
      <c r="G2639" s="99" t="b">
        <v>0</v>
      </c>
    </row>
    <row r="2640" spans="1:7" ht="15">
      <c r="A2640" s="101" t="s">
        <v>1267</v>
      </c>
      <c r="B2640" s="99">
        <v>2</v>
      </c>
      <c r="C2640" s="103">
        <v>0.0012820133151415479</v>
      </c>
      <c r="D2640" s="99" t="s">
        <v>397</v>
      </c>
      <c r="E2640" s="99" t="b">
        <v>0</v>
      </c>
      <c r="F2640" s="99" t="b">
        <v>0</v>
      </c>
      <c r="G2640" s="99" t="b">
        <v>0</v>
      </c>
    </row>
    <row r="2641" spans="1:7" ht="15">
      <c r="A2641" s="101" t="s">
        <v>511</v>
      </c>
      <c r="B2641" s="99">
        <v>2</v>
      </c>
      <c r="C2641" s="103">
        <v>0.0012820133151415479</v>
      </c>
      <c r="D2641" s="99" t="s">
        <v>397</v>
      </c>
      <c r="E2641" s="99" t="b">
        <v>0</v>
      </c>
      <c r="F2641" s="99" t="b">
        <v>0</v>
      </c>
      <c r="G2641" s="99" t="b">
        <v>0</v>
      </c>
    </row>
    <row r="2642" spans="1:7" ht="15">
      <c r="A2642" s="101" t="s">
        <v>847</v>
      </c>
      <c r="B2642" s="99">
        <v>2</v>
      </c>
      <c r="C2642" s="103">
        <v>0.0012820133151415479</v>
      </c>
      <c r="D2642" s="99" t="s">
        <v>397</v>
      </c>
      <c r="E2642" s="99" t="b">
        <v>0</v>
      </c>
      <c r="F2642" s="99" t="b">
        <v>0</v>
      </c>
      <c r="G2642" s="99" t="b">
        <v>0</v>
      </c>
    </row>
    <row r="2643" spans="1:7" ht="15">
      <c r="A2643" s="101" t="s">
        <v>971</v>
      </c>
      <c r="B2643" s="99">
        <v>2</v>
      </c>
      <c r="C2643" s="103">
        <v>0.0012820133151415479</v>
      </c>
      <c r="D2643" s="99" t="s">
        <v>397</v>
      </c>
      <c r="E2643" s="99" t="b">
        <v>0</v>
      </c>
      <c r="F2643" s="99" t="b">
        <v>0</v>
      </c>
      <c r="G2643" s="99" t="b">
        <v>0</v>
      </c>
    </row>
    <row r="2644" spans="1:7" ht="15">
      <c r="A2644" s="101" t="s">
        <v>1015</v>
      </c>
      <c r="B2644" s="99">
        <v>2</v>
      </c>
      <c r="C2644" s="103">
        <v>0.0012820133151415479</v>
      </c>
      <c r="D2644" s="99" t="s">
        <v>397</v>
      </c>
      <c r="E2644" s="99" t="b">
        <v>0</v>
      </c>
      <c r="F2644" s="99" t="b">
        <v>0</v>
      </c>
      <c r="G2644" s="99" t="b">
        <v>0</v>
      </c>
    </row>
    <row r="2645" spans="1:7" ht="15">
      <c r="A2645" s="101" t="s">
        <v>974</v>
      </c>
      <c r="B2645" s="99">
        <v>2</v>
      </c>
      <c r="C2645" s="103">
        <v>0.0012820133151415479</v>
      </c>
      <c r="D2645" s="99" t="s">
        <v>397</v>
      </c>
      <c r="E2645" s="99" t="b">
        <v>0</v>
      </c>
      <c r="F2645" s="99" t="b">
        <v>0</v>
      </c>
      <c r="G2645" s="99" t="b">
        <v>0</v>
      </c>
    </row>
    <row r="2646" spans="1:7" ht="15">
      <c r="A2646" s="101" t="s">
        <v>807</v>
      </c>
      <c r="B2646" s="99">
        <v>2</v>
      </c>
      <c r="C2646" s="103">
        <v>0.0012820133151415479</v>
      </c>
      <c r="D2646" s="99" t="s">
        <v>397</v>
      </c>
      <c r="E2646" s="99" t="b">
        <v>0</v>
      </c>
      <c r="F2646" s="99" t="b">
        <v>0</v>
      </c>
      <c r="G2646" s="99" t="b">
        <v>0</v>
      </c>
    </row>
    <row r="2647" spans="1:7" ht="15">
      <c r="A2647" s="101" t="s">
        <v>1131</v>
      </c>
      <c r="B2647" s="99">
        <v>2</v>
      </c>
      <c r="C2647" s="103">
        <v>0.0012820133151415479</v>
      </c>
      <c r="D2647" s="99" t="s">
        <v>397</v>
      </c>
      <c r="E2647" s="99" t="b">
        <v>0</v>
      </c>
      <c r="F2647" s="99" t="b">
        <v>0</v>
      </c>
      <c r="G2647" s="99" t="b">
        <v>0</v>
      </c>
    </row>
    <row r="2648" spans="1:7" ht="15">
      <c r="A2648" s="101" t="s">
        <v>616</v>
      </c>
      <c r="B2648" s="99">
        <v>2</v>
      </c>
      <c r="C2648" s="103">
        <v>0.0018032773768973595</v>
      </c>
      <c r="D2648" s="99" t="s">
        <v>397</v>
      </c>
      <c r="E2648" s="99" t="b">
        <v>0</v>
      </c>
      <c r="F2648" s="99" t="b">
        <v>0</v>
      </c>
      <c r="G2648" s="99" t="b">
        <v>0</v>
      </c>
    </row>
    <row r="2649" spans="1:7" ht="15">
      <c r="A2649" s="101" t="s">
        <v>646</v>
      </c>
      <c r="B2649" s="99">
        <v>2</v>
      </c>
      <c r="C2649" s="103">
        <v>0.0012820133151415479</v>
      </c>
      <c r="D2649" s="99" t="s">
        <v>397</v>
      </c>
      <c r="E2649" s="99" t="b">
        <v>0</v>
      </c>
      <c r="F2649" s="99" t="b">
        <v>0</v>
      </c>
      <c r="G2649" s="99" t="b">
        <v>0</v>
      </c>
    </row>
    <row r="2650" spans="1:7" ht="15">
      <c r="A2650" s="101" t="s">
        <v>422</v>
      </c>
      <c r="B2650" s="99">
        <v>2</v>
      </c>
      <c r="C2650" s="103">
        <v>0.0012820133151415479</v>
      </c>
      <c r="D2650" s="99" t="s">
        <v>397</v>
      </c>
      <c r="E2650" s="99" t="b">
        <v>0</v>
      </c>
      <c r="F2650" s="99" t="b">
        <v>0</v>
      </c>
      <c r="G2650" s="99" t="b">
        <v>0</v>
      </c>
    </row>
    <row r="2651" spans="1:7" ht="15">
      <c r="A2651" s="101" t="s">
        <v>553</v>
      </c>
      <c r="B2651" s="99">
        <v>2</v>
      </c>
      <c r="C2651" s="103">
        <v>0.0018032773768973595</v>
      </c>
      <c r="D2651" s="99" t="s">
        <v>397</v>
      </c>
      <c r="E2651" s="99" t="b">
        <v>0</v>
      </c>
      <c r="F2651" s="99" t="b">
        <v>0</v>
      </c>
      <c r="G2651" s="99" t="b">
        <v>0</v>
      </c>
    </row>
    <row r="2652" spans="1:7" ht="15">
      <c r="A2652" s="101" t="s">
        <v>490</v>
      </c>
      <c r="B2652" s="99">
        <v>2</v>
      </c>
      <c r="C2652" s="103">
        <v>0.0012820133151415479</v>
      </c>
      <c r="D2652" s="99" t="s">
        <v>397</v>
      </c>
      <c r="E2652" s="99" t="b">
        <v>0</v>
      </c>
      <c r="F2652" s="99" t="b">
        <v>0</v>
      </c>
      <c r="G2652" s="99" t="b">
        <v>0</v>
      </c>
    </row>
    <row r="2653" spans="1:7" ht="15">
      <c r="A2653" s="101" t="s">
        <v>548</v>
      </c>
      <c r="B2653" s="99">
        <v>2</v>
      </c>
      <c r="C2653" s="103">
        <v>0.0018032773768973595</v>
      </c>
      <c r="D2653" s="99" t="s">
        <v>397</v>
      </c>
      <c r="E2653" s="99" t="b">
        <v>0</v>
      </c>
      <c r="F2653" s="99" t="b">
        <v>0</v>
      </c>
      <c r="G2653" s="99" t="b">
        <v>0</v>
      </c>
    </row>
    <row r="2654" spans="1:7" ht="15">
      <c r="A2654" s="101" t="s">
        <v>1204</v>
      </c>
      <c r="B2654" s="99">
        <v>2</v>
      </c>
      <c r="C2654" s="103">
        <v>0.0012820133151415479</v>
      </c>
      <c r="D2654" s="99" t="s">
        <v>397</v>
      </c>
      <c r="E2654" s="99" t="b">
        <v>0</v>
      </c>
      <c r="F2654" s="99" t="b">
        <v>0</v>
      </c>
      <c r="G2654" s="99" t="b">
        <v>0</v>
      </c>
    </row>
    <row r="2655" spans="1:7" ht="15">
      <c r="A2655" s="101" t="s">
        <v>779</v>
      </c>
      <c r="B2655" s="99">
        <v>2</v>
      </c>
      <c r="C2655" s="103">
        <v>0.0018032773768973595</v>
      </c>
      <c r="D2655" s="99" t="s">
        <v>397</v>
      </c>
      <c r="E2655" s="99" t="b">
        <v>0</v>
      </c>
      <c r="F2655" s="99" t="b">
        <v>0</v>
      </c>
      <c r="G2655" s="99" t="b">
        <v>0</v>
      </c>
    </row>
    <row r="2656" spans="1:7" ht="15">
      <c r="A2656" s="101" t="s">
        <v>1605</v>
      </c>
      <c r="B2656" s="99">
        <v>2</v>
      </c>
      <c r="C2656" s="103">
        <v>0.0012820133151415479</v>
      </c>
      <c r="D2656" s="99" t="s">
        <v>397</v>
      </c>
      <c r="E2656" s="99" t="b">
        <v>0</v>
      </c>
      <c r="F2656" s="99" t="b">
        <v>0</v>
      </c>
      <c r="G2656" s="99" t="b">
        <v>0</v>
      </c>
    </row>
    <row r="2657" spans="1:7" ht="15">
      <c r="A2657" s="101" t="s">
        <v>1063</v>
      </c>
      <c r="B2657" s="99">
        <v>2</v>
      </c>
      <c r="C2657" s="103">
        <v>0.0012820133151415479</v>
      </c>
      <c r="D2657" s="99" t="s">
        <v>397</v>
      </c>
      <c r="E2657" s="99" t="b">
        <v>0</v>
      </c>
      <c r="F2657" s="99" t="b">
        <v>0</v>
      </c>
      <c r="G2657" s="99" t="b">
        <v>0</v>
      </c>
    </row>
    <row r="2658" spans="1:7" ht="15">
      <c r="A2658" s="101" t="s">
        <v>1147</v>
      </c>
      <c r="B2658" s="99">
        <v>2</v>
      </c>
      <c r="C2658" s="103">
        <v>0.0012820133151415479</v>
      </c>
      <c r="D2658" s="99" t="s">
        <v>397</v>
      </c>
      <c r="E2658" s="99" t="b">
        <v>0</v>
      </c>
      <c r="F2658" s="99" t="b">
        <v>0</v>
      </c>
      <c r="G2658" s="99" t="b">
        <v>0</v>
      </c>
    </row>
    <row r="2659" spans="1:7" ht="15">
      <c r="A2659" s="101" t="s">
        <v>1121</v>
      </c>
      <c r="B2659" s="99">
        <v>2</v>
      </c>
      <c r="C2659" s="103">
        <v>0.0012820133151415479</v>
      </c>
      <c r="D2659" s="99" t="s">
        <v>397</v>
      </c>
      <c r="E2659" s="99" t="b">
        <v>0</v>
      </c>
      <c r="F2659" s="99" t="b">
        <v>0</v>
      </c>
      <c r="G2659" s="99" t="b">
        <v>0</v>
      </c>
    </row>
    <row r="2660" spans="1:7" ht="15">
      <c r="A2660" s="101" t="s">
        <v>1297</v>
      </c>
      <c r="B2660" s="99">
        <v>2</v>
      </c>
      <c r="C2660" s="103">
        <v>0.0012820133151415479</v>
      </c>
      <c r="D2660" s="99" t="s">
        <v>397</v>
      </c>
      <c r="E2660" s="99" t="b">
        <v>0</v>
      </c>
      <c r="F2660" s="99" t="b">
        <v>0</v>
      </c>
      <c r="G2660" s="99" t="b">
        <v>0</v>
      </c>
    </row>
    <row r="2661" spans="1:7" ht="15">
      <c r="A2661" s="101" t="s">
        <v>831</v>
      </c>
      <c r="B2661" s="99">
        <v>2</v>
      </c>
      <c r="C2661" s="103">
        <v>0.0012820133151415479</v>
      </c>
      <c r="D2661" s="99" t="s">
        <v>397</v>
      </c>
      <c r="E2661" s="99" t="b">
        <v>0</v>
      </c>
      <c r="F2661" s="99" t="b">
        <v>0</v>
      </c>
      <c r="G2661" s="99" t="b">
        <v>0</v>
      </c>
    </row>
    <row r="2662" spans="1:7" ht="15">
      <c r="A2662" s="101" t="s">
        <v>661</v>
      </c>
      <c r="B2662" s="99">
        <v>2</v>
      </c>
      <c r="C2662" s="103">
        <v>0.0012820133151415479</v>
      </c>
      <c r="D2662" s="99" t="s">
        <v>397</v>
      </c>
      <c r="E2662" s="99" t="b">
        <v>0</v>
      </c>
      <c r="F2662" s="99" t="b">
        <v>0</v>
      </c>
      <c r="G2662" s="99" t="b">
        <v>0</v>
      </c>
    </row>
    <row r="2663" spans="1:7" ht="15">
      <c r="A2663" s="101" t="s">
        <v>765</v>
      </c>
      <c r="B2663" s="99">
        <v>2</v>
      </c>
      <c r="C2663" s="103">
        <v>0.0012820133151415479</v>
      </c>
      <c r="D2663" s="99" t="s">
        <v>397</v>
      </c>
      <c r="E2663" s="99" t="b">
        <v>0</v>
      </c>
      <c r="F2663" s="99" t="b">
        <v>0</v>
      </c>
      <c r="G2663" s="99" t="b">
        <v>0</v>
      </c>
    </row>
    <row r="2664" spans="1:7" ht="15">
      <c r="A2664" s="101" t="s">
        <v>814</v>
      </c>
      <c r="B2664" s="99">
        <v>2</v>
      </c>
      <c r="C2664" s="103">
        <v>0.0012820133151415479</v>
      </c>
      <c r="D2664" s="99" t="s">
        <v>397</v>
      </c>
      <c r="E2664" s="99" t="b">
        <v>1</v>
      </c>
      <c r="F2664" s="99" t="b">
        <v>0</v>
      </c>
      <c r="G2664" s="99" t="b">
        <v>0</v>
      </c>
    </row>
    <row r="2665" spans="1:7" ht="15">
      <c r="A2665" s="101" t="s">
        <v>536</v>
      </c>
      <c r="B2665" s="99">
        <v>2</v>
      </c>
      <c r="C2665" s="103">
        <v>0.0012820133151415479</v>
      </c>
      <c r="D2665" s="99" t="s">
        <v>397</v>
      </c>
      <c r="E2665" s="99" t="b">
        <v>0</v>
      </c>
      <c r="F2665" s="99" t="b">
        <v>0</v>
      </c>
      <c r="G2665" s="99" t="b">
        <v>0</v>
      </c>
    </row>
    <row r="2666" spans="1:7" ht="15">
      <c r="A2666" s="101" t="s">
        <v>940</v>
      </c>
      <c r="B2666" s="99">
        <v>2</v>
      </c>
      <c r="C2666" s="103">
        <v>0.0012820133151415479</v>
      </c>
      <c r="D2666" s="99" t="s">
        <v>397</v>
      </c>
      <c r="E2666" s="99" t="b">
        <v>0</v>
      </c>
      <c r="F2666" s="99" t="b">
        <v>0</v>
      </c>
      <c r="G2666" s="99" t="b">
        <v>0</v>
      </c>
    </row>
    <row r="2667" spans="1:7" ht="15">
      <c r="A2667" s="101" t="s">
        <v>967</v>
      </c>
      <c r="B2667" s="99">
        <v>2</v>
      </c>
      <c r="C2667" s="103">
        <v>0.0012820133151415479</v>
      </c>
      <c r="D2667" s="99" t="s">
        <v>397</v>
      </c>
      <c r="E2667" s="99" t="b">
        <v>0</v>
      </c>
      <c r="F2667" s="99" t="b">
        <v>0</v>
      </c>
      <c r="G2667" s="99" t="b">
        <v>0</v>
      </c>
    </row>
    <row r="2668" spans="1:7" ht="15">
      <c r="A2668" s="101" t="s">
        <v>631</v>
      </c>
      <c r="B2668" s="99">
        <v>2</v>
      </c>
      <c r="C2668" s="103">
        <v>0.0012820133151415479</v>
      </c>
      <c r="D2668" s="99" t="s">
        <v>397</v>
      </c>
      <c r="E2668" s="99" t="b">
        <v>0</v>
      </c>
      <c r="F2668" s="99" t="b">
        <v>0</v>
      </c>
      <c r="G2668" s="99" t="b">
        <v>0</v>
      </c>
    </row>
    <row r="2669" spans="1:7" ht="15">
      <c r="A2669" s="101" t="s">
        <v>1632</v>
      </c>
      <c r="B2669" s="99">
        <v>2</v>
      </c>
      <c r="C2669" s="103">
        <v>0.0018032773768973595</v>
      </c>
      <c r="D2669" s="99" t="s">
        <v>397</v>
      </c>
      <c r="E2669" s="99" t="b">
        <v>0</v>
      </c>
      <c r="F2669" s="99" t="b">
        <v>0</v>
      </c>
      <c r="G2669" s="99" t="b">
        <v>0</v>
      </c>
    </row>
    <row r="2670" spans="1:7" ht="15">
      <c r="A2670" s="101" t="s">
        <v>635</v>
      </c>
      <c r="B2670" s="99">
        <v>2</v>
      </c>
      <c r="C2670" s="103">
        <v>0.0018032773768973595</v>
      </c>
      <c r="D2670" s="99" t="s">
        <v>397</v>
      </c>
      <c r="E2670" s="99" t="b">
        <v>0</v>
      </c>
      <c r="F2670" s="99" t="b">
        <v>0</v>
      </c>
      <c r="G2670" s="99" t="b">
        <v>0</v>
      </c>
    </row>
    <row r="2671" spans="1:7" ht="15">
      <c r="A2671" s="101" t="s">
        <v>1569</v>
      </c>
      <c r="B2671" s="99">
        <v>2</v>
      </c>
      <c r="C2671" s="103">
        <v>0.0012820133151415479</v>
      </c>
      <c r="D2671" s="99" t="s">
        <v>397</v>
      </c>
      <c r="E2671" s="99" t="b">
        <v>0</v>
      </c>
      <c r="F2671" s="99" t="b">
        <v>0</v>
      </c>
      <c r="G2671" s="99" t="b">
        <v>0</v>
      </c>
    </row>
    <row r="2672" spans="1:7" ht="15">
      <c r="A2672" s="101" t="s">
        <v>1013</v>
      </c>
      <c r="B2672" s="99">
        <v>2</v>
      </c>
      <c r="C2672" s="103">
        <v>0.0012820133151415479</v>
      </c>
      <c r="D2672" s="99" t="s">
        <v>397</v>
      </c>
      <c r="E2672" s="99" t="b">
        <v>0</v>
      </c>
      <c r="F2672" s="99" t="b">
        <v>0</v>
      </c>
      <c r="G2672" s="99" t="b">
        <v>0</v>
      </c>
    </row>
    <row r="2673" spans="1:7" ht="15">
      <c r="A2673" s="101" t="s">
        <v>526</v>
      </c>
      <c r="B2673" s="99">
        <v>2</v>
      </c>
      <c r="C2673" s="103">
        <v>0.0018032773768973595</v>
      </c>
      <c r="D2673" s="99" t="s">
        <v>397</v>
      </c>
      <c r="E2673" s="99" t="b">
        <v>0</v>
      </c>
      <c r="F2673" s="99" t="b">
        <v>0</v>
      </c>
      <c r="G2673" s="99" t="b">
        <v>0</v>
      </c>
    </row>
    <row r="2674" spans="1:7" ht="15">
      <c r="A2674" s="101" t="s">
        <v>1036</v>
      </c>
      <c r="B2674" s="99">
        <v>2</v>
      </c>
      <c r="C2674" s="103">
        <v>0.0012820133151415479</v>
      </c>
      <c r="D2674" s="99" t="s">
        <v>397</v>
      </c>
      <c r="E2674" s="99" t="b">
        <v>0</v>
      </c>
      <c r="F2674" s="99" t="b">
        <v>0</v>
      </c>
      <c r="G2674" s="99" t="b">
        <v>0</v>
      </c>
    </row>
    <row r="2675" spans="1:7" ht="15">
      <c r="A2675" s="101" t="s">
        <v>1055</v>
      </c>
      <c r="B2675" s="99">
        <v>2</v>
      </c>
      <c r="C2675" s="103">
        <v>0.0012820133151415479</v>
      </c>
      <c r="D2675" s="99" t="s">
        <v>397</v>
      </c>
      <c r="E2675" s="99" t="b">
        <v>0</v>
      </c>
      <c r="F2675" s="99" t="b">
        <v>0</v>
      </c>
      <c r="G2675" s="99" t="b">
        <v>0</v>
      </c>
    </row>
    <row r="2676" spans="1:7" ht="15">
      <c r="A2676" s="101" t="s">
        <v>623</v>
      </c>
      <c r="B2676" s="99">
        <v>2</v>
      </c>
      <c r="C2676" s="103">
        <v>0.0012820133151415479</v>
      </c>
      <c r="D2676" s="99" t="s">
        <v>397</v>
      </c>
      <c r="E2676" s="99" t="b">
        <v>0</v>
      </c>
      <c r="F2676" s="99" t="b">
        <v>0</v>
      </c>
      <c r="G2676" s="99" t="b">
        <v>0</v>
      </c>
    </row>
    <row r="2677" spans="1:7" ht="15">
      <c r="A2677" s="101" t="s">
        <v>1161</v>
      </c>
      <c r="B2677" s="99">
        <v>2</v>
      </c>
      <c r="C2677" s="103">
        <v>0.0012820133151415479</v>
      </c>
      <c r="D2677" s="99" t="s">
        <v>397</v>
      </c>
      <c r="E2677" s="99" t="b">
        <v>1</v>
      </c>
      <c r="F2677" s="99" t="b">
        <v>0</v>
      </c>
      <c r="G2677" s="99" t="b">
        <v>0</v>
      </c>
    </row>
    <row r="2678" spans="1:7" ht="15">
      <c r="A2678" s="101" t="s">
        <v>968</v>
      </c>
      <c r="B2678" s="99">
        <v>2</v>
      </c>
      <c r="C2678" s="103">
        <v>0.0012820133151415479</v>
      </c>
      <c r="D2678" s="99" t="s">
        <v>397</v>
      </c>
      <c r="E2678" s="99" t="b">
        <v>1</v>
      </c>
      <c r="F2678" s="99" t="b">
        <v>0</v>
      </c>
      <c r="G2678" s="99" t="b">
        <v>0</v>
      </c>
    </row>
    <row r="2679" spans="1:7" ht="15">
      <c r="A2679" s="101" t="s">
        <v>861</v>
      </c>
      <c r="B2679" s="99">
        <v>2</v>
      </c>
      <c r="C2679" s="103">
        <v>0.0012820133151415479</v>
      </c>
      <c r="D2679" s="99" t="s">
        <v>397</v>
      </c>
      <c r="E2679" s="99" t="b">
        <v>0</v>
      </c>
      <c r="F2679" s="99" t="b">
        <v>0</v>
      </c>
      <c r="G2679" s="99" t="b">
        <v>0</v>
      </c>
    </row>
    <row r="2680" spans="1:7" ht="15">
      <c r="A2680" s="101" t="s">
        <v>783</v>
      </c>
      <c r="B2680" s="99">
        <v>2</v>
      </c>
      <c r="C2680" s="103">
        <v>0.0012820133151415479</v>
      </c>
      <c r="D2680" s="99" t="s">
        <v>397</v>
      </c>
      <c r="E2680" s="99" t="b">
        <v>0</v>
      </c>
      <c r="F2680" s="99" t="b">
        <v>0</v>
      </c>
      <c r="G2680" s="99" t="b">
        <v>0</v>
      </c>
    </row>
    <row r="2681" spans="1:7" ht="15">
      <c r="A2681" s="101" t="s">
        <v>450</v>
      </c>
      <c r="B2681" s="99">
        <v>2</v>
      </c>
      <c r="C2681" s="103">
        <v>0.0018032773768973595</v>
      </c>
      <c r="D2681" s="99" t="s">
        <v>397</v>
      </c>
      <c r="E2681" s="99" t="b">
        <v>0</v>
      </c>
      <c r="F2681" s="99" t="b">
        <v>0</v>
      </c>
      <c r="G2681" s="99" t="b">
        <v>0</v>
      </c>
    </row>
    <row r="2682" spans="1:7" ht="15">
      <c r="A2682" s="101" t="s">
        <v>690</v>
      </c>
      <c r="B2682" s="99">
        <v>2</v>
      </c>
      <c r="C2682" s="103">
        <v>0.0012820133151415479</v>
      </c>
      <c r="D2682" s="99" t="s">
        <v>397</v>
      </c>
      <c r="E2682" s="99" t="b">
        <v>0</v>
      </c>
      <c r="F2682" s="99" t="b">
        <v>0</v>
      </c>
      <c r="G2682" s="99" t="b">
        <v>0</v>
      </c>
    </row>
    <row r="2683" spans="1:7" ht="15">
      <c r="A2683" s="101" t="s">
        <v>1141</v>
      </c>
      <c r="B2683" s="99">
        <v>2</v>
      </c>
      <c r="C2683" s="103">
        <v>0.0012820133151415479</v>
      </c>
      <c r="D2683" s="99" t="s">
        <v>397</v>
      </c>
      <c r="E2683" s="99" t="b">
        <v>0</v>
      </c>
      <c r="F2683" s="99" t="b">
        <v>0</v>
      </c>
      <c r="G2683" s="99" t="b">
        <v>0</v>
      </c>
    </row>
    <row r="2684" spans="1:7" ht="15">
      <c r="A2684" s="101" t="s">
        <v>695</v>
      </c>
      <c r="B2684" s="99">
        <v>2</v>
      </c>
      <c r="C2684" s="103">
        <v>0.0012820133151415479</v>
      </c>
      <c r="D2684" s="99" t="s">
        <v>397</v>
      </c>
      <c r="E2684" s="99" t="b">
        <v>0</v>
      </c>
      <c r="F2684" s="99" t="b">
        <v>0</v>
      </c>
      <c r="G2684" s="99" t="b">
        <v>0</v>
      </c>
    </row>
    <row r="2685" spans="1:7" ht="15">
      <c r="A2685" s="101" t="s">
        <v>508</v>
      </c>
      <c r="B2685" s="99">
        <v>2</v>
      </c>
      <c r="C2685" s="103">
        <v>0.0012820133151415479</v>
      </c>
      <c r="D2685" s="99" t="s">
        <v>397</v>
      </c>
      <c r="E2685" s="99" t="b">
        <v>0</v>
      </c>
      <c r="F2685" s="99" t="b">
        <v>0</v>
      </c>
      <c r="G2685" s="99" t="b">
        <v>0</v>
      </c>
    </row>
    <row r="2686" spans="1:7" ht="15">
      <c r="A2686" s="101" t="s">
        <v>605</v>
      </c>
      <c r="B2686" s="99">
        <v>2</v>
      </c>
      <c r="C2686" s="103">
        <v>0.0012820133151415479</v>
      </c>
      <c r="D2686" s="99" t="s">
        <v>397</v>
      </c>
      <c r="E2686" s="99" t="b">
        <v>0</v>
      </c>
      <c r="F2686" s="99" t="b">
        <v>0</v>
      </c>
      <c r="G2686" s="99" t="b">
        <v>0</v>
      </c>
    </row>
    <row r="2687" spans="1:7" ht="15">
      <c r="A2687" s="101" t="s">
        <v>1329</v>
      </c>
      <c r="B2687" s="99">
        <v>2</v>
      </c>
      <c r="C2687" s="103">
        <v>0.0012820133151415479</v>
      </c>
      <c r="D2687" s="99" t="s">
        <v>397</v>
      </c>
      <c r="E2687" s="99" t="b">
        <v>0</v>
      </c>
      <c r="F2687" s="99" t="b">
        <v>0</v>
      </c>
      <c r="G2687" s="99" t="b">
        <v>0</v>
      </c>
    </row>
    <row r="2688" spans="1:7" ht="15">
      <c r="A2688" s="101" t="s">
        <v>869</v>
      </c>
      <c r="B2688" s="99">
        <v>2</v>
      </c>
      <c r="C2688" s="103">
        <v>0.0012820133151415479</v>
      </c>
      <c r="D2688" s="99" t="s">
        <v>397</v>
      </c>
      <c r="E2688" s="99" t="b">
        <v>0</v>
      </c>
      <c r="F2688" s="99" t="b">
        <v>0</v>
      </c>
      <c r="G2688" s="99" t="b">
        <v>0</v>
      </c>
    </row>
    <row r="2689" spans="1:7" ht="15">
      <c r="A2689" s="101" t="s">
        <v>1308</v>
      </c>
      <c r="B2689" s="99">
        <v>2</v>
      </c>
      <c r="C2689" s="103">
        <v>0.0012820133151415479</v>
      </c>
      <c r="D2689" s="99" t="s">
        <v>397</v>
      </c>
      <c r="E2689" s="99" t="b">
        <v>0</v>
      </c>
      <c r="F2689" s="99" t="b">
        <v>0</v>
      </c>
      <c r="G2689" s="99" t="b">
        <v>0</v>
      </c>
    </row>
    <row r="2690" spans="1:7" ht="15">
      <c r="A2690" s="101" t="s">
        <v>1221</v>
      </c>
      <c r="B2690" s="99">
        <v>2</v>
      </c>
      <c r="C2690" s="103">
        <v>0.0018032773768973595</v>
      </c>
      <c r="D2690" s="99" t="s">
        <v>397</v>
      </c>
      <c r="E2690" s="99" t="b">
        <v>0</v>
      </c>
      <c r="F2690" s="99" t="b">
        <v>0</v>
      </c>
      <c r="G2690" s="99" t="b">
        <v>0</v>
      </c>
    </row>
    <row r="2691" spans="1:7" ht="15">
      <c r="A2691" s="101" t="s">
        <v>1310</v>
      </c>
      <c r="B2691" s="99">
        <v>2</v>
      </c>
      <c r="C2691" s="103">
        <v>0.0012820133151415479</v>
      </c>
      <c r="D2691" s="99" t="s">
        <v>397</v>
      </c>
      <c r="E2691" s="99" t="b">
        <v>0</v>
      </c>
      <c r="F2691" s="99" t="b">
        <v>0</v>
      </c>
      <c r="G2691" s="99" t="b">
        <v>0</v>
      </c>
    </row>
    <row r="2692" spans="1:7" ht="15">
      <c r="A2692" s="101" t="s">
        <v>780</v>
      </c>
      <c r="B2692" s="99">
        <v>2</v>
      </c>
      <c r="C2692" s="103">
        <v>0.0012820133151415479</v>
      </c>
      <c r="D2692" s="99" t="s">
        <v>397</v>
      </c>
      <c r="E2692" s="99" t="b">
        <v>0</v>
      </c>
      <c r="F2692" s="99" t="b">
        <v>0</v>
      </c>
      <c r="G2692" s="99" t="b">
        <v>0</v>
      </c>
    </row>
    <row r="2693" spans="1:7" ht="15">
      <c r="A2693" s="101" t="s">
        <v>556</v>
      </c>
      <c r="B2693" s="99">
        <v>2</v>
      </c>
      <c r="C2693" s="103">
        <v>0.0012820133151415479</v>
      </c>
      <c r="D2693" s="99" t="s">
        <v>397</v>
      </c>
      <c r="E2693" s="99" t="b">
        <v>0</v>
      </c>
      <c r="F2693" s="99" t="b">
        <v>0</v>
      </c>
      <c r="G2693" s="99" t="b">
        <v>0</v>
      </c>
    </row>
    <row r="2694" spans="1:7" ht="15">
      <c r="A2694" s="101" t="s">
        <v>484</v>
      </c>
      <c r="B2694" s="99">
        <v>2</v>
      </c>
      <c r="C2694" s="103">
        <v>0.0012820133151415479</v>
      </c>
      <c r="D2694" s="99" t="s">
        <v>397</v>
      </c>
      <c r="E2694" s="99" t="b">
        <v>0</v>
      </c>
      <c r="F2694" s="99" t="b">
        <v>0</v>
      </c>
      <c r="G2694" s="99" t="b">
        <v>0</v>
      </c>
    </row>
    <row r="2695" spans="1:7" ht="15">
      <c r="A2695" s="101" t="s">
        <v>1260</v>
      </c>
      <c r="B2695" s="99">
        <v>2</v>
      </c>
      <c r="C2695" s="103">
        <v>0.0012820133151415479</v>
      </c>
      <c r="D2695" s="99" t="s">
        <v>397</v>
      </c>
      <c r="E2695" s="99" t="b">
        <v>0</v>
      </c>
      <c r="F2695" s="99" t="b">
        <v>0</v>
      </c>
      <c r="G2695" s="99" t="b">
        <v>0</v>
      </c>
    </row>
    <row r="2696" spans="1:7" ht="15">
      <c r="A2696" s="101" t="s">
        <v>886</v>
      </c>
      <c r="B2696" s="99">
        <v>2</v>
      </c>
      <c r="C2696" s="103">
        <v>0.0012820133151415479</v>
      </c>
      <c r="D2696" s="99" t="s">
        <v>397</v>
      </c>
      <c r="E2696" s="99" t="b">
        <v>0</v>
      </c>
      <c r="F2696" s="99" t="b">
        <v>0</v>
      </c>
      <c r="G2696" s="99" t="b">
        <v>0</v>
      </c>
    </row>
    <row r="2697" spans="1:7" ht="15">
      <c r="A2697" s="101" t="s">
        <v>1400</v>
      </c>
      <c r="B2697" s="99">
        <v>2</v>
      </c>
      <c r="C2697" s="103">
        <v>0.0018032773768973595</v>
      </c>
      <c r="D2697" s="99" t="s">
        <v>397</v>
      </c>
      <c r="E2697" s="99" t="b">
        <v>0</v>
      </c>
      <c r="F2697" s="99" t="b">
        <v>0</v>
      </c>
      <c r="G2697" s="99" t="b">
        <v>0</v>
      </c>
    </row>
    <row r="2698" spans="1:7" ht="15">
      <c r="A2698" s="101" t="s">
        <v>1040</v>
      </c>
      <c r="B2698" s="99">
        <v>2</v>
      </c>
      <c r="C2698" s="103">
        <v>0.0012820133151415479</v>
      </c>
      <c r="D2698" s="99" t="s">
        <v>397</v>
      </c>
      <c r="E2698" s="99" t="b">
        <v>0</v>
      </c>
      <c r="F2698" s="99" t="b">
        <v>0</v>
      </c>
      <c r="G2698" s="99" t="b">
        <v>0</v>
      </c>
    </row>
    <row r="2699" spans="1:7" ht="15">
      <c r="A2699" s="101" t="s">
        <v>1058</v>
      </c>
      <c r="B2699" s="99">
        <v>2</v>
      </c>
      <c r="C2699" s="103">
        <v>0.0012820133151415479</v>
      </c>
      <c r="D2699" s="99" t="s">
        <v>397</v>
      </c>
      <c r="E2699" s="99" t="b">
        <v>0</v>
      </c>
      <c r="F2699" s="99" t="b">
        <v>0</v>
      </c>
      <c r="G2699" s="99" t="b">
        <v>0</v>
      </c>
    </row>
    <row r="2700" spans="1:7" ht="15">
      <c r="A2700" s="101" t="s">
        <v>977</v>
      </c>
      <c r="B2700" s="99">
        <v>2</v>
      </c>
      <c r="C2700" s="103">
        <v>0.0012820133151415479</v>
      </c>
      <c r="D2700" s="99" t="s">
        <v>397</v>
      </c>
      <c r="E2700" s="99" t="b">
        <v>0</v>
      </c>
      <c r="F2700" s="99" t="b">
        <v>0</v>
      </c>
      <c r="G2700" s="99" t="b">
        <v>0</v>
      </c>
    </row>
    <row r="2701" spans="1:7" ht="15">
      <c r="A2701" s="101" t="s">
        <v>719</v>
      </c>
      <c r="B2701" s="99">
        <v>2</v>
      </c>
      <c r="C2701" s="103">
        <v>0.0012820133151415479</v>
      </c>
      <c r="D2701" s="99" t="s">
        <v>397</v>
      </c>
      <c r="E2701" s="99" t="b">
        <v>0</v>
      </c>
      <c r="F2701" s="99" t="b">
        <v>0</v>
      </c>
      <c r="G2701" s="99" t="b">
        <v>0</v>
      </c>
    </row>
    <row r="2702" spans="1:7" ht="15">
      <c r="A2702" s="101" t="s">
        <v>1518</v>
      </c>
      <c r="B2702" s="99">
        <v>2</v>
      </c>
      <c r="C2702" s="103">
        <v>0.0012820133151415479</v>
      </c>
      <c r="D2702" s="99" t="s">
        <v>397</v>
      </c>
      <c r="E2702" s="99" t="b">
        <v>0</v>
      </c>
      <c r="F2702" s="99" t="b">
        <v>0</v>
      </c>
      <c r="G2702" s="99" t="b">
        <v>0</v>
      </c>
    </row>
    <row r="2703" spans="1:7" ht="15">
      <c r="A2703" s="101" t="s">
        <v>796</v>
      </c>
      <c r="B2703" s="99">
        <v>2</v>
      </c>
      <c r="C2703" s="103">
        <v>0.0012820133151415479</v>
      </c>
      <c r="D2703" s="99" t="s">
        <v>397</v>
      </c>
      <c r="E2703" s="99" t="b">
        <v>0</v>
      </c>
      <c r="F2703" s="99" t="b">
        <v>0</v>
      </c>
      <c r="G2703" s="99" t="b">
        <v>0</v>
      </c>
    </row>
    <row r="2704" spans="1:7" ht="15">
      <c r="A2704" s="101" t="s">
        <v>1422</v>
      </c>
      <c r="B2704" s="99">
        <v>2</v>
      </c>
      <c r="C2704" s="103">
        <v>0.0018032773768973595</v>
      </c>
      <c r="D2704" s="99" t="s">
        <v>397</v>
      </c>
      <c r="E2704" s="99" t="b">
        <v>0</v>
      </c>
      <c r="F2704" s="99" t="b">
        <v>0</v>
      </c>
      <c r="G2704" s="99" t="b">
        <v>0</v>
      </c>
    </row>
    <row r="2705" spans="1:7" ht="15">
      <c r="A2705" s="101" t="s">
        <v>1624</v>
      </c>
      <c r="B2705" s="99">
        <v>2</v>
      </c>
      <c r="C2705" s="103">
        <v>0.0012820133151415479</v>
      </c>
      <c r="D2705" s="99" t="s">
        <v>397</v>
      </c>
      <c r="E2705" s="99" t="b">
        <v>0</v>
      </c>
      <c r="F2705" s="99" t="b">
        <v>0</v>
      </c>
      <c r="G2705" s="99" t="b">
        <v>0</v>
      </c>
    </row>
    <row r="2706" spans="1:7" ht="15">
      <c r="A2706" s="101" t="s">
        <v>991</v>
      </c>
      <c r="B2706" s="99">
        <v>2</v>
      </c>
      <c r="C2706" s="103">
        <v>0.0012820133151415479</v>
      </c>
      <c r="D2706" s="99" t="s">
        <v>397</v>
      </c>
      <c r="E2706" s="99" t="b">
        <v>0</v>
      </c>
      <c r="F2706" s="99" t="b">
        <v>0</v>
      </c>
      <c r="G2706" s="99" t="b">
        <v>0</v>
      </c>
    </row>
    <row r="2707" spans="1:7" ht="15">
      <c r="A2707" s="101" t="s">
        <v>792</v>
      </c>
      <c r="B2707" s="99">
        <v>2</v>
      </c>
      <c r="C2707" s="103">
        <v>0.0012820133151415479</v>
      </c>
      <c r="D2707" s="99" t="s">
        <v>397</v>
      </c>
      <c r="E2707" s="99" t="b">
        <v>1</v>
      </c>
      <c r="F2707" s="99" t="b">
        <v>0</v>
      </c>
      <c r="G2707" s="99" t="b">
        <v>0</v>
      </c>
    </row>
    <row r="2708" spans="1:7" ht="15">
      <c r="A2708" s="101" t="s">
        <v>1099</v>
      </c>
      <c r="B2708" s="99">
        <v>2</v>
      </c>
      <c r="C2708" s="103">
        <v>0.0018032773768973595</v>
      </c>
      <c r="D2708" s="99" t="s">
        <v>397</v>
      </c>
      <c r="E2708" s="99" t="b">
        <v>0</v>
      </c>
      <c r="F2708" s="99" t="b">
        <v>0</v>
      </c>
      <c r="G2708" s="99" t="b">
        <v>0</v>
      </c>
    </row>
    <row r="2709" spans="1:7" ht="15">
      <c r="A2709" s="101" t="s">
        <v>1140</v>
      </c>
      <c r="B2709" s="99">
        <v>2</v>
      </c>
      <c r="C2709" s="103">
        <v>0.0012820133151415479</v>
      </c>
      <c r="D2709" s="99" t="s">
        <v>397</v>
      </c>
      <c r="E2709" s="99" t="b">
        <v>0</v>
      </c>
      <c r="F2709" s="99" t="b">
        <v>0</v>
      </c>
      <c r="G2709" s="99" t="b">
        <v>0</v>
      </c>
    </row>
    <row r="2710" spans="1:7" ht="15">
      <c r="A2710" s="101" t="s">
        <v>569</v>
      </c>
      <c r="B2710" s="99">
        <v>2</v>
      </c>
      <c r="C2710" s="103">
        <v>0.0018032773768973595</v>
      </c>
      <c r="D2710" s="99" t="s">
        <v>397</v>
      </c>
      <c r="E2710" s="99" t="b">
        <v>0</v>
      </c>
      <c r="F2710" s="99" t="b">
        <v>0</v>
      </c>
      <c r="G2710" s="99" t="b">
        <v>0</v>
      </c>
    </row>
    <row r="2711" spans="1:7" ht="15">
      <c r="A2711" s="101" t="s">
        <v>455</v>
      </c>
      <c r="B2711" s="99">
        <v>2</v>
      </c>
      <c r="C2711" s="103">
        <v>0.0012820133151415479</v>
      </c>
      <c r="D2711" s="99" t="s">
        <v>397</v>
      </c>
      <c r="E2711" s="99" t="b">
        <v>0</v>
      </c>
      <c r="F2711" s="99" t="b">
        <v>0</v>
      </c>
      <c r="G2711" s="99" t="b">
        <v>0</v>
      </c>
    </row>
    <row r="2712" spans="1:7" ht="15">
      <c r="A2712" s="101" t="s">
        <v>904</v>
      </c>
      <c r="B2712" s="99">
        <v>2</v>
      </c>
      <c r="C2712" s="103">
        <v>0.0012820133151415479</v>
      </c>
      <c r="D2712" s="99" t="s">
        <v>397</v>
      </c>
      <c r="E2712" s="99" t="b">
        <v>0</v>
      </c>
      <c r="F2712" s="99" t="b">
        <v>0</v>
      </c>
      <c r="G2712" s="99" t="b">
        <v>0</v>
      </c>
    </row>
    <row r="2713" spans="1:7" ht="15">
      <c r="A2713" s="101" t="s">
        <v>741</v>
      </c>
      <c r="B2713" s="99">
        <v>2</v>
      </c>
      <c r="C2713" s="103">
        <v>0.0012820133151415479</v>
      </c>
      <c r="D2713" s="99" t="s">
        <v>397</v>
      </c>
      <c r="E2713" s="99" t="b">
        <v>0</v>
      </c>
      <c r="F2713" s="99" t="b">
        <v>0</v>
      </c>
      <c r="G2713" s="99" t="b">
        <v>0</v>
      </c>
    </row>
    <row r="2714" spans="1:7" ht="15">
      <c r="A2714" s="101" t="s">
        <v>1612</v>
      </c>
      <c r="B2714" s="99">
        <v>2</v>
      </c>
      <c r="C2714" s="103">
        <v>0.0018032773768973595</v>
      </c>
      <c r="D2714" s="99" t="s">
        <v>397</v>
      </c>
      <c r="E2714" s="99" t="b">
        <v>0</v>
      </c>
      <c r="F2714" s="99" t="b">
        <v>0</v>
      </c>
      <c r="G2714" s="99" t="b">
        <v>0</v>
      </c>
    </row>
    <row r="2715" spans="1:7" ht="15">
      <c r="A2715" s="101" t="s">
        <v>543</v>
      </c>
      <c r="B2715" s="99">
        <v>2</v>
      </c>
      <c r="C2715" s="103">
        <v>0.0012820133151415479</v>
      </c>
      <c r="D2715" s="99" t="s">
        <v>397</v>
      </c>
      <c r="E2715" s="99" t="b">
        <v>1</v>
      </c>
      <c r="F2715" s="99" t="b">
        <v>0</v>
      </c>
      <c r="G2715" s="99" t="b">
        <v>0</v>
      </c>
    </row>
    <row r="2716" spans="1:7" ht="15">
      <c r="A2716" s="101" t="s">
        <v>1097</v>
      </c>
      <c r="B2716" s="99">
        <v>2</v>
      </c>
      <c r="C2716" s="103">
        <v>0.0012820133151415479</v>
      </c>
      <c r="D2716" s="99" t="s">
        <v>397</v>
      </c>
      <c r="E2716" s="99" t="b">
        <v>0</v>
      </c>
      <c r="F2716" s="99" t="b">
        <v>0</v>
      </c>
      <c r="G2716" s="99" t="b">
        <v>0</v>
      </c>
    </row>
    <row r="2717" spans="1:7" ht="15">
      <c r="A2717" s="101" t="s">
        <v>442</v>
      </c>
      <c r="B2717" s="99">
        <v>2</v>
      </c>
      <c r="C2717" s="103">
        <v>0.0012820133151415479</v>
      </c>
      <c r="D2717" s="99" t="s">
        <v>397</v>
      </c>
      <c r="E2717" s="99" t="b">
        <v>0</v>
      </c>
      <c r="F2717" s="99" t="b">
        <v>0</v>
      </c>
      <c r="G2717" s="99" t="b">
        <v>0</v>
      </c>
    </row>
    <row r="2718" spans="1:7" ht="15">
      <c r="A2718" s="101" t="s">
        <v>510</v>
      </c>
      <c r="B2718" s="99">
        <v>2</v>
      </c>
      <c r="C2718" s="103">
        <v>0.0012820133151415479</v>
      </c>
      <c r="D2718" s="99" t="s">
        <v>397</v>
      </c>
      <c r="E2718" s="99" t="b">
        <v>0</v>
      </c>
      <c r="F2718" s="99" t="b">
        <v>0</v>
      </c>
      <c r="G2718" s="99" t="b">
        <v>0</v>
      </c>
    </row>
    <row r="2719" spans="1:7" ht="15">
      <c r="A2719" s="101" t="s">
        <v>657</v>
      </c>
      <c r="B2719" s="99">
        <v>2</v>
      </c>
      <c r="C2719" s="103">
        <v>0.0012820133151415479</v>
      </c>
      <c r="D2719" s="99" t="s">
        <v>397</v>
      </c>
      <c r="E2719" s="99" t="b">
        <v>0</v>
      </c>
      <c r="F2719" s="99" t="b">
        <v>0</v>
      </c>
      <c r="G2719" s="99" t="b">
        <v>0</v>
      </c>
    </row>
    <row r="2720" spans="1:7" ht="15">
      <c r="A2720" s="101" t="s">
        <v>789</v>
      </c>
      <c r="B2720" s="99">
        <v>2</v>
      </c>
      <c r="C2720" s="103">
        <v>0.0018032773768973595</v>
      </c>
      <c r="D2720" s="99" t="s">
        <v>397</v>
      </c>
      <c r="E2720" s="99" t="b">
        <v>0</v>
      </c>
      <c r="F2720" s="99" t="b">
        <v>0</v>
      </c>
      <c r="G2720" s="99" t="b">
        <v>0</v>
      </c>
    </row>
    <row r="2721" spans="1:7" ht="15">
      <c r="A2721" s="101" t="s">
        <v>1207</v>
      </c>
      <c r="B2721" s="99">
        <v>2</v>
      </c>
      <c r="C2721" s="103">
        <v>0.0012820133151415479</v>
      </c>
      <c r="D2721" s="99" t="s">
        <v>397</v>
      </c>
      <c r="E2721" s="99" t="b">
        <v>0</v>
      </c>
      <c r="F2721" s="99" t="b">
        <v>0</v>
      </c>
      <c r="G2721" s="99" t="b">
        <v>0</v>
      </c>
    </row>
    <row r="2722" spans="1:7" ht="15">
      <c r="A2722" s="101" t="s">
        <v>609</v>
      </c>
      <c r="B2722" s="99">
        <v>2</v>
      </c>
      <c r="C2722" s="103">
        <v>0.0012820133151415479</v>
      </c>
      <c r="D2722" s="99" t="s">
        <v>397</v>
      </c>
      <c r="E2722" s="99" t="b">
        <v>0</v>
      </c>
      <c r="F2722" s="99" t="b">
        <v>0</v>
      </c>
      <c r="G2722" s="99" t="b">
        <v>0</v>
      </c>
    </row>
    <row r="2723" spans="1:7" ht="15">
      <c r="A2723" s="101" t="s">
        <v>666</v>
      </c>
      <c r="B2723" s="99">
        <v>2</v>
      </c>
      <c r="C2723" s="103">
        <v>0.0012820133151415479</v>
      </c>
      <c r="D2723" s="99" t="s">
        <v>397</v>
      </c>
      <c r="E2723" s="99" t="b">
        <v>0</v>
      </c>
      <c r="F2723" s="99" t="b">
        <v>0</v>
      </c>
      <c r="G2723" s="99" t="b">
        <v>0</v>
      </c>
    </row>
    <row r="2724" spans="1:7" ht="15">
      <c r="A2724" s="101" t="s">
        <v>1271</v>
      </c>
      <c r="B2724" s="99">
        <v>2</v>
      </c>
      <c r="C2724" s="103">
        <v>0.0012820133151415479</v>
      </c>
      <c r="D2724" s="99" t="s">
        <v>397</v>
      </c>
      <c r="E2724" s="99" t="b">
        <v>1</v>
      </c>
      <c r="F2724" s="99" t="b">
        <v>0</v>
      </c>
      <c r="G2724" s="99" t="b">
        <v>0</v>
      </c>
    </row>
    <row r="2725" spans="1:7" ht="15">
      <c r="A2725" s="101" t="s">
        <v>853</v>
      </c>
      <c r="B2725" s="99">
        <v>2</v>
      </c>
      <c r="C2725" s="103">
        <v>0.0018032773768973595</v>
      </c>
      <c r="D2725" s="99" t="s">
        <v>397</v>
      </c>
      <c r="E2725" s="99" t="b">
        <v>0</v>
      </c>
      <c r="F2725" s="99" t="b">
        <v>0</v>
      </c>
      <c r="G2725" s="99" t="b">
        <v>0</v>
      </c>
    </row>
    <row r="2726" spans="1:7" ht="15">
      <c r="A2726" s="101" t="s">
        <v>481</v>
      </c>
      <c r="B2726" s="99">
        <v>2</v>
      </c>
      <c r="C2726" s="103">
        <v>0.0012820133151415479</v>
      </c>
      <c r="D2726" s="99" t="s">
        <v>397</v>
      </c>
      <c r="E2726" s="99" t="b">
        <v>0</v>
      </c>
      <c r="F2726" s="99" t="b">
        <v>0</v>
      </c>
      <c r="G2726" s="99" t="b">
        <v>0</v>
      </c>
    </row>
    <row r="2727" spans="1:7" ht="15">
      <c r="A2727" s="101" t="s">
        <v>1194</v>
      </c>
      <c r="B2727" s="99">
        <v>2</v>
      </c>
      <c r="C2727" s="103">
        <v>0.0012820133151415479</v>
      </c>
      <c r="D2727" s="99" t="s">
        <v>397</v>
      </c>
      <c r="E2727" s="99" t="b">
        <v>0</v>
      </c>
      <c r="F2727" s="99" t="b">
        <v>0</v>
      </c>
      <c r="G2727" s="99" t="b">
        <v>0</v>
      </c>
    </row>
    <row r="2728" spans="1:7" ht="15">
      <c r="A2728" s="101" t="s">
        <v>656</v>
      </c>
      <c r="B2728" s="99">
        <v>2</v>
      </c>
      <c r="C2728" s="103">
        <v>0.0012820133151415479</v>
      </c>
      <c r="D2728" s="99" t="s">
        <v>397</v>
      </c>
      <c r="E2728" s="99" t="b">
        <v>0</v>
      </c>
      <c r="F2728" s="99" t="b">
        <v>0</v>
      </c>
      <c r="G2728" s="99" t="b">
        <v>0</v>
      </c>
    </row>
    <row r="2729" spans="1:7" ht="15">
      <c r="A2729" s="101" t="s">
        <v>584</v>
      </c>
      <c r="B2729" s="99">
        <v>2</v>
      </c>
      <c r="C2729" s="103">
        <v>0.0018032773768973595</v>
      </c>
      <c r="D2729" s="99" t="s">
        <v>397</v>
      </c>
      <c r="E2729" s="99" t="b">
        <v>0</v>
      </c>
      <c r="F2729" s="99" t="b">
        <v>0</v>
      </c>
      <c r="G2729" s="99" t="b">
        <v>0</v>
      </c>
    </row>
    <row r="2730" spans="1:7" ht="15">
      <c r="A2730" s="101" t="s">
        <v>418</v>
      </c>
      <c r="B2730" s="99">
        <v>2</v>
      </c>
      <c r="C2730" s="103">
        <v>0.0012820133151415479</v>
      </c>
      <c r="D2730" s="99" t="s">
        <v>397</v>
      </c>
      <c r="E2730" s="99" t="b">
        <v>0</v>
      </c>
      <c r="F2730" s="99" t="b">
        <v>0</v>
      </c>
      <c r="G2730" s="99" t="b">
        <v>0</v>
      </c>
    </row>
    <row r="2731" spans="1:7" ht="15">
      <c r="A2731" s="101" t="s">
        <v>693</v>
      </c>
      <c r="B2731" s="99">
        <v>2</v>
      </c>
      <c r="C2731" s="103">
        <v>0.0012820133151415479</v>
      </c>
      <c r="D2731" s="99" t="s">
        <v>397</v>
      </c>
      <c r="E2731" s="99" t="b">
        <v>0</v>
      </c>
      <c r="F2731" s="99" t="b">
        <v>0</v>
      </c>
      <c r="G2731" s="99" t="b">
        <v>0</v>
      </c>
    </row>
    <row r="2732" spans="1:7" ht="15">
      <c r="A2732" s="101" t="s">
        <v>534</v>
      </c>
      <c r="B2732" s="99">
        <v>2</v>
      </c>
      <c r="C2732" s="103">
        <v>0.0012820133151415479</v>
      </c>
      <c r="D2732" s="99" t="s">
        <v>397</v>
      </c>
      <c r="E2732" s="99" t="b">
        <v>1</v>
      </c>
      <c r="F2732" s="99" t="b">
        <v>0</v>
      </c>
      <c r="G2732" s="99" t="b">
        <v>0</v>
      </c>
    </row>
    <row r="2733" spans="1:7" ht="15">
      <c r="A2733" s="101" t="s">
        <v>580</v>
      </c>
      <c r="B2733" s="99">
        <v>2</v>
      </c>
      <c r="C2733" s="103">
        <v>0.0012820133151415479</v>
      </c>
      <c r="D2733" s="99" t="s">
        <v>397</v>
      </c>
      <c r="E2733" s="99" t="b">
        <v>0</v>
      </c>
      <c r="F2733" s="99" t="b">
        <v>0</v>
      </c>
      <c r="G2733" s="99" t="b">
        <v>0</v>
      </c>
    </row>
    <row r="2734" spans="1:7" ht="15">
      <c r="A2734" s="101" t="s">
        <v>870</v>
      </c>
      <c r="B2734" s="99">
        <v>2</v>
      </c>
      <c r="C2734" s="103">
        <v>0.0012820133151415479</v>
      </c>
      <c r="D2734" s="99" t="s">
        <v>397</v>
      </c>
      <c r="E2734" s="99" t="b">
        <v>0</v>
      </c>
      <c r="F2734" s="99" t="b">
        <v>0</v>
      </c>
      <c r="G2734" s="99" t="b">
        <v>0</v>
      </c>
    </row>
    <row r="2735" spans="1:7" ht="15">
      <c r="A2735" s="101" t="s">
        <v>1098</v>
      </c>
      <c r="B2735" s="99">
        <v>2</v>
      </c>
      <c r="C2735" s="103">
        <v>0.0012820133151415479</v>
      </c>
      <c r="D2735" s="99" t="s">
        <v>397</v>
      </c>
      <c r="E2735" s="99" t="b">
        <v>0</v>
      </c>
      <c r="F2735" s="99" t="b">
        <v>0</v>
      </c>
      <c r="G2735" s="99" t="b">
        <v>0</v>
      </c>
    </row>
    <row r="2736" spans="1:7" ht="15">
      <c r="A2736" s="101" t="s">
        <v>614</v>
      </c>
      <c r="B2736" s="99">
        <v>2</v>
      </c>
      <c r="C2736" s="103">
        <v>0.0012820133151415479</v>
      </c>
      <c r="D2736" s="99" t="s">
        <v>397</v>
      </c>
      <c r="E2736" s="99" t="b">
        <v>0</v>
      </c>
      <c r="F2736" s="99" t="b">
        <v>0</v>
      </c>
      <c r="G2736" s="99" t="b">
        <v>0</v>
      </c>
    </row>
    <row r="2737" spans="1:7" ht="15">
      <c r="A2737" s="101" t="s">
        <v>973</v>
      </c>
      <c r="B2737" s="99">
        <v>2</v>
      </c>
      <c r="C2737" s="103">
        <v>0.0012820133151415479</v>
      </c>
      <c r="D2737" s="99" t="s">
        <v>397</v>
      </c>
      <c r="E2737" s="99" t="b">
        <v>0</v>
      </c>
      <c r="F2737" s="99" t="b">
        <v>0</v>
      </c>
      <c r="G2737" s="99" t="b">
        <v>0</v>
      </c>
    </row>
    <row r="2738" spans="1:7" ht="15">
      <c r="A2738" s="101" t="s">
        <v>1183</v>
      </c>
      <c r="B2738" s="99">
        <v>2</v>
      </c>
      <c r="C2738" s="103">
        <v>0.0012820133151415479</v>
      </c>
      <c r="D2738" s="99" t="s">
        <v>397</v>
      </c>
      <c r="E2738" s="99" t="b">
        <v>1</v>
      </c>
      <c r="F2738" s="99" t="b">
        <v>0</v>
      </c>
      <c r="G2738" s="99" t="b">
        <v>0</v>
      </c>
    </row>
    <row r="2739" spans="1:7" ht="15">
      <c r="A2739" s="101" t="s">
        <v>1026</v>
      </c>
      <c r="B2739" s="99">
        <v>2</v>
      </c>
      <c r="C2739" s="103">
        <v>0.0012820133151415479</v>
      </c>
      <c r="D2739" s="99" t="s">
        <v>397</v>
      </c>
      <c r="E2739" s="99" t="b">
        <v>0</v>
      </c>
      <c r="F2739" s="99" t="b">
        <v>0</v>
      </c>
      <c r="G2739" s="99" t="b">
        <v>0</v>
      </c>
    </row>
    <row r="2740" spans="1:7" ht="15">
      <c r="A2740" s="101" t="s">
        <v>732</v>
      </c>
      <c r="B2740" s="99">
        <v>2</v>
      </c>
      <c r="C2740" s="103">
        <v>0.0018032773768973595</v>
      </c>
      <c r="D2740" s="99" t="s">
        <v>397</v>
      </c>
      <c r="E2740" s="99" t="b">
        <v>0</v>
      </c>
      <c r="F2740" s="99" t="b">
        <v>0</v>
      </c>
      <c r="G2740" s="99" t="b">
        <v>0</v>
      </c>
    </row>
    <row r="2741" spans="1:7" ht="15">
      <c r="A2741" s="101" t="s">
        <v>1337</v>
      </c>
      <c r="B2741" s="99">
        <v>2</v>
      </c>
      <c r="C2741" s="103">
        <v>0.0012820133151415479</v>
      </c>
      <c r="D2741" s="99" t="s">
        <v>397</v>
      </c>
      <c r="E2741" s="99" t="b">
        <v>0</v>
      </c>
      <c r="F2741" s="99" t="b">
        <v>0</v>
      </c>
      <c r="G2741" s="99" t="b">
        <v>0</v>
      </c>
    </row>
    <row r="2742" spans="1:7" ht="15">
      <c r="A2742" s="101" t="s">
        <v>827</v>
      </c>
      <c r="B2742" s="99">
        <v>2</v>
      </c>
      <c r="C2742" s="103">
        <v>0.0012820133151415479</v>
      </c>
      <c r="D2742" s="99" t="s">
        <v>397</v>
      </c>
      <c r="E2742" s="99" t="b">
        <v>0</v>
      </c>
      <c r="F2742" s="99" t="b">
        <v>1</v>
      </c>
      <c r="G2742" s="99" t="b">
        <v>0</v>
      </c>
    </row>
    <row r="2743" spans="1:7" ht="15">
      <c r="A2743" s="101" t="s">
        <v>497</v>
      </c>
      <c r="B2743" s="99">
        <v>2</v>
      </c>
      <c r="C2743" s="103">
        <v>0.0018032773768973595</v>
      </c>
      <c r="D2743" s="99" t="s">
        <v>397</v>
      </c>
      <c r="E2743" s="99" t="b">
        <v>0</v>
      </c>
      <c r="F2743" s="99" t="b">
        <v>0</v>
      </c>
      <c r="G2743" s="99" t="b">
        <v>0</v>
      </c>
    </row>
    <row r="2744" spans="1:7" ht="15">
      <c r="A2744" s="101" t="s">
        <v>498</v>
      </c>
      <c r="B2744" s="99">
        <v>2</v>
      </c>
      <c r="C2744" s="103">
        <v>0.0012820133151415479</v>
      </c>
      <c r="D2744" s="99" t="s">
        <v>397</v>
      </c>
      <c r="E2744" s="99" t="b">
        <v>0</v>
      </c>
      <c r="F2744" s="99" t="b">
        <v>0</v>
      </c>
      <c r="G2744" s="99" t="b">
        <v>0</v>
      </c>
    </row>
    <row r="2745" spans="1:7" ht="15">
      <c r="A2745" s="101" t="s">
        <v>909</v>
      </c>
      <c r="B2745" s="99">
        <v>2</v>
      </c>
      <c r="C2745" s="103">
        <v>0.0012820133151415479</v>
      </c>
      <c r="D2745" s="99" t="s">
        <v>397</v>
      </c>
      <c r="E2745" s="99" t="b">
        <v>0</v>
      </c>
      <c r="F2745" s="99" t="b">
        <v>0</v>
      </c>
      <c r="G2745" s="99" t="b">
        <v>0</v>
      </c>
    </row>
    <row r="2746" spans="1:7" ht="15">
      <c r="A2746" s="101" t="s">
        <v>953</v>
      </c>
      <c r="B2746" s="99">
        <v>2</v>
      </c>
      <c r="C2746" s="103">
        <v>0.0012820133151415479</v>
      </c>
      <c r="D2746" s="99" t="s">
        <v>397</v>
      </c>
      <c r="E2746" s="99" t="b">
        <v>0</v>
      </c>
      <c r="F2746" s="99" t="b">
        <v>0</v>
      </c>
      <c r="G2746" s="99" t="b">
        <v>0</v>
      </c>
    </row>
    <row r="2747" spans="1:7" ht="15">
      <c r="A2747" s="101" t="s">
        <v>924</v>
      </c>
      <c r="B2747" s="99">
        <v>2</v>
      </c>
      <c r="C2747" s="103">
        <v>0.0012820133151415479</v>
      </c>
      <c r="D2747" s="99" t="s">
        <v>397</v>
      </c>
      <c r="E2747" s="99" t="b">
        <v>0</v>
      </c>
      <c r="F2747" s="99" t="b">
        <v>0</v>
      </c>
      <c r="G2747" s="99" t="b">
        <v>0</v>
      </c>
    </row>
    <row r="2748" spans="1:7" ht="15">
      <c r="A2748" s="101" t="s">
        <v>854</v>
      </c>
      <c r="B2748" s="99">
        <v>2</v>
      </c>
      <c r="C2748" s="103">
        <v>0.0012820133151415479</v>
      </c>
      <c r="D2748" s="99" t="s">
        <v>397</v>
      </c>
      <c r="E2748" s="99" t="b">
        <v>0</v>
      </c>
      <c r="F2748" s="99" t="b">
        <v>0</v>
      </c>
      <c r="G2748" s="99" t="b">
        <v>0</v>
      </c>
    </row>
    <row r="2749" spans="1:7" ht="15">
      <c r="A2749" s="101" t="s">
        <v>1490</v>
      </c>
      <c r="B2749" s="99">
        <v>2</v>
      </c>
      <c r="C2749" s="103">
        <v>0.0012820133151415479</v>
      </c>
      <c r="D2749" s="99" t="s">
        <v>397</v>
      </c>
      <c r="E2749" s="99" t="b">
        <v>0</v>
      </c>
      <c r="F2749" s="99" t="b">
        <v>0</v>
      </c>
      <c r="G2749" s="99" t="b">
        <v>0</v>
      </c>
    </row>
    <row r="2750" spans="1:7" ht="15">
      <c r="A2750" s="101" t="s">
        <v>1401</v>
      </c>
      <c r="B2750" s="99">
        <v>2</v>
      </c>
      <c r="C2750" s="103">
        <v>0.0012820133151415479</v>
      </c>
      <c r="D2750" s="99" t="s">
        <v>397</v>
      </c>
      <c r="E2750" s="99" t="b">
        <v>0</v>
      </c>
      <c r="F2750" s="99" t="b">
        <v>0</v>
      </c>
      <c r="G2750" s="99" t="b">
        <v>0</v>
      </c>
    </row>
    <row r="2751" spans="1:7" ht="15">
      <c r="A2751" s="101" t="s">
        <v>1166</v>
      </c>
      <c r="B2751" s="99">
        <v>2</v>
      </c>
      <c r="C2751" s="103">
        <v>0.0012820133151415479</v>
      </c>
      <c r="D2751" s="99" t="s">
        <v>397</v>
      </c>
      <c r="E2751" s="99" t="b">
        <v>1</v>
      </c>
      <c r="F2751" s="99" t="b">
        <v>0</v>
      </c>
      <c r="G2751" s="99" t="b">
        <v>0</v>
      </c>
    </row>
    <row r="2752" spans="1:7" ht="15">
      <c r="A2752" s="101" t="s">
        <v>777</v>
      </c>
      <c r="B2752" s="99">
        <v>2</v>
      </c>
      <c r="C2752" s="103">
        <v>0.0018032773768973595</v>
      </c>
      <c r="D2752" s="99" t="s">
        <v>397</v>
      </c>
      <c r="E2752" s="99" t="b">
        <v>0</v>
      </c>
      <c r="F2752" s="99" t="b">
        <v>0</v>
      </c>
      <c r="G2752" s="99" t="b">
        <v>0</v>
      </c>
    </row>
    <row r="2753" spans="1:7" ht="15">
      <c r="A2753" s="101" t="s">
        <v>502</v>
      </c>
      <c r="B2753" s="99">
        <v>2</v>
      </c>
      <c r="C2753" s="103">
        <v>0.0012820133151415479</v>
      </c>
      <c r="D2753" s="99" t="s">
        <v>397</v>
      </c>
      <c r="E2753" s="99" t="b">
        <v>0</v>
      </c>
      <c r="F2753" s="99" t="b">
        <v>0</v>
      </c>
      <c r="G2753" s="99" t="b">
        <v>0</v>
      </c>
    </row>
    <row r="2754" spans="1:7" ht="15">
      <c r="A2754" s="101" t="s">
        <v>1473</v>
      </c>
      <c r="B2754" s="99">
        <v>2</v>
      </c>
      <c r="C2754" s="103">
        <v>0.0012820133151415479</v>
      </c>
      <c r="D2754" s="99" t="s">
        <v>397</v>
      </c>
      <c r="E2754" s="99" t="b">
        <v>0</v>
      </c>
      <c r="F2754" s="99" t="b">
        <v>0</v>
      </c>
      <c r="G2754" s="99" t="b">
        <v>0</v>
      </c>
    </row>
    <row r="2755" spans="1:7" ht="15">
      <c r="A2755" s="101" t="s">
        <v>875</v>
      </c>
      <c r="B2755" s="99">
        <v>2</v>
      </c>
      <c r="C2755" s="103">
        <v>0.0012820133151415479</v>
      </c>
      <c r="D2755" s="99" t="s">
        <v>397</v>
      </c>
      <c r="E2755" s="99" t="b">
        <v>0</v>
      </c>
      <c r="F2755" s="99" t="b">
        <v>0</v>
      </c>
      <c r="G2755" s="99" t="b">
        <v>0</v>
      </c>
    </row>
    <row r="2756" spans="1:7" ht="15">
      <c r="A2756" s="101" t="s">
        <v>867</v>
      </c>
      <c r="B2756" s="99">
        <v>2</v>
      </c>
      <c r="C2756" s="103">
        <v>0.0012820133151415479</v>
      </c>
      <c r="D2756" s="99" t="s">
        <v>397</v>
      </c>
      <c r="E2756" s="99" t="b">
        <v>0</v>
      </c>
      <c r="F2756" s="99" t="b">
        <v>0</v>
      </c>
      <c r="G2756" s="99" t="b">
        <v>0</v>
      </c>
    </row>
    <row r="2757" spans="1:7" ht="15">
      <c r="A2757" s="101" t="s">
        <v>1044</v>
      </c>
      <c r="B2757" s="99">
        <v>2</v>
      </c>
      <c r="C2757" s="103">
        <v>0.0012820133151415479</v>
      </c>
      <c r="D2757" s="99" t="s">
        <v>397</v>
      </c>
      <c r="E2757" s="99" t="b">
        <v>0</v>
      </c>
      <c r="F2757" s="99" t="b">
        <v>0</v>
      </c>
      <c r="G2757" s="99" t="b">
        <v>0</v>
      </c>
    </row>
    <row r="2758" spans="1:7" ht="15">
      <c r="A2758" s="101" t="s">
        <v>662</v>
      </c>
      <c r="B2758" s="99">
        <v>2</v>
      </c>
      <c r="C2758" s="103">
        <v>0.0012820133151415479</v>
      </c>
      <c r="D2758" s="99" t="s">
        <v>397</v>
      </c>
      <c r="E2758" s="99" t="b">
        <v>0</v>
      </c>
      <c r="F2758" s="99" t="b">
        <v>0</v>
      </c>
      <c r="G2758" s="99" t="b">
        <v>0</v>
      </c>
    </row>
    <row r="2759" spans="1:7" ht="15">
      <c r="A2759" s="101" t="s">
        <v>1146</v>
      </c>
      <c r="B2759" s="99">
        <v>2</v>
      </c>
      <c r="C2759" s="103">
        <v>0.0012820133151415479</v>
      </c>
      <c r="D2759" s="99" t="s">
        <v>397</v>
      </c>
      <c r="E2759" s="99" t="b">
        <v>0</v>
      </c>
      <c r="F2759" s="99" t="b">
        <v>0</v>
      </c>
      <c r="G2759" s="99" t="b">
        <v>0</v>
      </c>
    </row>
    <row r="2760" spans="1:7" ht="15">
      <c r="A2760" s="101" t="s">
        <v>1282</v>
      </c>
      <c r="B2760" s="99">
        <v>2</v>
      </c>
      <c r="C2760" s="103">
        <v>0.0018032773768973595</v>
      </c>
      <c r="D2760" s="99" t="s">
        <v>397</v>
      </c>
      <c r="E2760" s="99" t="b">
        <v>0</v>
      </c>
      <c r="F2760" s="99" t="b">
        <v>0</v>
      </c>
      <c r="G2760" s="99" t="b">
        <v>0</v>
      </c>
    </row>
    <row r="2761" spans="1:7" ht="15">
      <c r="A2761" s="101" t="s">
        <v>523</v>
      </c>
      <c r="B2761" s="99">
        <v>2</v>
      </c>
      <c r="C2761" s="103">
        <v>0.0012820133151415479</v>
      </c>
      <c r="D2761" s="99" t="s">
        <v>397</v>
      </c>
      <c r="E2761" s="99" t="b">
        <v>0</v>
      </c>
      <c r="F2761" s="99" t="b">
        <v>0</v>
      </c>
      <c r="G2761" s="99" t="b">
        <v>0</v>
      </c>
    </row>
    <row r="2762" spans="1:7" ht="15">
      <c r="A2762" s="101" t="s">
        <v>532</v>
      </c>
      <c r="B2762" s="99">
        <v>2</v>
      </c>
      <c r="C2762" s="103">
        <v>0.0012820133151415479</v>
      </c>
      <c r="D2762" s="99" t="s">
        <v>397</v>
      </c>
      <c r="E2762" s="99" t="b">
        <v>0</v>
      </c>
      <c r="F2762" s="99" t="b">
        <v>0</v>
      </c>
      <c r="G2762" s="99" t="b">
        <v>0</v>
      </c>
    </row>
    <row r="2763" spans="1:7" ht="15">
      <c r="A2763" s="101" t="s">
        <v>881</v>
      </c>
      <c r="B2763" s="99">
        <v>2</v>
      </c>
      <c r="C2763" s="103">
        <v>0.0018032773768973595</v>
      </c>
      <c r="D2763" s="99" t="s">
        <v>397</v>
      </c>
      <c r="E2763" s="99" t="b">
        <v>0</v>
      </c>
      <c r="F2763" s="99" t="b">
        <v>0</v>
      </c>
      <c r="G2763" s="99" t="b">
        <v>0</v>
      </c>
    </row>
    <row r="2764" spans="1:7" ht="15">
      <c r="A2764" s="101" t="s">
        <v>910</v>
      </c>
      <c r="B2764" s="99">
        <v>2</v>
      </c>
      <c r="C2764" s="103">
        <v>0.0012820133151415479</v>
      </c>
      <c r="D2764" s="99" t="s">
        <v>397</v>
      </c>
      <c r="E2764" s="99" t="b">
        <v>0</v>
      </c>
      <c r="F2764" s="99" t="b">
        <v>0</v>
      </c>
      <c r="G2764" s="99" t="b">
        <v>0</v>
      </c>
    </row>
    <row r="2765" spans="1:7" ht="15">
      <c r="A2765" s="101" t="s">
        <v>1108</v>
      </c>
      <c r="B2765" s="99">
        <v>2</v>
      </c>
      <c r="C2765" s="103">
        <v>0.0012820133151415479</v>
      </c>
      <c r="D2765" s="99" t="s">
        <v>397</v>
      </c>
      <c r="E2765" s="99" t="b">
        <v>0</v>
      </c>
      <c r="F2765" s="99" t="b">
        <v>0</v>
      </c>
      <c r="G2765" s="99" t="b">
        <v>0</v>
      </c>
    </row>
    <row r="2766" spans="1:7" ht="15">
      <c r="A2766" s="101" t="s">
        <v>1089</v>
      </c>
      <c r="B2766" s="99">
        <v>2</v>
      </c>
      <c r="C2766" s="103">
        <v>0.0012820133151415479</v>
      </c>
      <c r="D2766" s="99" t="s">
        <v>397</v>
      </c>
      <c r="E2766" s="99" t="b">
        <v>0</v>
      </c>
      <c r="F2766" s="99" t="b">
        <v>0</v>
      </c>
      <c r="G2766" s="99" t="b">
        <v>0</v>
      </c>
    </row>
    <row r="2767" spans="1:7" ht="15">
      <c r="A2767" s="101" t="s">
        <v>1174</v>
      </c>
      <c r="B2767" s="99">
        <v>2</v>
      </c>
      <c r="C2767" s="103">
        <v>0.0012820133151415479</v>
      </c>
      <c r="D2767" s="99" t="s">
        <v>397</v>
      </c>
      <c r="E2767" s="99" t="b">
        <v>0</v>
      </c>
      <c r="F2767" s="99" t="b">
        <v>0</v>
      </c>
      <c r="G2767" s="99" t="b">
        <v>0</v>
      </c>
    </row>
    <row r="2768" spans="1:7" ht="15">
      <c r="A2768" s="101" t="s">
        <v>1096</v>
      </c>
      <c r="B2768" s="99">
        <v>2</v>
      </c>
      <c r="C2768" s="103">
        <v>0.0012820133151415479</v>
      </c>
      <c r="D2768" s="99" t="s">
        <v>397</v>
      </c>
      <c r="E2768" s="99" t="b">
        <v>0</v>
      </c>
      <c r="F2768" s="99" t="b">
        <v>0</v>
      </c>
      <c r="G2768" s="99" t="b">
        <v>0</v>
      </c>
    </row>
    <row r="2769" spans="1:7" ht="15">
      <c r="A2769" s="101" t="s">
        <v>729</v>
      </c>
      <c r="B2769" s="99">
        <v>2</v>
      </c>
      <c r="C2769" s="103">
        <v>0.0012820133151415479</v>
      </c>
      <c r="D2769" s="99" t="s">
        <v>397</v>
      </c>
      <c r="E2769" s="99" t="b">
        <v>0</v>
      </c>
      <c r="F2769" s="99" t="b">
        <v>0</v>
      </c>
      <c r="G2769" s="99" t="b">
        <v>0</v>
      </c>
    </row>
    <row r="2770" spans="1:7" ht="15">
      <c r="A2770" s="101" t="s">
        <v>632</v>
      </c>
      <c r="B2770" s="99">
        <v>2</v>
      </c>
      <c r="C2770" s="103">
        <v>0.0018032773768973595</v>
      </c>
      <c r="D2770" s="99" t="s">
        <v>397</v>
      </c>
      <c r="E2770" s="99" t="b">
        <v>0</v>
      </c>
      <c r="F2770" s="99" t="b">
        <v>0</v>
      </c>
      <c r="G2770" s="99" t="b">
        <v>0</v>
      </c>
    </row>
    <row r="2771" spans="1:7" ht="15">
      <c r="A2771" s="101" t="s">
        <v>1060</v>
      </c>
      <c r="B2771" s="99">
        <v>2</v>
      </c>
      <c r="C2771" s="103">
        <v>0.0018032773768973595</v>
      </c>
      <c r="D2771" s="99" t="s">
        <v>397</v>
      </c>
      <c r="E2771" s="99" t="b">
        <v>0</v>
      </c>
      <c r="F2771" s="99" t="b">
        <v>0</v>
      </c>
      <c r="G2771" s="99" t="b">
        <v>0</v>
      </c>
    </row>
    <row r="2772" spans="1:7" ht="15">
      <c r="A2772" s="101" t="s">
        <v>1387</v>
      </c>
      <c r="B2772" s="99">
        <v>2</v>
      </c>
      <c r="C2772" s="103">
        <v>0.0012820133151415479</v>
      </c>
      <c r="D2772" s="99" t="s">
        <v>397</v>
      </c>
      <c r="E2772" s="99" t="b">
        <v>0</v>
      </c>
      <c r="F2772" s="99" t="b">
        <v>0</v>
      </c>
      <c r="G2772" s="99" t="b">
        <v>0</v>
      </c>
    </row>
    <row r="2773" spans="1:7" ht="15">
      <c r="A2773" s="101" t="s">
        <v>1137</v>
      </c>
      <c r="B2773" s="99">
        <v>2</v>
      </c>
      <c r="C2773" s="103">
        <v>0.0012820133151415479</v>
      </c>
      <c r="D2773" s="99" t="s">
        <v>397</v>
      </c>
      <c r="E2773" s="99" t="b">
        <v>0</v>
      </c>
      <c r="F2773" s="99" t="b">
        <v>0</v>
      </c>
      <c r="G2773" s="99" t="b">
        <v>0</v>
      </c>
    </row>
    <row r="2774" spans="1:7" ht="15">
      <c r="A2774" s="101" t="s">
        <v>1634</v>
      </c>
      <c r="B2774" s="99">
        <v>2</v>
      </c>
      <c r="C2774" s="103">
        <v>0.0012820133151415479</v>
      </c>
      <c r="D2774" s="99" t="s">
        <v>397</v>
      </c>
      <c r="E2774" s="99" t="b">
        <v>0</v>
      </c>
      <c r="F2774" s="99" t="b">
        <v>0</v>
      </c>
      <c r="G2774" s="99" t="b">
        <v>0</v>
      </c>
    </row>
    <row r="2775" spans="1:7" ht="15">
      <c r="A2775" s="101" t="s">
        <v>808</v>
      </c>
      <c r="B2775" s="99">
        <v>2</v>
      </c>
      <c r="C2775" s="103">
        <v>0.0012820133151415479</v>
      </c>
      <c r="D2775" s="99" t="s">
        <v>397</v>
      </c>
      <c r="E2775" s="99" t="b">
        <v>0</v>
      </c>
      <c r="F2775" s="99" t="b">
        <v>0</v>
      </c>
      <c r="G2775" s="99" t="b">
        <v>0</v>
      </c>
    </row>
    <row r="2776" spans="1:7" ht="15">
      <c r="A2776" s="101" t="s">
        <v>702</v>
      </c>
      <c r="B2776" s="99">
        <v>2</v>
      </c>
      <c r="C2776" s="103">
        <v>0.0012820133151415479</v>
      </c>
      <c r="D2776" s="99" t="s">
        <v>397</v>
      </c>
      <c r="E2776" s="99" t="b">
        <v>0</v>
      </c>
      <c r="F2776" s="99" t="b">
        <v>0</v>
      </c>
      <c r="G2776" s="99" t="b">
        <v>0</v>
      </c>
    </row>
    <row r="2777" spans="1:7" ht="15">
      <c r="A2777" s="101" t="s">
        <v>891</v>
      </c>
      <c r="B2777" s="99">
        <v>2</v>
      </c>
      <c r="C2777" s="103">
        <v>0.0012820133151415479</v>
      </c>
      <c r="D2777" s="99" t="s">
        <v>397</v>
      </c>
      <c r="E2777" s="99" t="b">
        <v>0</v>
      </c>
      <c r="F2777" s="99" t="b">
        <v>0</v>
      </c>
      <c r="G2777" s="99" t="b">
        <v>0</v>
      </c>
    </row>
    <row r="2778" spans="1:7" ht="15">
      <c r="A2778" s="101" t="s">
        <v>775</v>
      </c>
      <c r="B2778" s="99">
        <v>2</v>
      </c>
      <c r="C2778" s="103">
        <v>0.0012820133151415479</v>
      </c>
      <c r="D2778" s="99" t="s">
        <v>397</v>
      </c>
      <c r="E2778" s="99" t="b">
        <v>0</v>
      </c>
      <c r="F2778" s="99" t="b">
        <v>0</v>
      </c>
      <c r="G2778" s="99" t="b">
        <v>0</v>
      </c>
    </row>
    <row r="2779" spans="1:7" ht="15">
      <c r="A2779" s="101" t="s">
        <v>1019</v>
      </c>
      <c r="B2779" s="99">
        <v>2</v>
      </c>
      <c r="C2779" s="103">
        <v>0.0012820133151415479</v>
      </c>
      <c r="D2779" s="99" t="s">
        <v>397</v>
      </c>
      <c r="E2779" s="99" t="b">
        <v>0</v>
      </c>
      <c r="F2779" s="99" t="b">
        <v>0</v>
      </c>
      <c r="G2779" s="99" t="b">
        <v>0</v>
      </c>
    </row>
    <row r="2780" spans="1:7" ht="15">
      <c r="A2780" s="101" t="s">
        <v>708</v>
      </c>
      <c r="B2780" s="99">
        <v>2</v>
      </c>
      <c r="C2780" s="103">
        <v>0.0012820133151415479</v>
      </c>
      <c r="D2780" s="99" t="s">
        <v>397</v>
      </c>
      <c r="E2780" s="99" t="b">
        <v>0</v>
      </c>
      <c r="F2780" s="99" t="b">
        <v>0</v>
      </c>
      <c r="G2780" s="99" t="b">
        <v>0</v>
      </c>
    </row>
    <row r="2781" spans="1:7" ht="15">
      <c r="A2781" s="101" t="s">
        <v>1138</v>
      </c>
      <c r="B2781" s="99">
        <v>2</v>
      </c>
      <c r="C2781" s="103">
        <v>0.0012820133151415479</v>
      </c>
      <c r="D2781" s="99" t="s">
        <v>397</v>
      </c>
      <c r="E2781" s="99" t="b">
        <v>0</v>
      </c>
      <c r="F2781" s="99" t="b">
        <v>0</v>
      </c>
      <c r="G2781" s="99" t="b">
        <v>0</v>
      </c>
    </row>
    <row r="2782" spans="1:7" ht="15">
      <c r="A2782" s="101" t="s">
        <v>598</v>
      </c>
      <c r="B2782" s="99">
        <v>2</v>
      </c>
      <c r="C2782" s="103">
        <v>0.0012820133151415479</v>
      </c>
      <c r="D2782" s="99" t="s">
        <v>397</v>
      </c>
      <c r="E2782" s="99" t="b">
        <v>0</v>
      </c>
      <c r="F2782" s="99" t="b">
        <v>0</v>
      </c>
      <c r="G2782" s="99" t="b">
        <v>0</v>
      </c>
    </row>
    <row r="2783" spans="1:7" ht="15">
      <c r="A2783" s="101" t="s">
        <v>639</v>
      </c>
      <c r="B2783" s="99">
        <v>2</v>
      </c>
      <c r="C2783" s="103">
        <v>0.0012820133151415479</v>
      </c>
      <c r="D2783" s="99" t="s">
        <v>397</v>
      </c>
      <c r="E2783" s="99" t="b">
        <v>0</v>
      </c>
      <c r="F2783" s="99" t="b">
        <v>0</v>
      </c>
      <c r="G2783" s="99" t="b">
        <v>0</v>
      </c>
    </row>
    <row r="2784" spans="1:7" ht="15">
      <c r="A2784" s="101" t="s">
        <v>723</v>
      </c>
      <c r="B2784" s="99">
        <v>2</v>
      </c>
      <c r="C2784" s="103">
        <v>0.0012820133151415479</v>
      </c>
      <c r="D2784" s="99" t="s">
        <v>397</v>
      </c>
      <c r="E2784" s="99" t="b">
        <v>0</v>
      </c>
      <c r="F2784" s="99" t="b">
        <v>0</v>
      </c>
      <c r="G2784" s="99" t="b">
        <v>0</v>
      </c>
    </row>
    <row r="2785" spans="1:7" ht="15">
      <c r="A2785" s="101" t="s">
        <v>483</v>
      </c>
      <c r="B2785" s="99">
        <v>2</v>
      </c>
      <c r="C2785" s="103">
        <v>0.0012820133151415479</v>
      </c>
      <c r="D2785" s="99" t="s">
        <v>397</v>
      </c>
      <c r="E2785" s="99" t="b">
        <v>0</v>
      </c>
      <c r="F2785" s="99" t="b">
        <v>0</v>
      </c>
      <c r="G2785" s="99" t="b">
        <v>0</v>
      </c>
    </row>
    <row r="2786" spans="1:7" ht="15">
      <c r="A2786" s="101" t="s">
        <v>474</v>
      </c>
      <c r="B2786" s="99">
        <v>2</v>
      </c>
      <c r="C2786" s="103">
        <v>0.0012820133151415479</v>
      </c>
      <c r="D2786" s="99" t="s">
        <v>397</v>
      </c>
      <c r="E2786" s="99" t="b">
        <v>0</v>
      </c>
      <c r="F2786" s="99" t="b">
        <v>0</v>
      </c>
      <c r="G2786" s="99" t="b">
        <v>0</v>
      </c>
    </row>
    <row r="2787" spans="1:7" ht="15">
      <c r="A2787" s="101" t="s">
        <v>1170</v>
      </c>
      <c r="B2787" s="99">
        <v>2</v>
      </c>
      <c r="C2787" s="103">
        <v>0.0012820133151415479</v>
      </c>
      <c r="D2787" s="99" t="s">
        <v>397</v>
      </c>
      <c r="E2787" s="99" t="b">
        <v>0</v>
      </c>
      <c r="F2787" s="99" t="b">
        <v>0</v>
      </c>
      <c r="G2787" s="99" t="b">
        <v>0</v>
      </c>
    </row>
    <row r="2788" spans="1:7" ht="15">
      <c r="A2788" s="101" t="s">
        <v>1659</v>
      </c>
      <c r="B2788" s="99">
        <v>2</v>
      </c>
      <c r="C2788" s="103">
        <v>0.0012820133151415479</v>
      </c>
      <c r="D2788" s="99" t="s">
        <v>397</v>
      </c>
      <c r="E2788" s="99" t="b">
        <v>0</v>
      </c>
      <c r="F2788" s="99" t="b">
        <v>0</v>
      </c>
      <c r="G2788" s="99" t="b">
        <v>0</v>
      </c>
    </row>
    <row r="2789" spans="1:7" ht="15">
      <c r="A2789" s="101" t="s">
        <v>818</v>
      </c>
      <c r="B2789" s="99">
        <v>2</v>
      </c>
      <c r="C2789" s="103">
        <v>0.0018032773768973595</v>
      </c>
      <c r="D2789" s="99" t="s">
        <v>397</v>
      </c>
      <c r="E2789" s="99" t="b">
        <v>0</v>
      </c>
      <c r="F2789" s="99" t="b">
        <v>0</v>
      </c>
      <c r="G2789" s="99" t="b">
        <v>0</v>
      </c>
    </row>
    <row r="2790" spans="1:7" ht="15">
      <c r="A2790" s="101" t="s">
        <v>562</v>
      </c>
      <c r="B2790" s="99">
        <v>2</v>
      </c>
      <c r="C2790" s="103">
        <v>0.0012820133151415479</v>
      </c>
      <c r="D2790" s="99" t="s">
        <v>397</v>
      </c>
      <c r="E2790" s="99" t="b">
        <v>0</v>
      </c>
      <c r="F2790" s="99" t="b">
        <v>0</v>
      </c>
      <c r="G2790" s="99" t="b">
        <v>0</v>
      </c>
    </row>
    <row r="2791" spans="1:7" ht="15">
      <c r="A2791" s="101" t="s">
        <v>871</v>
      </c>
      <c r="B2791" s="99">
        <v>2</v>
      </c>
      <c r="C2791" s="103">
        <v>0.0018032773768973595</v>
      </c>
      <c r="D2791" s="99" t="s">
        <v>397</v>
      </c>
      <c r="E2791" s="99" t="b">
        <v>0</v>
      </c>
      <c r="F2791" s="99" t="b">
        <v>0</v>
      </c>
      <c r="G2791" s="9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FA60DA-61E4-4386-B212-B8D3102756C7}">
  <dimension ref="A1:L222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7" t="s">
        <v>1674</v>
      </c>
      <c r="B1" s="7" t="s">
        <v>1675</v>
      </c>
      <c r="C1" s="7" t="s">
        <v>1665</v>
      </c>
      <c r="D1" s="7" t="s">
        <v>1669</v>
      </c>
      <c r="E1" s="7" t="s">
        <v>1676</v>
      </c>
      <c r="F1" s="7" t="s">
        <v>144</v>
      </c>
      <c r="G1" s="7" t="s">
        <v>1677</v>
      </c>
      <c r="H1" s="7" t="s">
        <v>1678</v>
      </c>
      <c r="I1" s="7" t="s">
        <v>1679</v>
      </c>
      <c r="J1" s="7" t="s">
        <v>1680</v>
      </c>
      <c r="K1" s="7" t="s">
        <v>1681</v>
      </c>
      <c r="L1" s="7" t="s">
        <v>1682</v>
      </c>
    </row>
    <row r="2" spans="1:12" ht="15">
      <c r="A2" s="99" t="s">
        <v>426</v>
      </c>
      <c r="B2" s="99" t="s">
        <v>423</v>
      </c>
      <c r="C2" s="99">
        <v>29</v>
      </c>
      <c r="D2" s="103">
        <v>0.003137581610682916</v>
      </c>
      <c r="E2" s="103">
        <v>2.2928730530324377</v>
      </c>
      <c r="F2" s="99" t="s">
        <v>1670</v>
      </c>
      <c r="G2" s="99" t="b">
        <v>0</v>
      </c>
      <c r="H2" s="99" t="b">
        <v>0</v>
      </c>
      <c r="I2" s="99" t="b">
        <v>0</v>
      </c>
      <c r="J2" s="99" t="b">
        <v>0</v>
      </c>
      <c r="K2" s="99" t="b">
        <v>0</v>
      </c>
      <c r="L2" s="99" t="b">
        <v>0</v>
      </c>
    </row>
    <row r="3" spans="1:12" ht="15">
      <c r="A3" s="101" t="s">
        <v>421</v>
      </c>
      <c r="B3" s="99" t="s">
        <v>419</v>
      </c>
      <c r="C3" s="99">
        <v>25</v>
      </c>
      <c r="D3" s="103">
        <v>0.0027048117333473413</v>
      </c>
      <c r="E3" s="103">
        <v>2.1190193392494034</v>
      </c>
      <c r="F3" s="99" t="s">
        <v>1670</v>
      </c>
      <c r="G3" s="99" t="b">
        <v>0</v>
      </c>
      <c r="H3" s="99" t="b">
        <v>0</v>
      </c>
      <c r="I3" s="99" t="b">
        <v>0</v>
      </c>
      <c r="J3" s="99" t="b">
        <v>0</v>
      </c>
      <c r="K3" s="99" t="b">
        <v>0</v>
      </c>
      <c r="L3" s="99" t="b">
        <v>0</v>
      </c>
    </row>
    <row r="4" spans="1:12" ht="15">
      <c r="A4" s="101" t="s">
        <v>425</v>
      </c>
      <c r="B4" s="99" t="s">
        <v>440</v>
      </c>
      <c r="C4" s="99">
        <v>20</v>
      </c>
      <c r="D4" s="103">
        <v>0.0021638493866778727</v>
      </c>
      <c r="E4" s="103">
        <v>2.3075963098531442</v>
      </c>
      <c r="F4" s="99" t="s">
        <v>1670</v>
      </c>
      <c r="G4" s="99" t="b">
        <v>1</v>
      </c>
      <c r="H4" s="99" t="b">
        <v>0</v>
      </c>
      <c r="I4" s="99" t="b">
        <v>0</v>
      </c>
      <c r="J4" s="99" t="b">
        <v>0</v>
      </c>
      <c r="K4" s="99" t="b">
        <v>0</v>
      </c>
      <c r="L4" s="99" t="b">
        <v>0</v>
      </c>
    </row>
    <row r="5" spans="1:12" ht="15">
      <c r="A5" s="101" t="s">
        <v>458</v>
      </c>
      <c r="B5" s="99" t="s">
        <v>466</v>
      </c>
      <c r="C5" s="99">
        <v>18</v>
      </c>
      <c r="D5" s="103">
        <v>0.001852768421974492</v>
      </c>
      <c r="E5" s="103">
        <v>2.6131739332678463</v>
      </c>
      <c r="F5" s="99" t="s">
        <v>1670</v>
      </c>
      <c r="G5" s="99" t="b">
        <v>0</v>
      </c>
      <c r="H5" s="99" t="b">
        <v>0</v>
      </c>
      <c r="I5" s="99" t="b">
        <v>0</v>
      </c>
      <c r="J5" s="99" t="b">
        <v>0</v>
      </c>
      <c r="K5" s="99" t="b">
        <v>0</v>
      </c>
      <c r="L5" s="99" t="b">
        <v>0</v>
      </c>
    </row>
    <row r="6" spans="1:12" ht="15">
      <c r="A6" s="101" t="s">
        <v>430</v>
      </c>
      <c r="B6" s="99" t="s">
        <v>429</v>
      </c>
      <c r="C6" s="99">
        <v>13</v>
      </c>
      <c r="D6" s="103">
        <v>0.0014065021013406176</v>
      </c>
      <c r="E6" s="103">
        <v>2.0663516339088934</v>
      </c>
      <c r="F6" s="99" t="s">
        <v>1670</v>
      </c>
      <c r="G6" s="99" t="b">
        <v>0</v>
      </c>
      <c r="H6" s="99" t="b">
        <v>0</v>
      </c>
      <c r="I6" s="99" t="b">
        <v>0</v>
      </c>
      <c r="J6" s="99" t="b">
        <v>0</v>
      </c>
      <c r="K6" s="99" t="b">
        <v>0</v>
      </c>
      <c r="L6" s="99" t="b">
        <v>0</v>
      </c>
    </row>
    <row r="7" spans="1:12" ht="15">
      <c r="A7" s="101" t="s">
        <v>492</v>
      </c>
      <c r="B7" s="99" t="s">
        <v>503</v>
      </c>
      <c r="C7" s="99">
        <v>13</v>
      </c>
      <c r="D7" s="103">
        <v>0.0017730544329385626</v>
      </c>
      <c r="E7" s="103">
        <v>2.745799498542437</v>
      </c>
      <c r="F7" s="99" t="s">
        <v>1670</v>
      </c>
      <c r="G7" s="99" t="b">
        <v>0</v>
      </c>
      <c r="H7" s="99" t="b">
        <v>0</v>
      </c>
      <c r="I7" s="99" t="b">
        <v>0</v>
      </c>
      <c r="J7" s="99" t="b">
        <v>0</v>
      </c>
      <c r="K7" s="99" t="b">
        <v>0</v>
      </c>
      <c r="L7" s="99" t="b">
        <v>0</v>
      </c>
    </row>
    <row r="8" spans="1:12" ht="15">
      <c r="A8" s="101" t="s">
        <v>423</v>
      </c>
      <c r="B8" s="99" t="s">
        <v>434</v>
      </c>
      <c r="C8" s="99">
        <v>12</v>
      </c>
      <c r="D8" s="103">
        <v>0.0015345607148522906</v>
      </c>
      <c r="E8" s="103">
        <v>1.9834425153420252</v>
      </c>
      <c r="F8" s="99" t="s">
        <v>1670</v>
      </c>
      <c r="G8" s="99" t="b">
        <v>0</v>
      </c>
      <c r="H8" s="99" t="b">
        <v>0</v>
      </c>
      <c r="I8" s="99" t="b">
        <v>0</v>
      </c>
      <c r="J8" s="99" t="b">
        <v>0</v>
      </c>
      <c r="K8" s="99" t="b">
        <v>0</v>
      </c>
      <c r="L8" s="99" t="b">
        <v>0</v>
      </c>
    </row>
    <row r="9" spans="1:12" ht="15">
      <c r="A9" s="101" t="s">
        <v>417</v>
      </c>
      <c r="B9" s="99" t="s">
        <v>465</v>
      </c>
      <c r="C9" s="99">
        <v>11</v>
      </c>
      <c r="D9" s="103">
        <v>0.0011322473689844119</v>
      </c>
      <c r="E9" s="103">
        <v>2.066442405041401</v>
      </c>
      <c r="F9" s="99" t="s">
        <v>1670</v>
      </c>
      <c r="G9" s="99" t="b">
        <v>0</v>
      </c>
      <c r="H9" s="99" t="b">
        <v>0</v>
      </c>
      <c r="I9" s="99" t="b">
        <v>0</v>
      </c>
      <c r="J9" s="99" t="b">
        <v>0</v>
      </c>
      <c r="K9" s="99" t="b">
        <v>0</v>
      </c>
      <c r="L9" s="99" t="b">
        <v>0</v>
      </c>
    </row>
    <row r="10" spans="1:12" ht="15">
      <c r="A10" s="101" t="s">
        <v>425</v>
      </c>
      <c r="B10" s="99" t="s">
        <v>482</v>
      </c>
      <c r="C10" s="99">
        <v>10</v>
      </c>
      <c r="D10" s="103">
        <v>0.0015876949128000926</v>
      </c>
      <c r="E10" s="103">
        <v>2.1826575732448443</v>
      </c>
      <c r="F10" s="99" t="s">
        <v>1670</v>
      </c>
      <c r="G10" s="99" t="b">
        <v>1</v>
      </c>
      <c r="H10" s="99" t="b">
        <v>0</v>
      </c>
      <c r="I10" s="99" t="b">
        <v>0</v>
      </c>
      <c r="J10" s="99" t="b">
        <v>0</v>
      </c>
      <c r="K10" s="99" t="b">
        <v>0</v>
      </c>
      <c r="L10" s="99" t="b">
        <v>0</v>
      </c>
    </row>
    <row r="11" spans="1:12" ht="15">
      <c r="A11" s="101" t="s">
        <v>457</v>
      </c>
      <c r="B11" s="99" t="s">
        <v>457</v>
      </c>
      <c r="C11" s="99">
        <v>9</v>
      </c>
      <c r="D11" s="103">
        <v>0.001150920536139218</v>
      </c>
      <c r="E11" s="103">
        <v>2.26638644704319</v>
      </c>
      <c r="F11" s="99" t="s">
        <v>1670</v>
      </c>
      <c r="G11" s="99" t="b">
        <v>0</v>
      </c>
      <c r="H11" s="99" t="b">
        <v>0</v>
      </c>
      <c r="I11" s="99" t="b">
        <v>0</v>
      </c>
      <c r="J11" s="99" t="b">
        <v>0</v>
      </c>
      <c r="K11" s="99" t="b">
        <v>0</v>
      </c>
      <c r="L11" s="99" t="b">
        <v>0</v>
      </c>
    </row>
    <row r="12" spans="1:12" ht="15">
      <c r="A12" s="101" t="s">
        <v>462</v>
      </c>
      <c r="B12" s="99" t="s">
        <v>443</v>
      </c>
      <c r="C12" s="99">
        <v>9</v>
      </c>
      <c r="D12" s="103">
        <v>0.0010260730240871574</v>
      </c>
      <c r="E12" s="103">
        <v>2.205688606689578</v>
      </c>
      <c r="F12" s="99" t="s">
        <v>1670</v>
      </c>
      <c r="G12" s="99" t="b">
        <v>0</v>
      </c>
      <c r="H12" s="99" t="b">
        <v>0</v>
      </c>
      <c r="I12" s="99" t="b">
        <v>0</v>
      </c>
      <c r="J12" s="99" t="b">
        <v>0</v>
      </c>
      <c r="K12" s="99" t="b">
        <v>0</v>
      </c>
      <c r="L12" s="99" t="b">
        <v>0</v>
      </c>
    </row>
    <row r="13" spans="1:12" ht="15">
      <c r="A13" s="101" t="s">
        <v>524</v>
      </c>
      <c r="B13" s="99" t="s">
        <v>566</v>
      </c>
      <c r="C13" s="99">
        <v>8</v>
      </c>
      <c r="D13" s="103">
        <v>0.0018823165721597104</v>
      </c>
      <c r="E13" s="103">
        <v>2.799382326615069</v>
      </c>
      <c r="F13" s="99" t="s">
        <v>1670</v>
      </c>
      <c r="G13" s="99" t="b">
        <v>0</v>
      </c>
      <c r="H13" s="99" t="b">
        <v>0</v>
      </c>
      <c r="I13" s="99" t="b">
        <v>0</v>
      </c>
      <c r="J13" s="99" t="b">
        <v>0</v>
      </c>
      <c r="K13" s="99" t="b">
        <v>0</v>
      </c>
      <c r="L13" s="99" t="b">
        <v>0</v>
      </c>
    </row>
    <row r="14" spans="1:12" ht="15">
      <c r="A14" s="101" t="s">
        <v>487</v>
      </c>
      <c r="B14" s="99" t="s">
        <v>441</v>
      </c>
      <c r="C14" s="99">
        <v>8</v>
      </c>
      <c r="D14" s="103">
        <v>0.0015762362511998922</v>
      </c>
      <c r="E14" s="103">
        <v>2.238715020445331</v>
      </c>
      <c r="F14" s="99" t="s">
        <v>1670</v>
      </c>
      <c r="G14" s="99" t="b">
        <v>0</v>
      </c>
      <c r="H14" s="99" t="b">
        <v>0</v>
      </c>
      <c r="I14" s="99" t="b">
        <v>0</v>
      </c>
      <c r="J14" s="99" t="b">
        <v>0</v>
      </c>
      <c r="K14" s="99" t="b">
        <v>0</v>
      </c>
      <c r="L14" s="99" t="b">
        <v>0</v>
      </c>
    </row>
    <row r="15" spans="1:12" ht="15">
      <c r="A15" s="101" t="s">
        <v>581</v>
      </c>
      <c r="B15" s="99" t="s">
        <v>415</v>
      </c>
      <c r="C15" s="99">
        <v>7</v>
      </c>
      <c r="D15" s="103">
        <v>0.0016470270006397466</v>
      </c>
      <c r="E15" s="103">
        <v>2.0046318144119635</v>
      </c>
      <c r="F15" s="99" t="s">
        <v>1670</v>
      </c>
      <c r="G15" s="99" t="b">
        <v>0</v>
      </c>
      <c r="H15" s="99" t="b">
        <v>0</v>
      </c>
      <c r="I15" s="99" t="b">
        <v>0</v>
      </c>
      <c r="J15" s="99" t="b">
        <v>0</v>
      </c>
      <c r="K15" s="99" t="b">
        <v>0</v>
      </c>
      <c r="L15" s="99" t="b">
        <v>0</v>
      </c>
    </row>
    <row r="16" spans="1:12" ht="15">
      <c r="A16" s="101" t="s">
        <v>422</v>
      </c>
      <c r="B16" s="99" t="s">
        <v>421</v>
      </c>
      <c r="C16" s="99">
        <v>7</v>
      </c>
      <c r="D16" s="103">
        <v>0.001111386438960065</v>
      </c>
      <c r="E16" s="103">
        <v>1.6009394768508345</v>
      </c>
      <c r="F16" s="99" t="s">
        <v>1670</v>
      </c>
      <c r="G16" s="99" t="b">
        <v>0</v>
      </c>
      <c r="H16" s="99" t="b">
        <v>0</v>
      </c>
      <c r="I16" s="99" t="b">
        <v>0</v>
      </c>
      <c r="J16" s="99" t="b">
        <v>0</v>
      </c>
      <c r="K16" s="99" t="b">
        <v>0</v>
      </c>
      <c r="L16" s="99" t="b">
        <v>0</v>
      </c>
    </row>
    <row r="17" spans="1:12" ht="15">
      <c r="A17" s="101" t="s">
        <v>577</v>
      </c>
      <c r="B17" s="99" t="s">
        <v>416</v>
      </c>
      <c r="C17" s="99">
        <v>7</v>
      </c>
      <c r="D17" s="103">
        <v>0.0008951604169971694</v>
      </c>
      <c r="E17" s="103">
        <v>2.0193550712326696</v>
      </c>
      <c r="F17" s="99" t="s">
        <v>1670</v>
      </c>
      <c r="G17" s="99" t="b">
        <v>0</v>
      </c>
      <c r="H17" s="99" t="b">
        <v>0</v>
      </c>
      <c r="I17" s="99" t="b">
        <v>0</v>
      </c>
      <c r="J17" s="99" t="b">
        <v>0</v>
      </c>
      <c r="K17" s="99" t="b">
        <v>0</v>
      </c>
      <c r="L17" s="99" t="b">
        <v>0</v>
      </c>
    </row>
    <row r="18" spans="1:12" ht="15">
      <c r="A18" s="101" t="s">
        <v>419</v>
      </c>
      <c r="B18" s="99" t="s">
        <v>442</v>
      </c>
      <c r="C18" s="99">
        <v>7</v>
      </c>
      <c r="D18" s="103">
        <v>0.0010251675661770965</v>
      </c>
      <c r="E18" s="103">
        <v>1.7657497254968264</v>
      </c>
      <c r="F18" s="99" t="s">
        <v>1670</v>
      </c>
      <c r="G18" s="99" t="b">
        <v>0</v>
      </c>
      <c r="H18" s="99" t="b">
        <v>0</v>
      </c>
      <c r="I18" s="99" t="b">
        <v>0</v>
      </c>
      <c r="J18" s="99" t="b">
        <v>0</v>
      </c>
      <c r="K18" s="99" t="b">
        <v>0</v>
      </c>
      <c r="L18" s="99" t="b">
        <v>0</v>
      </c>
    </row>
    <row r="19" spans="1:12" ht="15">
      <c r="A19" s="101" t="s">
        <v>233</v>
      </c>
      <c r="B19" s="99" t="s">
        <v>420</v>
      </c>
      <c r="C19" s="99">
        <v>7</v>
      </c>
      <c r="D19" s="103">
        <v>0.001111386438960065</v>
      </c>
      <c r="E19" s="103">
        <v>1.38349401515717</v>
      </c>
      <c r="F19" s="99" t="s">
        <v>1670</v>
      </c>
      <c r="G19" s="99" t="b">
        <v>0</v>
      </c>
      <c r="H19" s="99" t="b">
        <v>0</v>
      </c>
      <c r="I19" s="99" t="b">
        <v>0</v>
      </c>
      <c r="J19" s="99" t="b">
        <v>0</v>
      </c>
      <c r="K19" s="99" t="b">
        <v>0</v>
      </c>
      <c r="L19" s="99" t="b">
        <v>0</v>
      </c>
    </row>
    <row r="20" spans="1:12" ht="15">
      <c r="A20" s="101" t="s">
        <v>489</v>
      </c>
      <c r="B20" s="99" t="s">
        <v>513</v>
      </c>
      <c r="C20" s="99">
        <v>6</v>
      </c>
      <c r="D20" s="103">
        <v>0.0014117374291197828</v>
      </c>
      <c r="E20" s="103">
        <v>2.4148062795010126</v>
      </c>
      <c r="F20" s="99" t="s">
        <v>1670</v>
      </c>
      <c r="G20" s="99" t="b">
        <v>0</v>
      </c>
      <c r="H20" s="99" t="b">
        <v>0</v>
      </c>
      <c r="I20" s="99" t="b">
        <v>0</v>
      </c>
      <c r="J20" s="99" t="b">
        <v>0</v>
      </c>
      <c r="K20" s="99" t="b">
        <v>0</v>
      </c>
      <c r="L20" s="99" t="b">
        <v>0</v>
      </c>
    </row>
    <row r="21" spans="1:12" ht="15">
      <c r="A21" s="101" t="s">
        <v>436</v>
      </c>
      <c r="B21" s="99" t="s">
        <v>507</v>
      </c>
      <c r="C21" s="99">
        <v>6</v>
      </c>
      <c r="D21" s="103">
        <v>0.0010478930559222773</v>
      </c>
      <c r="E21" s="103">
        <v>2.141162084326664</v>
      </c>
      <c r="F21" s="99" t="s">
        <v>1670</v>
      </c>
      <c r="G21" s="99" t="b">
        <v>0</v>
      </c>
      <c r="H21" s="99" t="b">
        <v>0</v>
      </c>
      <c r="I21" s="99" t="b">
        <v>0</v>
      </c>
      <c r="J21" s="99" t="b">
        <v>0</v>
      </c>
      <c r="K21" s="99" t="b">
        <v>0</v>
      </c>
      <c r="L21" s="99" t="b">
        <v>0</v>
      </c>
    </row>
    <row r="22" spans="1:12" ht="15">
      <c r="A22" s="101" t="s">
        <v>558</v>
      </c>
      <c r="B22" s="99" t="s">
        <v>435</v>
      </c>
      <c r="C22" s="99">
        <v>6</v>
      </c>
      <c r="D22" s="103">
        <v>0.0010478930559222773</v>
      </c>
      <c r="E22" s="103">
        <v>2.255105436633501</v>
      </c>
      <c r="F22" s="99" t="s">
        <v>1670</v>
      </c>
      <c r="G22" s="99" t="b">
        <v>0</v>
      </c>
      <c r="H22" s="99" t="b">
        <v>0</v>
      </c>
      <c r="I22" s="99" t="b">
        <v>0</v>
      </c>
      <c r="J22" s="99" t="b">
        <v>0</v>
      </c>
      <c r="K22" s="99" t="b">
        <v>0</v>
      </c>
      <c r="L22" s="99" t="b">
        <v>0</v>
      </c>
    </row>
    <row r="23" spans="1:12" ht="15">
      <c r="A23" s="101" t="s">
        <v>273</v>
      </c>
      <c r="B23" s="99" t="s">
        <v>493</v>
      </c>
      <c r="C23" s="99">
        <v>6</v>
      </c>
      <c r="D23" s="103">
        <v>0.0011821771883999191</v>
      </c>
      <c r="E23" s="103">
        <v>2.0054368090481933</v>
      </c>
      <c r="F23" s="99" t="s">
        <v>1670</v>
      </c>
      <c r="G23" s="99" t="b">
        <v>0</v>
      </c>
      <c r="H23" s="99" t="b">
        <v>0</v>
      </c>
      <c r="I23" s="99" t="b">
        <v>0</v>
      </c>
      <c r="J23" s="99" t="b">
        <v>0</v>
      </c>
      <c r="K23" s="99" t="b">
        <v>0</v>
      </c>
      <c r="L23" s="99" t="b">
        <v>0</v>
      </c>
    </row>
    <row r="24" spans="1:12" ht="15">
      <c r="A24" s="101" t="s">
        <v>423</v>
      </c>
      <c r="B24" s="99" t="s">
        <v>517</v>
      </c>
      <c r="C24" s="99">
        <v>6</v>
      </c>
      <c r="D24" s="103">
        <v>0.0011821771883999191</v>
      </c>
      <c r="E24" s="103">
        <v>2.0345950377894066</v>
      </c>
      <c r="F24" s="99" t="s">
        <v>1670</v>
      </c>
      <c r="G24" s="99" t="b">
        <v>0</v>
      </c>
      <c r="H24" s="99" t="b">
        <v>0</v>
      </c>
      <c r="I24" s="99" t="b">
        <v>0</v>
      </c>
      <c r="J24" s="99" t="b">
        <v>0</v>
      </c>
      <c r="K24" s="99" t="b">
        <v>0</v>
      </c>
      <c r="L24" s="99" t="b">
        <v>0</v>
      </c>
    </row>
    <row r="25" spans="1:12" ht="15">
      <c r="A25" s="101" t="s">
        <v>479</v>
      </c>
      <c r="B25" s="99" t="s">
        <v>435</v>
      </c>
      <c r="C25" s="99">
        <v>6</v>
      </c>
      <c r="D25" s="103">
        <v>0.0010478930559222773</v>
      </c>
      <c r="E25" s="103">
        <v>2.0790141775778195</v>
      </c>
      <c r="F25" s="99" t="s">
        <v>1670</v>
      </c>
      <c r="G25" s="99" t="b">
        <v>0</v>
      </c>
      <c r="H25" s="99" t="b">
        <v>0</v>
      </c>
      <c r="I25" s="99" t="b">
        <v>0</v>
      </c>
      <c r="J25" s="99" t="b">
        <v>0</v>
      </c>
      <c r="K25" s="99" t="b">
        <v>0</v>
      </c>
      <c r="L25" s="99" t="b">
        <v>0</v>
      </c>
    </row>
    <row r="26" spans="1:12" ht="15">
      <c r="A26" s="101" t="s">
        <v>415</v>
      </c>
      <c r="B26" s="99" t="s">
        <v>510</v>
      </c>
      <c r="C26" s="99">
        <v>6</v>
      </c>
      <c r="D26" s="103">
        <v>0.0009526169476800556</v>
      </c>
      <c r="E26" s="103">
        <v>1.7567948828439004</v>
      </c>
      <c r="F26" s="99" t="s">
        <v>1670</v>
      </c>
      <c r="G26" s="99" t="b">
        <v>0</v>
      </c>
      <c r="H26" s="99" t="b">
        <v>0</v>
      </c>
      <c r="I26" s="99" t="b">
        <v>0</v>
      </c>
      <c r="J26" s="99" t="b">
        <v>0</v>
      </c>
      <c r="K26" s="99" t="b">
        <v>0</v>
      </c>
      <c r="L26" s="99" t="b">
        <v>0</v>
      </c>
    </row>
    <row r="27" spans="1:12" ht="15">
      <c r="A27" s="101" t="s">
        <v>415</v>
      </c>
      <c r="B27" s="99" t="s">
        <v>446</v>
      </c>
      <c r="C27" s="99">
        <v>6</v>
      </c>
      <c r="D27" s="103">
        <v>0.0009526169476800556</v>
      </c>
      <c r="E27" s="103">
        <v>1.5485189404168178</v>
      </c>
      <c r="F27" s="99" t="s">
        <v>1670</v>
      </c>
      <c r="G27" s="99" t="b">
        <v>0</v>
      </c>
      <c r="H27" s="99" t="b">
        <v>0</v>
      </c>
      <c r="I27" s="99" t="b">
        <v>0</v>
      </c>
      <c r="J27" s="99" t="b">
        <v>0</v>
      </c>
      <c r="K27" s="99" t="b">
        <v>0</v>
      </c>
      <c r="L27" s="99" t="b">
        <v>0</v>
      </c>
    </row>
    <row r="28" spans="1:12" ht="15">
      <c r="A28" s="101" t="s">
        <v>433</v>
      </c>
      <c r="B28" s="99" t="s">
        <v>711</v>
      </c>
      <c r="C28" s="99">
        <v>6</v>
      </c>
      <c r="D28" s="103">
        <v>0.0009526169476800556</v>
      </c>
      <c r="E28" s="103">
        <v>2.4447695028784557</v>
      </c>
      <c r="F28" s="99" t="s">
        <v>1670</v>
      </c>
      <c r="G28" s="99" t="b">
        <v>0</v>
      </c>
      <c r="H28" s="99" t="b">
        <v>0</v>
      </c>
      <c r="I28" s="99" t="b">
        <v>0</v>
      </c>
      <c r="J28" s="99" t="b">
        <v>0</v>
      </c>
      <c r="K28" s="99" t="b">
        <v>0</v>
      </c>
      <c r="L28" s="99" t="b">
        <v>0</v>
      </c>
    </row>
    <row r="29" spans="1:12" ht="15">
      <c r="A29" s="101" t="s">
        <v>487</v>
      </c>
      <c r="B29" s="99" t="s">
        <v>676</v>
      </c>
      <c r="C29" s="99">
        <v>6</v>
      </c>
      <c r="D29" s="103">
        <v>0.0011821771883999191</v>
      </c>
      <c r="E29" s="103">
        <v>2.715836275164994</v>
      </c>
      <c r="F29" s="99" t="s">
        <v>1670</v>
      </c>
      <c r="G29" s="99" t="b">
        <v>0</v>
      </c>
      <c r="H29" s="99" t="b">
        <v>0</v>
      </c>
      <c r="I29" s="99" t="b">
        <v>0</v>
      </c>
      <c r="J29" s="99" t="b">
        <v>0</v>
      </c>
      <c r="K29" s="99" t="b">
        <v>0</v>
      </c>
      <c r="L29" s="99" t="b">
        <v>0</v>
      </c>
    </row>
    <row r="30" spans="1:12" ht="15">
      <c r="A30" s="101" t="s">
        <v>428</v>
      </c>
      <c r="B30" s="99" t="s">
        <v>437</v>
      </c>
      <c r="C30" s="99">
        <v>6</v>
      </c>
      <c r="D30" s="103">
        <v>0.0010478930559222773</v>
      </c>
      <c r="E30" s="103">
        <v>1.7950175212126187</v>
      </c>
      <c r="F30" s="99" t="s">
        <v>1670</v>
      </c>
      <c r="G30" s="99" t="b">
        <v>0</v>
      </c>
      <c r="H30" s="99" t="b">
        <v>0</v>
      </c>
      <c r="I30" s="99" t="b">
        <v>0</v>
      </c>
      <c r="J30" s="99" t="b">
        <v>0</v>
      </c>
      <c r="K30" s="99" t="b">
        <v>0</v>
      </c>
      <c r="L30" s="99" t="b">
        <v>0</v>
      </c>
    </row>
    <row r="31" spans="1:12" ht="15">
      <c r="A31" s="101" t="s">
        <v>430</v>
      </c>
      <c r="B31" s="99" t="s">
        <v>473</v>
      </c>
      <c r="C31" s="99">
        <v>6</v>
      </c>
      <c r="D31" s="103">
        <v>0.0011821771883999191</v>
      </c>
      <c r="E31" s="103">
        <v>1.9772318653270886</v>
      </c>
      <c r="F31" s="99" t="s">
        <v>1670</v>
      </c>
      <c r="G31" s="99" t="b">
        <v>0</v>
      </c>
      <c r="H31" s="99" t="b">
        <v>0</v>
      </c>
      <c r="I31" s="99" t="b">
        <v>0</v>
      </c>
      <c r="J31" s="99" t="b">
        <v>0</v>
      </c>
      <c r="K31" s="99" t="b">
        <v>0</v>
      </c>
      <c r="L31" s="99" t="b">
        <v>0</v>
      </c>
    </row>
    <row r="32" spans="1:12" ht="15">
      <c r="A32" s="101" t="s">
        <v>417</v>
      </c>
      <c r="B32" s="99" t="s">
        <v>480</v>
      </c>
      <c r="C32" s="99">
        <v>6</v>
      </c>
      <c r="D32" s="103">
        <v>0.0010478930559222773</v>
      </c>
      <c r="E32" s="103">
        <v>1.80320097026682</v>
      </c>
      <c r="F32" s="99" t="s">
        <v>1670</v>
      </c>
      <c r="G32" s="99" t="b">
        <v>0</v>
      </c>
      <c r="H32" s="99" t="b">
        <v>0</v>
      </c>
      <c r="I32" s="99" t="b">
        <v>0</v>
      </c>
      <c r="J32" s="99" t="b">
        <v>0</v>
      </c>
      <c r="K32" s="99" t="b">
        <v>0</v>
      </c>
      <c r="L32" s="99" t="b">
        <v>0</v>
      </c>
    </row>
    <row r="33" spans="1:12" ht="15">
      <c r="A33" s="101" t="s">
        <v>435</v>
      </c>
      <c r="B33" s="99" t="s">
        <v>671</v>
      </c>
      <c r="C33" s="99">
        <v>6</v>
      </c>
      <c r="D33" s="103">
        <v>0.0010478930559222773</v>
      </c>
      <c r="E33" s="103">
        <v>2.476954186249857</v>
      </c>
      <c r="F33" s="99" t="s">
        <v>1670</v>
      </c>
      <c r="G33" s="99" t="b">
        <v>0</v>
      </c>
      <c r="H33" s="99" t="b">
        <v>0</v>
      </c>
      <c r="I33" s="99" t="b">
        <v>0</v>
      </c>
      <c r="J33" s="99" t="b">
        <v>0</v>
      </c>
      <c r="K33" s="99" t="b">
        <v>0</v>
      </c>
      <c r="L33" s="99" t="b">
        <v>0</v>
      </c>
    </row>
    <row r="34" spans="1:12" ht="15">
      <c r="A34" s="101" t="s">
        <v>527</v>
      </c>
      <c r="B34" s="99" t="s">
        <v>468</v>
      </c>
      <c r="C34" s="99">
        <v>6</v>
      </c>
      <c r="D34" s="103">
        <v>0.0010478930559222773</v>
      </c>
      <c r="E34" s="103">
        <v>2.3734135943427876</v>
      </c>
      <c r="F34" s="99" t="s">
        <v>1670</v>
      </c>
      <c r="G34" s="99" t="b">
        <v>0</v>
      </c>
      <c r="H34" s="99" t="b">
        <v>0</v>
      </c>
      <c r="I34" s="99" t="b">
        <v>0</v>
      </c>
      <c r="J34" s="99" t="b">
        <v>0</v>
      </c>
      <c r="K34" s="99" t="b">
        <v>0</v>
      </c>
      <c r="L34" s="99" t="b">
        <v>0</v>
      </c>
    </row>
    <row r="35" spans="1:12" ht="15">
      <c r="A35" s="101" t="s">
        <v>415</v>
      </c>
      <c r="B35" s="99" t="s">
        <v>607</v>
      </c>
      <c r="C35" s="99">
        <v>6</v>
      </c>
      <c r="D35" s="103">
        <v>0.0008787150567232256</v>
      </c>
      <c r="E35" s="103">
        <v>2.0256401951364804</v>
      </c>
      <c r="F35" s="99" t="s">
        <v>1670</v>
      </c>
      <c r="G35" s="99" t="b">
        <v>0</v>
      </c>
      <c r="H35" s="99" t="b">
        <v>0</v>
      </c>
      <c r="I35" s="99" t="b">
        <v>0</v>
      </c>
      <c r="J35" s="99" t="b">
        <v>0</v>
      </c>
      <c r="K35" s="99" t="b">
        <v>0</v>
      </c>
      <c r="L35" s="99" t="b">
        <v>0</v>
      </c>
    </row>
    <row r="36" spans="1:12" ht="15">
      <c r="A36" s="101" t="s">
        <v>457</v>
      </c>
      <c r="B36" s="99" t="s">
        <v>632</v>
      </c>
      <c r="C36" s="99">
        <v>6</v>
      </c>
      <c r="D36" s="103">
        <v>0.0008183328152024136</v>
      </c>
      <c r="E36" s="103">
        <v>2.523950748926081</v>
      </c>
      <c r="F36" s="99" t="s">
        <v>1670</v>
      </c>
      <c r="G36" s="99" t="b">
        <v>0</v>
      </c>
      <c r="H36" s="99" t="b">
        <v>0</v>
      </c>
      <c r="I36" s="99" t="b">
        <v>0</v>
      </c>
      <c r="J36" s="99" t="b">
        <v>0</v>
      </c>
      <c r="K36" s="99" t="b">
        <v>0</v>
      </c>
      <c r="L36" s="99" t="b">
        <v>0</v>
      </c>
    </row>
    <row r="37" spans="1:12" ht="15">
      <c r="A37" s="101" t="s">
        <v>450</v>
      </c>
      <c r="B37" s="99" t="s">
        <v>597</v>
      </c>
      <c r="C37" s="99">
        <v>5</v>
      </c>
      <c r="D37" s="103">
        <v>0.0007322625472693546</v>
      </c>
      <c r="E37" s="103">
        <v>2.365588256830831</v>
      </c>
      <c r="F37" s="99" t="s">
        <v>1670</v>
      </c>
      <c r="G37" s="99" t="b">
        <v>0</v>
      </c>
      <c r="H37" s="99" t="b">
        <v>0</v>
      </c>
      <c r="I37" s="99" t="b">
        <v>0</v>
      </c>
      <c r="J37" s="99" t="b">
        <v>0</v>
      </c>
      <c r="K37" s="99" t="b">
        <v>1</v>
      </c>
      <c r="L37" s="99" t="b">
        <v>0</v>
      </c>
    </row>
    <row r="38" spans="1:12" ht="15">
      <c r="A38" s="101" t="s">
        <v>436</v>
      </c>
      <c r="B38" s="99" t="s">
        <v>258</v>
      </c>
      <c r="C38" s="99">
        <v>5</v>
      </c>
      <c r="D38" s="103">
        <v>0.0007322625472693546</v>
      </c>
      <c r="E38" s="103">
        <v>1.7957129488742698</v>
      </c>
      <c r="F38" s="99" t="s">
        <v>1670</v>
      </c>
      <c r="G38" s="99" t="b">
        <v>0</v>
      </c>
      <c r="H38" s="99" t="b">
        <v>0</v>
      </c>
      <c r="I38" s="99" t="b">
        <v>0</v>
      </c>
      <c r="J38" s="99" t="b">
        <v>0</v>
      </c>
      <c r="K38" s="99" t="b">
        <v>0</v>
      </c>
      <c r="L38" s="99" t="b">
        <v>0</v>
      </c>
    </row>
    <row r="39" spans="1:12" ht="15">
      <c r="A39" s="101" t="s">
        <v>645</v>
      </c>
      <c r="B39" s="99" t="s">
        <v>530</v>
      </c>
      <c r="C39" s="99">
        <v>5</v>
      </c>
      <c r="D39" s="103">
        <v>0.0007322625472693546</v>
      </c>
      <c r="E39" s="103">
        <v>2.704406813384212</v>
      </c>
      <c r="F39" s="99" t="s">
        <v>1670</v>
      </c>
      <c r="G39" s="99" t="b">
        <v>0</v>
      </c>
      <c r="H39" s="99" t="b">
        <v>0</v>
      </c>
      <c r="I39" s="99" t="b">
        <v>0</v>
      </c>
      <c r="J39" s="99" t="b">
        <v>0</v>
      </c>
      <c r="K39" s="99" t="b">
        <v>0</v>
      </c>
      <c r="L39" s="99" t="b">
        <v>0</v>
      </c>
    </row>
    <row r="40" spans="1:12" ht="15">
      <c r="A40" s="101" t="s">
        <v>665</v>
      </c>
      <c r="B40" s="99" t="s">
        <v>549</v>
      </c>
      <c r="C40" s="99">
        <v>5</v>
      </c>
      <c r="D40" s="103">
        <v>0.001176447857599819</v>
      </c>
      <c r="E40" s="103">
        <v>2.81274628817305</v>
      </c>
      <c r="F40" s="99" t="s">
        <v>1670</v>
      </c>
      <c r="G40" s="99" t="b">
        <v>0</v>
      </c>
      <c r="H40" s="99" t="b">
        <v>0</v>
      </c>
      <c r="I40" s="99" t="b">
        <v>0</v>
      </c>
      <c r="J40" s="99" t="b">
        <v>0</v>
      </c>
      <c r="K40" s="99" t="b">
        <v>0</v>
      </c>
      <c r="L40" s="99" t="b">
        <v>0</v>
      </c>
    </row>
    <row r="41" spans="1:12" ht="15">
      <c r="A41" s="101" t="s">
        <v>460</v>
      </c>
      <c r="B41" s="99" t="s">
        <v>456</v>
      </c>
      <c r="C41" s="99">
        <v>5</v>
      </c>
      <c r="D41" s="103">
        <v>0.0007322625472693546</v>
      </c>
      <c r="E41" s="103">
        <v>2.011113941939884</v>
      </c>
      <c r="F41" s="99" t="s">
        <v>1670</v>
      </c>
      <c r="G41" s="99" t="b">
        <v>0</v>
      </c>
      <c r="H41" s="99" t="b">
        <v>0</v>
      </c>
      <c r="I41" s="99" t="b">
        <v>0</v>
      </c>
      <c r="J41" s="99" t="b">
        <v>0</v>
      </c>
      <c r="K41" s="99" t="b">
        <v>0</v>
      </c>
      <c r="L41" s="99" t="b">
        <v>0</v>
      </c>
    </row>
    <row r="42" spans="1:12" ht="15">
      <c r="A42" s="101" t="s">
        <v>448</v>
      </c>
      <c r="B42" s="99" t="s">
        <v>554</v>
      </c>
      <c r="C42" s="99">
        <v>5</v>
      </c>
      <c r="D42" s="103">
        <v>0.0007322625472693546</v>
      </c>
      <c r="E42" s="103">
        <v>2.2686782438227744</v>
      </c>
      <c r="F42" s="99" t="s">
        <v>1670</v>
      </c>
      <c r="G42" s="99" t="b">
        <v>0</v>
      </c>
      <c r="H42" s="99" t="b">
        <v>0</v>
      </c>
      <c r="I42" s="99" t="b">
        <v>0</v>
      </c>
      <c r="J42" s="99" t="b">
        <v>0</v>
      </c>
      <c r="K42" s="99" t="b">
        <v>0</v>
      </c>
      <c r="L42" s="99" t="b">
        <v>0</v>
      </c>
    </row>
    <row r="43" spans="1:12" ht="15">
      <c r="A43" s="101" t="s">
        <v>503</v>
      </c>
      <c r="B43" s="99" t="s">
        <v>467</v>
      </c>
      <c r="C43" s="99">
        <v>5</v>
      </c>
      <c r="D43" s="103">
        <v>0.001176447857599819</v>
      </c>
      <c r="E43" s="103">
        <v>2.221681681146551</v>
      </c>
      <c r="F43" s="99" t="s">
        <v>1670</v>
      </c>
      <c r="G43" s="99" t="b">
        <v>0</v>
      </c>
      <c r="H43" s="99" t="b">
        <v>0</v>
      </c>
      <c r="I43" s="99" t="b">
        <v>0</v>
      </c>
      <c r="J43" s="99" t="b">
        <v>0</v>
      </c>
      <c r="K43" s="99" t="b">
        <v>0</v>
      </c>
      <c r="L43" s="99" t="b">
        <v>0</v>
      </c>
    </row>
    <row r="44" spans="1:12" ht="15">
      <c r="A44" s="101" t="s">
        <v>233</v>
      </c>
      <c r="B44" s="99" t="s">
        <v>491</v>
      </c>
      <c r="C44" s="99">
        <v>5</v>
      </c>
      <c r="D44" s="103">
        <v>0.0007322625472693546</v>
      </c>
      <c r="E44" s="103">
        <v>1.6594396678676888</v>
      </c>
      <c r="F44" s="99" t="s">
        <v>1670</v>
      </c>
      <c r="G44" s="99" t="b">
        <v>0</v>
      </c>
      <c r="H44" s="99" t="b">
        <v>0</v>
      </c>
      <c r="I44" s="99" t="b">
        <v>0</v>
      </c>
      <c r="J44" s="99" t="b">
        <v>0</v>
      </c>
      <c r="K44" s="99" t="b">
        <v>0</v>
      </c>
      <c r="L44" s="99" t="b">
        <v>0</v>
      </c>
    </row>
    <row r="45" spans="1:12" ht="15">
      <c r="A45" s="101" t="s">
        <v>463</v>
      </c>
      <c r="B45" s="99" t="s">
        <v>250</v>
      </c>
      <c r="C45" s="99">
        <v>5</v>
      </c>
      <c r="D45" s="103">
        <v>0.0007322625472693546</v>
      </c>
      <c r="E45" s="103">
        <v>1.7323603409870547</v>
      </c>
      <c r="F45" s="99" t="s">
        <v>1670</v>
      </c>
      <c r="G45" s="99" t="b">
        <v>0</v>
      </c>
      <c r="H45" s="99" t="b">
        <v>0</v>
      </c>
      <c r="I45" s="99" t="b">
        <v>0</v>
      </c>
      <c r="J45" s="99" t="b">
        <v>0</v>
      </c>
      <c r="K45" s="99" t="b">
        <v>0</v>
      </c>
      <c r="L45" s="99" t="b">
        <v>0</v>
      </c>
    </row>
    <row r="46" spans="1:12" ht="15">
      <c r="A46" s="101" t="s">
        <v>424</v>
      </c>
      <c r="B46" s="99" t="s">
        <v>719</v>
      </c>
      <c r="C46" s="99">
        <v>5</v>
      </c>
      <c r="D46" s="103">
        <v>0.0007322625472693546</v>
      </c>
      <c r="E46" s="103">
        <v>2.36044861717842</v>
      </c>
      <c r="F46" s="99" t="s">
        <v>1670</v>
      </c>
      <c r="G46" s="99" t="b">
        <v>0</v>
      </c>
      <c r="H46" s="99" t="b">
        <v>0</v>
      </c>
      <c r="I46" s="99" t="b">
        <v>0</v>
      </c>
      <c r="J46" s="99" t="b">
        <v>0</v>
      </c>
      <c r="K46" s="99" t="b">
        <v>0</v>
      </c>
      <c r="L46" s="99" t="b">
        <v>0</v>
      </c>
    </row>
    <row r="47" spans="1:12" ht="15">
      <c r="A47" s="101" t="s">
        <v>459</v>
      </c>
      <c r="B47" s="99" t="s">
        <v>254</v>
      </c>
      <c r="C47" s="99">
        <v>5</v>
      </c>
      <c r="D47" s="103">
        <v>0.0007322625472693546</v>
      </c>
      <c r="E47" s="103">
        <v>1.7323603409870547</v>
      </c>
      <c r="F47" s="99" t="s">
        <v>1670</v>
      </c>
      <c r="G47" s="99" t="b">
        <v>0</v>
      </c>
      <c r="H47" s="99" t="b">
        <v>0</v>
      </c>
      <c r="I47" s="99" t="b">
        <v>0</v>
      </c>
      <c r="J47" s="99" t="b">
        <v>0</v>
      </c>
      <c r="K47" s="99" t="b">
        <v>0</v>
      </c>
      <c r="L47" s="99" t="b">
        <v>0</v>
      </c>
    </row>
    <row r="48" spans="1:12" ht="15">
      <c r="A48" s="101" t="s">
        <v>554</v>
      </c>
      <c r="B48" s="99" t="s">
        <v>667</v>
      </c>
      <c r="C48" s="99">
        <v>5</v>
      </c>
      <c r="D48" s="103">
        <v>0.0007322625472693546</v>
      </c>
      <c r="E48" s="103">
        <v>2.81274628817305</v>
      </c>
      <c r="F48" s="99" t="s">
        <v>1670</v>
      </c>
      <c r="G48" s="99" t="b">
        <v>0</v>
      </c>
      <c r="H48" s="99" t="b">
        <v>0</v>
      </c>
      <c r="I48" s="99" t="b">
        <v>0</v>
      </c>
      <c r="J48" s="99" t="b">
        <v>1</v>
      </c>
      <c r="K48" s="99" t="b">
        <v>0</v>
      </c>
      <c r="L48" s="99" t="b">
        <v>0</v>
      </c>
    </row>
    <row r="49" spans="1:12" ht="15">
      <c r="A49" s="101" t="s">
        <v>632</v>
      </c>
      <c r="B49" s="99" t="s">
        <v>462</v>
      </c>
      <c r="C49" s="99">
        <v>5</v>
      </c>
      <c r="D49" s="103">
        <v>0.0007322625472693546</v>
      </c>
      <c r="E49" s="103">
        <v>2.467045897589608</v>
      </c>
      <c r="F49" s="99" t="s">
        <v>1670</v>
      </c>
      <c r="G49" s="99" t="b">
        <v>0</v>
      </c>
      <c r="H49" s="99" t="b">
        <v>0</v>
      </c>
      <c r="I49" s="99" t="b">
        <v>0</v>
      </c>
      <c r="J49" s="99" t="b">
        <v>0</v>
      </c>
      <c r="K49" s="99" t="b">
        <v>0</v>
      </c>
      <c r="L49" s="99" t="b">
        <v>0</v>
      </c>
    </row>
    <row r="50" spans="1:12" ht="15">
      <c r="A50" s="101" t="s">
        <v>473</v>
      </c>
      <c r="B50" s="99" t="s">
        <v>254</v>
      </c>
      <c r="C50" s="99">
        <v>5</v>
      </c>
      <c r="D50" s="103">
        <v>0.0007322625472693546</v>
      </c>
      <c r="E50" s="103">
        <v>1.78066502056161</v>
      </c>
      <c r="F50" s="99" t="s">
        <v>1670</v>
      </c>
      <c r="G50" s="99" t="b">
        <v>0</v>
      </c>
      <c r="H50" s="99" t="b">
        <v>0</v>
      </c>
      <c r="I50" s="99" t="b">
        <v>0</v>
      </c>
      <c r="J50" s="99" t="b">
        <v>0</v>
      </c>
      <c r="K50" s="99" t="b">
        <v>0</v>
      </c>
      <c r="L50" s="99" t="b">
        <v>0</v>
      </c>
    </row>
    <row r="51" spans="1:12" ht="15">
      <c r="A51" s="101" t="s">
        <v>418</v>
      </c>
      <c r="B51" s="99" t="s">
        <v>233</v>
      </c>
      <c r="C51" s="99">
        <v>5</v>
      </c>
      <c r="D51" s="103">
        <v>0.0007322625472693546</v>
      </c>
      <c r="E51" s="103">
        <v>1.2052912649583816</v>
      </c>
      <c r="F51" s="99" t="s">
        <v>1670</v>
      </c>
      <c r="G51" s="99" t="b">
        <v>0</v>
      </c>
      <c r="H51" s="99" t="b">
        <v>0</v>
      </c>
      <c r="I51" s="99" t="b">
        <v>0</v>
      </c>
      <c r="J51" s="99" t="b">
        <v>0</v>
      </c>
      <c r="K51" s="99" t="b">
        <v>0</v>
      </c>
      <c r="L51" s="99" t="b">
        <v>0</v>
      </c>
    </row>
    <row r="52" spans="1:12" ht="15">
      <c r="A52" s="101" t="s">
        <v>273</v>
      </c>
      <c r="B52" s="99" t="s">
        <v>742</v>
      </c>
      <c r="C52" s="99">
        <v>4</v>
      </c>
      <c r="D52" s="103">
        <v>0.0006350779651200371</v>
      </c>
      <c r="E52" s="103">
        <v>2.276503581334731</v>
      </c>
      <c r="F52" s="99" t="s">
        <v>1670</v>
      </c>
      <c r="G52" s="99" t="b">
        <v>0</v>
      </c>
      <c r="H52" s="99" t="b">
        <v>0</v>
      </c>
      <c r="I52" s="99" t="b">
        <v>0</v>
      </c>
      <c r="J52" s="99" t="b">
        <v>0</v>
      </c>
      <c r="K52" s="99" t="b">
        <v>0</v>
      </c>
      <c r="L52" s="99" t="b">
        <v>0</v>
      </c>
    </row>
    <row r="53" spans="1:12" ht="15">
      <c r="A53" s="101" t="s">
        <v>429</v>
      </c>
      <c r="B53" s="99" t="s">
        <v>847</v>
      </c>
      <c r="C53" s="99">
        <v>4</v>
      </c>
      <c r="D53" s="103">
        <v>0.0006350779651200371</v>
      </c>
      <c r="E53" s="103">
        <v>2.4148062795010126</v>
      </c>
      <c r="F53" s="99" t="s">
        <v>1670</v>
      </c>
      <c r="G53" s="99" t="b">
        <v>0</v>
      </c>
      <c r="H53" s="99" t="b">
        <v>0</v>
      </c>
      <c r="I53" s="99" t="b">
        <v>0</v>
      </c>
      <c r="J53" s="99" t="b">
        <v>0</v>
      </c>
      <c r="K53" s="99" t="b">
        <v>0</v>
      </c>
      <c r="L53" s="99" t="b">
        <v>0</v>
      </c>
    </row>
    <row r="54" spans="1:12" ht="15">
      <c r="A54" s="101" t="s">
        <v>427</v>
      </c>
      <c r="B54" s="99" t="s">
        <v>416</v>
      </c>
      <c r="C54" s="99">
        <v>4</v>
      </c>
      <c r="D54" s="103">
        <v>0.0007881181255999461</v>
      </c>
      <c r="E54" s="103">
        <v>1.2534382772660377</v>
      </c>
      <c r="F54" s="99" t="s">
        <v>1670</v>
      </c>
      <c r="G54" s="99" t="b">
        <v>0</v>
      </c>
      <c r="H54" s="99" t="b">
        <v>0</v>
      </c>
      <c r="I54" s="99" t="b">
        <v>0</v>
      </c>
      <c r="J54" s="99" t="b">
        <v>0</v>
      </c>
      <c r="K54" s="99" t="b">
        <v>0</v>
      </c>
      <c r="L54" s="99" t="b">
        <v>0</v>
      </c>
    </row>
    <row r="55" spans="1:12" ht="15">
      <c r="A55" s="101" t="s">
        <v>470</v>
      </c>
      <c r="B55" s="99" t="s">
        <v>538</v>
      </c>
      <c r="C55" s="99">
        <v>4</v>
      </c>
      <c r="D55" s="103">
        <v>0.0006350779651200371</v>
      </c>
      <c r="E55" s="103">
        <v>2.238715020445331</v>
      </c>
      <c r="F55" s="99" t="s">
        <v>1670</v>
      </c>
      <c r="G55" s="99" t="b">
        <v>0</v>
      </c>
      <c r="H55" s="99" t="b">
        <v>0</v>
      </c>
      <c r="I55" s="99" t="b">
        <v>0</v>
      </c>
      <c r="J55" s="99" t="b">
        <v>0</v>
      </c>
      <c r="K55" s="99" t="b">
        <v>0</v>
      </c>
      <c r="L55" s="99" t="b">
        <v>0</v>
      </c>
    </row>
    <row r="56" spans="1:12" ht="15">
      <c r="A56" s="101" t="s">
        <v>533</v>
      </c>
      <c r="B56" s="99" t="s">
        <v>453</v>
      </c>
      <c r="C56" s="99">
        <v>4</v>
      </c>
      <c r="D56" s="103">
        <v>0.0006350779651200371</v>
      </c>
      <c r="E56" s="103">
        <v>2.151564844726431</v>
      </c>
      <c r="F56" s="99" t="s">
        <v>1670</v>
      </c>
      <c r="G56" s="99" t="b">
        <v>0</v>
      </c>
      <c r="H56" s="99" t="b">
        <v>0</v>
      </c>
      <c r="I56" s="99" t="b">
        <v>0</v>
      </c>
      <c r="J56" s="99" t="b">
        <v>0</v>
      </c>
      <c r="K56" s="99" t="b">
        <v>0</v>
      </c>
      <c r="L56" s="99" t="b">
        <v>0</v>
      </c>
    </row>
    <row r="57" spans="1:12" ht="15">
      <c r="A57" s="101" t="s">
        <v>857</v>
      </c>
      <c r="B57" s="99" t="s">
        <v>925</v>
      </c>
      <c r="C57" s="99">
        <v>4</v>
      </c>
      <c r="D57" s="103">
        <v>0.0006350779651200371</v>
      </c>
      <c r="E57" s="103">
        <v>3.2898675428927127</v>
      </c>
      <c r="F57" s="99" t="s">
        <v>1670</v>
      </c>
      <c r="G57" s="99" t="b">
        <v>0</v>
      </c>
      <c r="H57" s="99" t="b">
        <v>0</v>
      </c>
      <c r="I57" s="99" t="b">
        <v>0</v>
      </c>
      <c r="J57" s="99" t="b">
        <v>0</v>
      </c>
      <c r="K57" s="99" t="b">
        <v>0</v>
      </c>
      <c r="L57" s="99" t="b">
        <v>0</v>
      </c>
    </row>
    <row r="58" spans="1:12" ht="15">
      <c r="A58" s="101" t="s">
        <v>254</v>
      </c>
      <c r="B58" s="99" t="s">
        <v>233</v>
      </c>
      <c r="C58" s="99">
        <v>4</v>
      </c>
      <c r="D58" s="103">
        <v>0.0007881181255999461</v>
      </c>
      <c r="E58" s="103">
        <v>1.1818101691088587</v>
      </c>
      <c r="F58" s="99" t="s">
        <v>1670</v>
      </c>
      <c r="G58" s="99" t="b">
        <v>0</v>
      </c>
      <c r="H58" s="99" t="b">
        <v>0</v>
      </c>
      <c r="I58" s="99" t="b">
        <v>0</v>
      </c>
      <c r="J58" s="99" t="b">
        <v>0</v>
      </c>
      <c r="K58" s="99" t="b">
        <v>0</v>
      </c>
      <c r="L58" s="99" t="b">
        <v>0</v>
      </c>
    </row>
    <row r="59" spans="1:12" ht="15">
      <c r="A59" s="101" t="s">
        <v>415</v>
      </c>
      <c r="B59" s="99" t="s">
        <v>438</v>
      </c>
      <c r="C59" s="99">
        <v>4</v>
      </c>
      <c r="D59" s="103">
        <v>0.0007881181255999461</v>
      </c>
      <c r="E59" s="103">
        <v>1.2967069674230183</v>
      </c>
      <c r="F59" s="99" t="s">
        <v>1670</v>
      </c>
      <c r="G59" s="99" t="b">
        <v>0</v>
      </c>
      <c r="H59" s="99" t="b">
        <v>0</v>
      </c>
      <c r="I59" s="99" t="b">
        <v>0</v>
      </c>
      <c r="J59" s="99" t="b">
        <v>0</v>
      </c>
      <c r="K59" s="99" t="b">
        <v>0</v>
      </c>
      <c r="L59" s="99" t="b">
        <v>0</v>
      </c>
    </row>
    <row r="60" spans="1:12" ht="15">
      <c r="A60" s="101" t="s">
        <v>536</v>
      </c>
      <c r="B60" s="99" t="s">
        <v>580</v>
      </c>
      <c r="C60" s="99">
        <v>4</v>
      </c>
      <c r="D60" s="103">
        <v>0.0006350779651200371</v>
      </c>
      <c r="E60" s="103">
        <v>2.5397450161093125</v>
      </c>
      <c r="F60" s="99" t="s">
        <v>1670</v>
      </c>
      <c r="G60" s="99" t="b">
        <v>0</v>
      </c>
      <c r="H60" s="99" t="b">
        <v>0</v>
      </c>
      <c r="I60" s="99" t="b">
        <v>0</v>
      </c>
      <c r="J60" s="99" t="b">
        <v>0</v>
      </c>
      <c r="K60" s="99" t="b">
        <v>0</v>
      </c>
      <c r="L60" s="99" t="b">
        <v>0</v>
      </c>
    </row>
    <row r="61" spans="1:12" ht="15">
      <c r="A61" s="101" t="s">
        <v>451</v>
      </c>
      <c r="B61" s="99" t="s">
        <v>598</v>
      </c>
      <c r="C61" s="99">
        <v>4</v>
      </c>
      <c r="D61" s="103">
        <v>0.0006350779651200371</v>
      </c>
      <c r="E61" s="103">
        <v>2.2898675428927127</v>
      </c>
      <c r="F61" s="99" t="s">
        <v>1670</v>
      </c>
      <c r="G61" s="99" t="b">
        <v>0</v>
      </c>
      <c r="H61" s="99" t="b">
        <v>0</v>
      </c>
      <c r="I61" s="99" t="b">
        <v>0</v>
      </c>
      <c r="J61" s="99" t="b">
        <v>0</v>
      </c>
      <c r="K61" s="99" t="b">
        <v>0</v>
      </c>
      <c r="L61" s="99" t="b">
        <v>0</v>
      </c>
    </row>
    <row r="62" spans="1:12" ht="15">
      <c r="A62" s="101" t="s">
        <v>736</v>
      </c>
      <c r="B62" s="99" t="s">
        <v>420</v>
      </c>
      <c r="C62" s="99">
        <v>4</v>
      </c>
      <c r="D62" s="103">
        <v>0.0006985953706148515</v>
      </c>
      <c r="E62" s="103">
        <v>2.2268157971456235</v>
      </c>
      <c r="F62" s="99" t="s">
        <v>1670</v>
      </c>
      <c r="G62" s="99" t="b">
        <v>0</v>
      </c>
      <c r="H62" s="99" t="b">
        <v>0</v>
      </c>
      <c r="I62" s="99" t="b">
        <v>0</v>
      </c>
      <c r="J62" s="99" t="b">
        <v>0</v>
      </c>
      <c r="K62" s="99" t="b">
        <v>0</v>
      </c>
      <c r="L62" s="99" t="b">
        <v>0</v>
      </c>
    </row>
    <row r="63" spans="1:12" ht="15">
      <c r="A63" s="101" t="s">
        <v>638</v>
      </c>
      <c r="B63" s="99" t="s">
        <v>472</v>
      </c>
      <c r="C63" s="99">
        <v>4</v>
      </c>
      <c r="D63" s="103">
        <v>0.0006350779651200371</v>
      </c>
      <c r="E63" s="103">
        <v>2.4184405641561066</v>
      </c>
      <c r="F63" s="99" t="s">
        <v>1670</v>
      </c>
      <c r="G63" s="99" t="b">
        <v>0</v>
      </c>
      <c r="H63" s="99" t="b">
        <v>0</v>
      </c>
      <c r="I63" s="99" t="b">
        <v>0</v>
      </c>
      <c r="J63" s="99" t="b">
        <v>0</v>
      </c>
      <c r="K63" s="99" t="b">
        <v>0</v>
      </c>
      <c r="L63" s="99" t="b">
        <v>0</v>
      </c>
    </row>
    <row r="64" spans="1:12" ht="15">
      <c r="A64" s="101" t="s">
        <v>764</v>
      </c>
      <c r="B64" s="99" t="s">
        <v>273</v>
      </c>
      <c r="C64" s="99">
        <v>4</v>
      </c>
      <c r="D64" s="103">
        <v>0.0006350779651200371</v>
      </c>
      <c r="E64" s="103">
        <v>2.2898675428927127</v>
      </c>
      <c r="F64" s="99" t="s">
        <v>1670</v>
      </c>
      <c r="G64" s="99" t="b">
        <v>0</v>
      </c>
      <c r="H64" s="99" t="b">
        <v>0</v>
      </c>
      <c r="I64" s="99" t="b">
        <v>0</v>
      </c>
      <c r="J64" s="99" t="b">
        <v>0</v>
      </c>
      <c r="K64" s="99" t="b">
        <v>0</v>
      </c>
      <c r="L64" s="99" t="b">
        <v>0</v>
      </c>
    </row>
    <row r="65" spans="1:12" ht="15">
      <c r="A65" s="101" t="s">
        <v>854</v>
      </c>
      <c r="B65" s="99" t="s">
        <v>477</v>
      </c>
      <c r="C65" s="99">
        <v>4</v>
      </c>
      <c r="D65" s="103">
        <v>0.0006350779651200371</v>
      </c>
      <c r="E65" s="103">
        <v>2.68780755156475</v>
      </c>
      <c r="F65" s="99" t="s">
        <v>1670</v>
      </c>
      <c r="G65" s="99" t="b">
        <v>0</v>
      </c>
      <c r="H65" s="99" t="b">
        <v>0</v>
      </c>
      <c r="I65" s="99" t="b">
        <v>0</v>
      </c>
      <c r="J65" s="99" t="b">
        <v>0</v>
      </c>
      <c r="K65" s="99" t="b">
        <v>0</v>
      </c>
      <c r="L65" s="99" t="b">
        <v>0</v>
      </c>
    </row>
    <row r="66" spans="1:12" ht="15">
      <c r="A66" s="101" t="s">
        <v>258</v>
      </c>
      <c r="B66" s="99" t="s">
        <v>430</v>
      </c>
      <c r="C66" s="99">
        <v>4</v>
      </c>
      <c r="D66" s="103">
        <v>0.0006350779651200371</v>
      </c>
      <c r="E66" s="103">
        <v>1.6166161796788634</v>
      </c>
      <c r="F66" s="99" t="s">
        <v>1670</v>
      </c>
      <c r="G66" s="99" t="b">
        <v>0</v>
      </c>
      <c r="H66" s="99" t="b">
        <v>0</v>
      </c>
      <c r="I66" s="99" t="b">
        <v>0</v>
      </c>
      <c r="J66" s="99" t="b">
        <v>0</v>
      </c>
      <c r="K66" s="99" t="b">
        <v>0</v>
      </c>
      <c r="L66" s="99" t="b">
        <v>0</v>
      </c>
    </row>
    <row r="67" spans="1:12" ht="15">
      <c r="A67" s="101" t="s">
        <v>650</v>
      </c>
      <c r="B67" s="99" t="s">
        <v>585</v>
      </c>
      <c r="C67" s="99">
        <v>4</v>
      </c>
      <c r="D67" s="103">
        <v>0.0009411582860798552</v>
      </c>
      <c r="E67" s="103">
        <v>2.761593765725669</v>
      </c>
      <c r="F67" s="99" t="s">
        <v>1670</v>
      </c>
      <c r="G67" s="99" t="b">
        <v>0</v>
      </c>
      <c r="H67" s="99" t="b">
        <v>0</v>
      </c>
      <c r="I67" s="99" t="b">
        <v>0</v>
      </c>
      <c r="J67" s="99" t="b">
        <v>0</v>
      </c>
      <c r="K67" s="99" t="b">
        <v>0</v>
      </c>
      <c r="L67" s="99" t="b">
        <v>0</v>
      </c>
    </row>
    <row r="68" spans="1:12" ht="15">
      <c r="A68" s="101" t="s">
        <v>466</v>
      </c>
      <c r="B68" s="99" t="s">
        <v>467</v>
      </c>
      <c r="C68" s="99">
        <v>4</v>
      </c>
      <c r="D68" s="103">
        <v>0.0006350779651200371</v>
      </c>
      <c r="E68" s="103">
        <v>2.0082660990670576</v>
      </c>
      <c r="F68" s="99" t="s">
        <v>1670</v>
      </c>
      <c r="G68" s="99" t="b">
        <v>0</v>
      </c>
      <c r="H68" s="99" t="b">
        <v>0</v>
      </c>
      <c r="I68" s="99" t="b">
        <v>0</v>
      </c>
      <c r="J68" s="99" t="b">
        <v>0</v>
      </c>
      <c r="K68" s="99" t="b">
        <v>0</v>
      </c>
      <c r="L68" s="99" t="b">
        <v>0</v>
      </c>
    </row>
    <row r="69" spans="1:12" ht="15">
      <c r="A69" s="101" t="s">
        <v>684</v>
      </c>
      <c r="B69" s="99" t="s">
        <v>692</v>
      </c>
      <c r="C69" s="99">
        <v>4</v>
      </c>
      <c r="D69" s="103">
        <v>0.0007881181255999461</v>
      </c>
      <c r="E69" s="103">
        <v>2.93768502478135</v>
      </c>
      <c r="F69" s="99" t="s">
        <v>1670</v>
      </c>
      <c r="G69" s="99" t="b">
        <v>0</v>
      </c>
      <c r="H69" s="99" t="b">
        <v>0</v>
      </c>
      <c r="I69" s="99" t="b">
        <v>0</v>
      </c>
      <c r="J69" s="99" t="b">
        <v>0</v>
      </c>
      <c r="K69" s="99" t="b">
        <v>0</v>
      </c>
      <c r="L69" s="99" t="b">
        <v>0</v>
      </c>
    </row>
    <row r="70" spans="1:12" ht="15">
      <c r="A70" s="101" t="s">
        <v>420</v>
      </c>
      <c r="B70" s="99" t="s">
        <v>505</v>
      </c>
      <c r="C70" s="99">
        <v>4</v>
      </c>
      <c r="D70" s="103">
        <v>0.0007881181255999461</v>
      </c>
      <c r="E70" s="103">
        <v>1.8002605766249906</v>
      </c>
      <c r="F70" s="99" t="s">
        <v>1670</v>
      </c>
      <c r="G70" s="99" t="b">
        <v>0</v>
      </c>
      <c r="H70" s="99" t="b">
        <v>0</v>
      </c>
      <c r="I70" s="99" t="b">
        <v>0</v>
      </c>
      <c r="J70" s="99" t="b">
        <v>0</v>
      </c>
      <c r="K70" s="99" t="b">
        <v>0</v>
      </c>
      <c r="L70" s="99" t="b">
        <v>0</v>
      </c>
    </row>
    <row r="71" spans="1:12" ht="15">
      <c r="A71" s="101" t="s">
        <v>486</v>
      </c>
      <c r="B71" s="99" t="s">
        <v>784</v>
      </c>
      <c r="C71" s="99">
        <v>4</v>
      </c>
      <c r="D71" s="103">
        <v>0.0007881181255999461</v>
      </c>
      <c r="E71" s="103">
        <v>2.6189262621569376</v>
      </c>
      <c r="F71" s="99" t="s">
        <v>1670</v>
      </c>
      <c r="G71" s="99" t="b">
        <v>0</v>
      </c>
      <c r="H71" s="99" t="b">
        <v>0</v>
      </c>
      <c r="I71" s="99" t="b">
        <v>0</v>
      </c>
      <c r="J71" s="99" t="b">
        <v>0</v>
      </c>
      <c r="K71" s="99" t="b">
        <v>0</v>
      </c>
      <c r="L71" s="99" t="b">
        <v>0</v>
      </c>
    </row>
    <row r="72" spans="1:12" ht="15">
      <c r="A72" s="101" t="s">
        <v>827</v>
      </c>
      <c r="B72" s="99" t="s">
        <v>560</v>
      </c>
      <c r="C72" s="99">
        <v>4</v>
      </c>
      <c r="D72" s="103">
        <v>0.0006350779651200371</v>
      </c>
      <c r="E72" s="103">
        <v>2.93768502478135</v>
      </c>
      <c r="F72" s="99" t="s">
        <v>1670</v>
      </c>
      <c r="G72" s="99" t="b">
        <v>0</v>
      </c>
      <c r="H72" s="99" t="b">
        <v>1</v>
      </c>
      <c r="I72" s="99" t="b">
        <v>0</v>
      </c>
      <c r="J72" s="99" t="b">
        <v>0</v>
      </c>
      <c r="K72" s="99" t="b">
        <v>0</v>
      </c>
      <c r="L72" s="99" t="b">
        <v>0</v>
      </c>
    </row>
    <row r="73" spans="1:12" ht="15">
      <c r="A73" s="101" t="s">
        <v>250</v>
      </c>
      <c r="B73" s="99" t="s">
        <v>421</v>
      </c>
      <c r="C73" s="99">
        <v>4</v>
      </c>
      <c r="D73" s="103">
        <v>0.0006350779651200371</v>
      </c>
      <c r="E73" s="103">
        <v>1.3144357343834496</v>
      </c>
      <c r="F73" s="99" t="s">
        <v>1670</v>
      </c>
      <c r="G73" s="99" t="b">
        <v>0</v>
      </c>
      <c r="H73" s="99" t="b">
        <v>0</v>
      </c>
      <c r="I73" s="99" t="b">
        <v>0</v>
      </c>
      <c r="J73" s="99" t="b">
        <v>0</v>
      </c>
      <c r="K73" s="99" t="b">
        <v>0</v>
      </c>
      <c r="L73" s="99" t="b">
        <v>0</v>
      </c>
    </row>
    <row r="74" spans="1:12" ht="15">
      <c r="A74" s="101" t="s">
        <v>663</v>
      </c>
      <c r="B74" s="99" t="s">
        <v>533</v>
      </c>
      <c r="C74" s="99">
        <v>4</v>
      </c>
      <c r="D74" s="103">
        <v>0.0006350779651200371</v>
      </c>
      <c r="E74" s="103">
        <v>2.674443590006769</v>
      </c>
      <c r="F74" s="99" t="s">
        <v>1670</v>
      </c>
      <c r="G74" s="99" t="b">
        <v>0</v>
      </c>
      <c r="H74" s="99" t="b">
        <v>0</v>
      </c>
      <c r="I74" s="99" t="b">
        <v>0</v>
      </c>
      <c r="J74" s="99" t="b">
        <v>0</v>
      </c>
      <c r="K74" s="99" t="b">
        <v>0</v>
      </c>
      <c r="L74" s="99" t="b">
        <v>0</v>
      </c>
    </row>
    <row r="75" spans="1:12" ht="15">
      <c r="A75" s="101" t="s">
        <v>641</v>
      </c>
      <c r="B75" s="99" t="s">
        <v>714</v>
      </c>
      <c r="C75" s="99">
        <v>4</v>
      </c>
      <c r="D75" s="103">
        <v>0.0006350779651200371</v>
      </c>
      <c r="E75" s="103">
        <v>2.949919481198362</v>
      </c>
      <c r="F75" s="99" t="s">
        <v>1670</v>
      </c>
      <c r="G75" s="99" t="b">
        <v>0</v>
      </c>
      <c r="H75" s="99" t="b">
        <v>0</v>
      </c>
      <c r="I75" s="99" t="b">
        <v>0</v>
      </c>
      <c r="J75" s="99" t="b">
        <v>0</v>
      </c>
      <c r="K75" s="99" t="b">
        <v>0</v>
      </c>
      <c r="L75" s="99" t="b">
        <v>0</v>
      </c>
    </row>
    <row r="76" spans="1:12" ht="15">
      <c r="A76" s="101" t="s">
        <v>420</v>
      </c>
      <c r="B76" s="99" t="s">
        <v>430</v>
      </c>
      <c r="C76" s="99">
        <v>4</v>
      </c>
      <c r="D76" s="103">
        <v>0.0007881181255999461</v>
      </c>
      <c r="E76" s="103">
        <v>1.4518059310328713</v>
      </c>
      <c r="F76" s="99" t="s">
        <v>1670</v>
      </c>
      <c r="G76" s="99" t="b">
        <v>0</v>
      </c>
      <c r="H76" s="99" t="b">
        <v>0</v>
      </c>
      <c r="I76" s="99" t="b">
        <v>0</v>
      </c>
      <c r="J76" s="99" t="b">
        <v>0</v>
      </c>
      <c r="K76" s="99" t="b">
        <v>0</v>
      </c>
      <c r="L76" s="99" t="b">
        <v>0</v>
      </c>
    </row>
    <row r="77" spans="1:12" ht="15">
      <c r="A77" s="101" t="s">
        <v>675</v>
      </c>
      <c r="B77" s="99" t="s">
        <v>849</v>
      </c>
      <c r="C77" s="99">
        <v>4</v>
      </c>
      <c r="D77" s="103">
        <v>0.0007881181255999461</v>
      </c>
      <c r="E77" s="103">
        <v>3.1137762838370313</v>
      </c>
      <c r="F77" s="99" t="s">
        <v>1670</v>
      </c>
      <c r="G77" s="99" t="b">
        <v>0</v>
      </c>
      <c r="H77" s="99" t="b">
        <v>0</v>
      </c>
      <c r="I77" s="99" t="b">
        <v>0</v>
      </c>
      <c r="J77" s="99" t="b">
        <v>0</v>
      </c>
      <c r="K77" s="99" t="b">
        <v>0</v>
      </c>
      <c r="L77" s="99" t="b">
        <v>0</v>
      </c>
    </row>
    <row r="78" spans="1:12" ht="15">
      <c r="A78" s="101" t="s">
        <v>417</v>
      </c>
      <c r="B78" s="99" t="s">
        <v>233</v>
      </c>
      <c r="C78" s="99">
        <v>4</v>
      </c>
      <c r="D78" s="103">
        <v>0.0006350779651200371</v>
      </c>
      <c r="E78" s="103">
        <v>1.098835934044095</v>
      </c>
      <c r="F78" s="99" t="s">
        <v>1670</v>
      </c>
      <c r="G78" s="99" t="b">
        <v>0</v>
      </c>
      <c r="H78" s="99" t="b">
        <v>0</v>
      </c>
      <c r="I78" s="99" t="b">
        <v>0</v>
      </c>
      <c r="J78" s="99" t="b">
        <v>0</v>
      </c>
      <c r="K78" s="99" t="b">
        <v>0</v>
      </c>
      <c r="L78" s="99" t="b">
        <v>0</v>
      </c>
    </row>
    <row r="79" spans="1:12" ht="15">
      <c r="A79" s="101" t="s">
        <v>513</v>
      </c>
      <c r="B79" s="99" t="s">
        <v>431</v>
      </c>
      <c r="C79" s="99">
        <v>4</v>
      </c>
      <c r="D79" s="103">
        <v>0.0009411582860798552</v>
      </c>
      <c r="E79" s="103">
        <v>2.0054368090481933</v>
      </c>
      <c r="F79" s="99" t="s">
        <v>1670</v>
      </c>
      <c r="G79" s="99" t="b">
        <v>0</v>
      </c>
      <c r="H79" s="99" t="b">
        <v>0</v>
      </c>
      <c r="I79" s="99" t="b">
        <v>0</v>
      </c>
      <c r="J79" s="99" t="b">
        <v>0</v>
      </c>
      <c r="K79" s="99" t="b">
        <v>0</v>
      </c>
      <c r="L79" s="99" t="b">
        <v>0</v>
      </c>
    </row>
    <row r="80" spans="1:12" ht="15">
      <c r="A80" s="101" t="s">
        <v>424</v>
      </c>
      <c r="B80" s="99" t="s">
        <v>838</v>
      </c>
      <c r="C80" s="99">
        <v>4</v>
      </c>
      <c r="D80" s="103">
        <v>0.0006985953706148515</v>
      </c>
      <c r="E80" s="103">
        <v>2.36044861717842</v>
      </c>
      <c r="F80" s="99" t="s">
        <v>1670</v>
      </c>
      <c r="G80" s="99" t="b">
        <v>0</v>
      </c>
      <c r="H80" s="99" t="b">
        <v>0</v>
      </c>
      <c r="I80" s="99" t="b">
        <v>0</v>
      </c>
      <c r="J80" s="99" t="b">
        <v>0</v>
      </c>
      <c r="K80" s="99" t="b">
        <v>0</v>
      </c>
      <c r="L80" s="99" t="b">
        <v>0</v>
      </c>
    </row>
    <row r="81" spans="1:12" ht="15">
      <c r="A81" s="101" t="s">
        <v>484</v>
      </c>
      <c r="B81" s="99" t="s">
        <v>773</v>
      </c>
      <c r="C81" s="99">
        <v>4</v>
      </c>
      <c r="D81" s="103">
        <v>0.0009411582860798552</v>
      </c>
      <c r="E81" s="103">
        <v>2.590897538556694</v>
      </c>
      <c r="F81" s="99" t="s">
        <v>1670</v>
      </c>
      <c r="G81" s="99" t="b">
        <v>0</v>
      </c>
      <c r="H81" s="99" t="b">
        <v>0</v>
      </c>
      <c r="I81" s="99" t="b">
        <v>0</v>
      </c>
      <c r="J81" s="99" t="b">
        <v>0</v>
      </c>
      <c r="K81" s="99" t="b">
        <v>0</v>
      </c>
      <c r="L81" s="99" t="b">
        <v>0</v>
      </c>
    </row>
    <row r="82" spans="1:12" ht="15">
      <c r="A82" s="101" t="s">
        <v>502</v>
      </c>
      <c r="B82" s="99" t="s">
        <v>420</v>
      </c>
      <c r="C82" s="99">
        <v>4</v>
      </c>
      <c r="D82" s="103">
        <v>0.0007881181255999461</v>
      </c>
      <c r="E82" s="103">
        <v>1.7796577658034045</v>
      </c>
      <c r="F82" s="99" t="s">
        <v>1670</v>
      </c>
      <c r="G82" s="99" t="b">
        <v>0</v>
      </c>
      <c r="H82" s="99" t="b">
        <v>0</v>
      </c>
      <c r="I82" s="99" t="b">
        <v>0</v>
      </c>
      <c r="J82" s="99" t="b">
        <v>0</v>
      </c>
      <c r="K82" s="99" t="b">
        <v>0</v>
      </c>
      <c r="L82" s="99" t="b">
        <v>0</v>
      </c>
    </row>
    <row r="83" spans="1:12" ht="15">
      <c r="A83" s="101" t="s">
        <v>439</v>
      </c>
      <c r="B83" s="99" t="s">
        <v>666</v>
      </c>
      <c r="C83" s="99">
        <v>4</v>
      </c>
      <c r="D83" s="103">
        <v>0.0006350779651200371</v>
      </c>
      <c r="E83" s="103">
        <v>2.335625033453388</v>
      </c>
      <c r="F83" s="99" t="s">
        <v>1670</v>
      </c>
      <c r="G83" s="99" t="b">
        <v>0</v>
      </c>
      <c r="H83" s="99" t="b">
        <v>0</v>
      </c>
      <c r="I83" s="99" t="b">
        <v>0</v>
      </c>
      <c r="J83" s="99" t="b">
        <v>0</v>
      </c>
      <c r="K83" s="99" t="b">
        <v>0</v>
      </c>
      <c r="L83" s="99" t="b">
        <v>0</v>
      </c>
    </row>
    <row r="84" spans="1:12" ht="15">
      <c r="A84" s="101" t="s">
        <v>573</v>
      </c>
      <c r="B84" s="99" t="s">
        <v>426</v>
      </c>
      <c r="C84" s="99">
        <v>4</v>
      </c>
      <c r="D84" s="103">
        <v>0.0006350779651200371</v>
      </c>
      <c r="E84" s="103">
        <v>2.0626237613896503</v>
      </c>
      <c r="F84" s="99" t="s">
        <v>1670</v>
      </c>
      <c r="G84" s="99" t="b">
        <v>0</v>
      </c>
      <c r="H84" s="99" t="b">
        <v>0</v>
      </c>
      <c r="I84" s="99" t="b">
        <v>0</v>
      </c>
      <c r="J84" s="99" t="b">
        <v>0</v>
      </c>
      <c r="K84" s="99" t="b">
        <v>0</v>
      </c>
      <c r="L84" s="99" t="b">
        <v>0</v>
      </c>
    </row>
    <row r="85" spans="1:12" ht="15">
      <c r="A85" s="101" t="s">
        <v>273</v>
      </c>
      <c r="B85" s="99" t="s">
        <v>664</v>
      </c>
      <c r="C85" s="99">
        <v>4</v>
      </c>
      <c r="D85" s="103">
        <v>0.0006350779651200371</v>
      </c>
      <c r="E85" s="103">
        <v>2.1973223352871063</v>
      </c>
      <c r="F85" s="99" t="s">
        <v>1670</v>
      </c>
      <c r="G85" s="99" t="b">
        <v>0</v>
      </c>
      <c r="H85" s="99" t="b">
        <v>0</v>
      </c>
      <c r="I85" s="99" t="b">
        <v>0</v>
      </c>
      <c r="J85" s="99" t="b">
        <v>1</v>
      </c>
      <c r="K85" s="99" t="b">
        <v>0</v>
      </c>
      <c r="L85" s="99" t="b">
        <v>0</v>
      </c>
    </row>
    <row r="86" spans="1:12" ht="15">
      <c r="A86" s="101" t="s">
        <v>489</v>
      </c>
      <c r="B86" s="99" t="s">
        <v>733</v>
      </c>
      <c r="C86" s="99">
        <v>4</v>
      </c>
      <c r="D86" s="103">
        <v>0.0009411582860798552</v>
      </c>
      <c r="E86" s="103">
        <v>2.6189262621569376</v>
      </c>
      <c r="F86" s="99" t="s">
        <v>1670</v>
      </c>
      <c r="G86" s="99" t="b">
        <v>0</v>
      </c>
      <c r="H86" s="99" t="b">
        <v>0</v>
      </c>
      <c r="I86" s="99" t="b">
        <v>0</v>
      </c>
      <c r="J86" s="99" t="b">
        <v>0</v>
      </c>
      <c r="K86" s="99" t="b">
        <v>0</v>
      </c>
      <c r="L86" s="99" t="b">
        <v>0</v>
      </c>
    </row>
    <row r="87" spans="1:12" ht="15">
      <c r="A87" s="101" t="s">
        <v>465</v>
      </c>
      <c r="B87" s="99" t="s">
        <v>471</v>
      </c>
      <c r="C87" s="99">
        <v>4</v>
      </c>
      <c r="D87" s="103">
        <v>0.0006350779651200371</v>
      </c>
      <c r="E87" s="103">
        <v>2.0082660990670576</v>
      </c>
      <c r="F87" s="99" t="s">
        <v>1670</v>
      </c>
      <c r="G87" s="99" t="b">
        <v>0</v>
      </c>
      <c r="H87" s="99" t="b">
        <v>0</v>
      </c>
      <c r="I87" s="99" t="b">
        <v>0</v>
      </c>
      <c r="J87" s="99" t="b">
        <v>0</v>
      </c>
      <c r="K87" s="99" t="b">
        <v>0</v>
      </c>
      <c r="L87" s="99" t="b">
        <v>0</v>
      </c>
    </row>
    <row r="88" spans="1:12" ht="15">
      <c r="A88" s="101" t="s">
        <v>417</v>
      </c>
      <c r="B88" s="99" t="s">
        <v>438</v>
      </c>
      <c r="C88" s="99">
        <v>4</v>
      </c>
      <c r="D88" s="103">
        <v>0.0006350779651200371</v>
      </c>
      <c r="E88" s="103">
        <v>1.4332896851950259</v>
      </c>
      <c r="F88" s="99" t="s">
        <v>1670</v>
      </c>
      <c r="G88" s="99" t="b">
        <v>0</v>
      </c>
      <c r="H88" s="99" t="b">
        <v>0</v>
      </c>
      <c r="I88" s="99" t="b">
        <v>0</v>
      </c>
      <c r="J88" s="99" t="b">
        <v>0</v>
      </c>
      <c r="K88" s="99" t="b">
        <v>0</v>
      </c>
      <c r="L88" s="99" t="b">
        <v>0</v>
      </c>
    </row>
    <row r="89" spans="1:12" ht="15">
      <c r="A89" s="101" t="s">
        <v>452</v>
      </c>
      <c r="B89" s="99" t="s">
        <v>831</v>
      </c>
      <c r="C89" s="99">
        <v>4</v>
      </c>
      <c r="D89" s="103">
        <v>0.0006350779651200371</v>
      </c>
      <c r="E89" s="103">
        <v>2.590897538556694</v>
      </c>
      <c r="F89" s="99" t="s">
        <v>1670</v>
      </c>
      <c r="G89" s="99" t="b">
        <v>0</v>
      </c>
      <c r="H89" s="99" t="b">
        <v>0</v>
      </c>
      <c r="I89" s="99" t="b">
        <v>0</v>
      </c>
      <c r="J89" s="99" t="b">
        <v>0</v>
      </c>
      <c r="K89" s="99" t="b">
        <v>0</v>
      </c>
      <c r="L89" s="99" t="b">
        <v>0</v>
      </c>
    </row>
    <row r="90" spans="1:12" ht="15">
      <c r="A90" s="101" t="s">
        <v>540</v>
      </c>
      <c r="B90" s="99" t="s">
        <v>817</v>
      </c>
      <c r="C90" s="99">
        <v>4</v>
      </c>
      <c r="D90" s="103">
        <v>0.0007881181255999461</v>
      </c>
      <c r="E90" s="103">
        <v>2.891927534220675</v>
      </c>
      <c r="F90" s="99" t="s">
        <v>1670</v>
      </c>
      <c r="G90" s="99" t="b">
        <v>0</v>
      </c>
      <c r="H90" s="99" t="b">
        <v>0</v>
      </c>
      <c r="I90" s="99" t="b">
        <v>0</v>
      </c>
      <c r="J90" s="99" t="b">
        <v>0</v>
      </c>
      <c r="K90" s="99" t="b">
        <v>0</v>
      </c>
      <c r="L90" s="99" t="b">
        <v>0</v>
      </c>
    </row>
    <row r="91" spans="1:12" ht="15">
      <c r="A91" s="101" t="s">
        <v>662</v>
      </c>
      <c r="B91" s="99" t="s">
        <v>579</v>
      </c>
      <c r="C91" s="99">
        <v>4</v>
      </c>
      <c r="D91" s="103">
        <v>0.0006350779651200371</v>
      </c>
      <c r="E91" s="103">
        <v>2.761593765725669</v>
      </c>
      <c r="F91" s="99" t="s">
        <v>1670</v>
      </c>
      <c r="G91" s="99" t="b">
        <v>0</v>
      </c>
      <c r="H91" s="99" t="b">
        <v>0</v>
      </c>
      <c r="I91" s="99" t="b">
        <v>0</v>
      </c>
      <c r="J91" s="99" t="b">
        <v>0</v>
      </c>
      <c r="K91" s="99" t="b">
        <v>0</v>
      </c>
      <c r="L91" s="99" t="b">
        <v>0</v>
      </c>
    </row>
    <row r="92" spans="1:12" ht="15">
      <c r="A92" s="101" t="s">
        <v>619</v>
      </c>
      <c r="B92" s="99" t="s">
        <v>470</v>
      </c>
      <c r="C92" s="99">
        <v>4</v>
      </c>
      <c r="D92" s="103">
        <v>0.0006350779651200371</v>
      </c>
      <c r="E92" s="103">
        <v>2.3936169804310747</v>
      </c>
      <c r="F92" s="99" t="s">
        <v>1670</v>
      </c>
      <c r="G92" s="99" t="b">
        <v>0</v>
      </c>
      <c r="H92" s="99" t="b">
        <v>0</v>
      </c>
      <c r="I92" s="99" t="b">
        <v>0</v>
      </c>
      <c r="J92" s="99" t="b">
        <v>0</v>
      </c>
      <c r="K92" s="99" t="b">
        <v>0</v>
      </c>
      <c r="L92" s="99" t="b">
        <v>0</v>
      </c>
    </row>
    <row r="93" spans="1:12" ht="15">
      <c r="A93" s="101" t="s">
        <v>530</v>
      </c>
      <c r="B93" s="99" t="s">
        <v>619</v>
      </c>
      <c r="C93" s="99">
        <v>4</v>
      </c>
      <c r="D93" s="103">
        <v>0.0006350779651200371</v>
      </c>
      <c r="E93" s="103">
        <v>2.6074968003761554</v>
      </c>
      <c r="F93" s="99" t="s">
        <v>1670</v>
      </c>
      <c r="G93" s="99" t="b">
        <v>0</v>
      </c>
      <c r="H93" s="99" t="b">
        <v>0</v>
      </c>
      <c r="I93" s="99" t="b">
        <v>0</v>
      </c>
      <c r="J93" s="99" t="b">
        <v>0</v>
      </c>
      <c r="K93" s="99" t="b">
        <v>0</v>
      </c>
      <c r="L93" s="99" t="b">
        <v>0</v>
      </c>
    </row>
    <row r="94" spans="1:12" ht="15">
      <c r="A94" s="101" t="s">
        <v>448</v>
      </c>
      <c r="B94" s="99" t="s">
        <v>1175</v>
      </c>
      <c r="C94" s="99">
        <v>3</v>
      </c>
      <c r="D94" s="103">
        <v>0.0005239465279611386</v>
      </c>
      <c r="E94" s="103">
        <v>2.5697082394867556</v>
      </c>
      <c r="F94" s="99" t="s">
        <v>1670</v>
      </c>
      <c r="G94" s="99" t="b">
        <v>0</v>
      </c>
      <c r="H94" s="99" t="b">
        <v>0</v>
      </c>
      <c r="I94" s="99" t="b">
        <v>0</v>
      </c>
      <c r="J94" s="99" t="b">
        <v>1</v>
      </c>
      <c r="K94" s="99" t="b">
        <v>0</v>
      </c>
      <c r="L94" s="99" t="b">
        <v>0</v>
      </c>
    </row>
    <row r="95" spans="1:12" ht="15">
      <c r="A95" s="101" t="s">
        <v>250</v>
      </c>
      <c r="B95" s="99" t="s">
        <v>1139</v>
      </c>
      <c r="C95" s="99">
        <v>3</v>
      </c>
      <c r="D95" s="103">
        <v>0.0005239465279611386</v>
      </c>
      <c r="E95" s="103">
        <v>2.268678243822775</v>
      </c>
      <c r="F95" s="99" t="s">
        <v>1670</v>
      </c>
      <c r="G95" s="99" t="b">
        <v>0</v>
      </c>
      <c r="H95" s="99" t="b">
        <v>0</v>
      </c>
      <c r="I95" s="99" t="b">
        <v>0</v>
      </c>
      <c r="J95" s="99" t="b">
        <v>0</v>
      </c>
      <c r="K95" s="99" t="b">
        <v>0</v>
      </c>
      <c r="L95" s="99" t="b">
        <v>0</v>
      </c>
    </row>
    <row r="96" spans="1:12" ht="15">
      <c r="A96" s="101" t="s">
        <v>516</v>
      </c>
      <c r="B96" s="99" t="s">
        <v>539</v>
      </c>
      <c r="C96" s="99">
        <v>3</v>
      </c>
      <c r="D96" s="103">
        <v>0.0005239465279611386</v>
      </c>
      <c r="E96" s="103">
        <v>2.2898675428927127</v>
      </c>
      <c r="F96" s="99" t="s">
        <v>1670</v>
      </c>
      <c r="G96" s="99" t="b">
        <v>0</v>
      </c>
      <c r="H96" s="99" t="b">
        <v>0</v>
      </c>
      <c r="I96" s="99" t="b">
        <v>0</v>
      </c>
      <c r="J96" s="99" t="b">
        <v>0</v>
      </c>
      <c r="K96" s="99" t="b">
        <v>0</v>
      </c>
      <c r="L96" s="99" t="b">
        <v>0</v>
      </c>
    </row>
    <row r="97" spans="1:12" ht="15">
      <c r="A97" s="101" t="s">
        <v>925</v>
      </c>
      <c r="B97" s="99" t="s">
        <v>649</v>
      </c>
      <c r="C97" s="99">
        <v>3</v>
      </c>
      <c r="D97" s="103">
        <v>0.0005239465279611386</v>
      </c>
      <c r="E97" s="103">
        <v>2.9888375472287314</v>
      </c>
      <c r="F97" s="99" t="s">
        <v>1670</v>
      </c>
      <c r="G97" s="99" t="b">
        <v>0</v>
      </c>
      <c r="H97" s="99" t="b">
        <v>0</v>
      </c>
      <c r="I97" s="99" t="b">
        <v>0</v>
      </c>
      <c r="J97" s="99" t="b">
        <v>0</v>
      </c>
      <c r="K97" s="99" t="b">
        <v>0</v>
      </c>
      <c r="L97" s="99" t="b">
        <v>0</v>
      </c>
    </row>
    <row r="98" spans="1:12" ht="15">
      <c r="A98" s="101" t="s">
        <v>454</v>
      </c>
      <c r="B98" s="99" t="s">
        <v>448</v>
      </c>
      <c r="C98" s="99">
        <v>3</v>
      </c>
      <c r="D98" s="103">
        <v>0.0005239465279611386</v>
      </c>
      <c r="E98" s="103">
        <v>1.745799498542437</v>
      </c>
      <c r="F98" s="99" t="s">
        <v>1670</v>
      </c>
      <c r="G98" s="99" t="b">
        <v>0</v>
      </c>
      <c r="H98" s="99" t="b">
        <v>0</v>
      </c>
      <c r="I98" s="99" t="b">
        <v>0</v>
      </c>
      <c r="J98" s="99" t="b">
        <v>0</v>
      </c>
      <c r="K98" s="99" t="b">
        <v>0</v>
      </c>
      <c r="L98" s="99" t="b">
        <v>0</v>
      </c>
    </row>
    <row r="99" spans="1:12" ht="15">
      <c r="A99" s="101" t="s">
        <v>944</v>
      </c>
      <c r="B99" s="99" t="s">
        <v>935</v>
      </c>
      <c r="C99" s="99">
        <v>3</v>
      </c>
      <c r="D99" s="103">
        <v>0.0005239465279611386</v>
      </c>
      <c r="E99" s="103">
        <v>3.4148062795010126</v>
      </c>
      <c r="F99" s="99" t="s">
        <v>1670</v>
      </c>
      <c r="G99" s="99" t="b">
        <v>0</v>
      </c>
      <c r="H99" s="99" t="b">
        <v>0</v>
      </c>
      <c r="I99" s="99" t="b">
        <v>0</v>
      </c>
      <c r="J99" s="99" t="b">
        <v>0</v>
      </c>
      <c r="K99" s="99" t="b">
        <v>0</v>
      </c>
      <c r="L99" s="99" t="b">
        <v>0</v>
      </c>
    </row>
    <row r="100" spans="1:12" ht="15">
      <c r="A100" s="101" t="s">
        <v>233</v>
      </c>
      <c r="B100" s="99" t="s">
        <v>662</v>
      </c>
      <c r="C100" s="99">
        <v>3</v>
      </c>
      <c r="D100" s="103">
        <v>0.0005239465279611386</v>
      </c>
      <c r="E100" s="103">
        <v>1.8055677035459268</v>
      </c>
      <c r="F100" s="99" t="s">
        <v>1670</v>
      </c>
      <c r="G100" s="99" t="b">
        <v>0</v>
      </c>
      <c r="H100" s="99" t="b">
        <v>0</v>
      </c>
      <c r="I100" s="99" t="b">
        <v>0</v>
      </c>
      <c r="J100" s="99" t="b">
        <v>0</v>
      </c>
      <c r="K100" s="99" t="b">
        <v>0</v>
      </c>
      <c r="L100" s="99" t="b">
        <v>0</v>
      </c>
    </row>
    <row r="101" spans="1:12" ht="15">
      <c r="A101" s="101" t="s">
        <v>930</v>
      </c>
      <c r="B101" s="99" t="s">
        <v>746</v>
      </c>
      <c r="C101" s="99">
        <v>3</v>
      </c>
      <c r="D101" s="103">
        <v>0.0005239465279611386</v>
      </c>
      <c r="E101" s="103">
        <v>3.068018793276356</v>
      </c>
      <c r="F101" s="99" t="s">
        <v>1670</v>
      </c>
      <c r="G101" s="99" t="b">
        <v>0</v>
      </c>
      <c r="H101" s="99" t="b">
        <v>0</v>
      </c>
      <c r="I101" s="99" t="b">
        <v>0</v>
      </c>
      <c r="J101" s="99" t="b">
        <v>0</v>
      </c>
      <c r="K101" s="99" t="b">
        <v>0</v>
      </c>
      <c r="L101" s="99" t="b">
        <v>0</v>
      </c>
    </row>
    <row r="102" spans="1:12" ht="15">
      <c r="A102" s="101" t="s">
        <v>690</v>
      </c>
      <c r="B102" s="99" t="s">
        <v>496</v>
      </c>
      <c r="C102" s="99">
        <v>3</v>
      </c>
      <c r="D102" s="103">
        <v>0.0005239465279611386</v>
      </c>
      <c r="E102" s="103">
        <v>2.4447695028784557</v>
      </c>
      <c r="F102" s="99" t="s">
        <v>1670</v>
      </c>
      <c r="G102" s="99" t="b">
        <v>0</v>
      </c>
      <c r="H102" s="99" t="b">
        <v>0</v>
      </c>
      <c r="I102" s="99" t="b">
        <v>0</v>
      </c>
      <c r="J102" s="99" t="b">
        <v>0</v>
      </c>
      <c r="K102" s="99" t="b">
        <v>0</v>
      </c>
      <c r="L102" s="99" t="b">
        <v>0</v>
      </c>
    </row>
    <row r="103" spans="1:12" ht="15">
      <c r="A103" s="101" t="s">
        <v>664</v>
      </c>
      <c r="B103" s="99" t="s">
        <v>735</v>
      </c>
      <c r="C103" s="99">
        <v>3</v>
      </c>
      <c r="D103" s="103">
        <v>0.0005239465279611386</v>
      </c>
      <c r="E103" s="103">
        <v>2.891927534220675</v>
      </c>
      <c r="F103" s="99" t="s">
        <v>1670</v>
      </c>
      <c r="G103" s="99" t="b">
        <v>1</v>
      </c>
      <c r="H103" s="99" t="b">
        <v>0</v>
      </c>
      <c r="I103" s="99" t="b">
        <v>0</v>
      </c>
      <c r="J103" s="99" t="b">
        <v>0</v>
      </c>
      <c r="K103" s="99" t="b">
        <v>0</v>
      </c>
      <c r="L103" s="99" t="b">
        <v>0</v>
      </c>
    </row>
    <row r="104" spans="1:12" ht="15">
      <c r="A104" s="101" t="s">
        <v>971</v>
      </c>
      <c r="B104" s="99" t="s">
        <v>702</v>
      </c>
      <c r="C104" s="99">
        <v>3</v>
      </c>
      <c r="D104" s="103">
        <v>0.0005239465279611386</v>
      </c>
      <c r="E104" s="103">
        <v>3.1137762838370313</v>
      </c>
      <c r="F104" s="99" t="s">
        <v>1670</v>
      </c>
      <c r="G104" s="99" t="b">
        <v>0</v>
      </c>
      <c r="H104" s="99" t="b">
        <v>0</v>
      </c>
      <c r="I104" s="99" t="b">
        <v>0</v>
      </c>
      <c r="J104" s="99" t="b">
        <v>0</v>
      </c>
      <c r="K104" s="99" t="b">
        <v>0</v>
      </c>
      <c r="L104" s="99" t="b">
        <v>0</v>
      </c>
    </row>
    <row r="105" spans="1:12" ht="15">
      <c r="A105" s="101" t="s">
        <v>444</v>
      </c>
      <c r="B105" s="99" t="s">
        <v>462</v>
      </c>
      <c r="C105" s="99">
        <v>3</v>
      </c>
      <c r="D105" s="103">
        <v>0.0005239465279611386</v>
      </c>
      <c r="E105" s="103">
        <v>1.7478725071653023</v>
      </c>
      <c r="F105" s="99" t="s">
        <v>1670</v>
      </c>
      <c r="G105" s="99" t="b">
        <v>0</v>
      </c>
      <c r="H105" s="99" t="b">
        <v>0</v>
      </c>
      <c r="I105" s="99" t="b">
        <v>0</v>
      </c>
      <c r="J105" s="99" t="b">
        <v>0</v>
      </c>
      <c r="K105" s="99" t="b">
        <v>0</v>
      </c>
      <c r="L105" s="99" t="b">
        <v>0</v>
      </c>
    </row>
    <row r="106" spans="1:12" ht="15">
      <c r="A106" s="101" t="s">
        <v>254</v>
      </c>
      <c r="B106" s="99" t="s">
        <v>780</v>
      </c>
      <c r="C106" s="99">
        <v>3</v>
      </c>
      <c r="D106" s="103">
        <v>0.0005239465279611386</v>
      </c>
      <c r="E106" s="103">
        <v>2.0902951879875085</v>
      </c>
      <c r="F106" s="99" t="s">
        <v>1670</v>
      </c>
      <c r="G106" s="99" t="b">
        <v>0</v>
      </c>
      <c r="H106" s="99" t="b">
        <v>0</v>
      </c>
      <c r="I106" s="99" t="b">
        <v>0</v>
      </c>
      <c r="J106" s="99" t="b">
        <v>0</v>
      </c>
      <c r="K106" s="99" t="b">
        <v>0</v>
      </c>
      <c r="L106" s="99" t="b">
        <v>0</v>
      </c>
    </row>
    <row r="107" spans="1:12" ht="15">
      <c r="A107" s="101" t="s">
        <v>506</v>
      </c>
      <c r="B107" s="99" t="s">
        <v>959</v>
      </c>
      <c r="C107" s="99">
        <v>3</v>
      </c>
      <c r="D107" s="103">
        <v>0.0005239465279611386</v>
      </c>
      <c r="E107" s="103">
        <v>2.7779841819138382</v>
      </c>
      <c r="F107" s="99" t="s">
        <v>1670</v>
      </c>
      <c r="G107" s="99" t="b">
        <v>0</v>
      </c>
      <c r="H107" s="99" t="b">
        <v>0</v>
      </c>
      <c r="I107" s="99" t="b">
        <v>0</v>
      </c>
      <c r="J107" s="99" t="b">
        <v>0</v>
      </c>
      <c r="K107" s="99" t="b">
        <v>0</v>
      </c>
      <c r="L107" s="99" t="b">
        <v>0</v>
      </c>
    </row>
    <row r="108" spans="1:12" ht="15">
      <c r="A108" s="101" t="s">
        <v>455</v>
      </c>
      <c r="B108" s="99" t="s">
        <v>486</v>
      </c>
      <c r="C108" s="99">
        <v>3</v>
      </c>
      <c r="D108" s="103">
        <v>0.0007058687145598914</v>
      </c>
      <c r="E108" s="103">
        <v>1.9142039289318273</v>
      </c>
      <c r="F108" s="99" t="s">
        <v>1670</v>
      </c>
      <c r="G108" s="99" t="b">
        <v>0</v>
      </c>
      <c r="H108" s="99" t="b">
        <v>0</v>
      </c>
      <c r="I108" s="99" t="b">
        <v>0</v>
      </c>
      <c r="J108" s="99" t="b">
        <v>0</v>
      </c>
      <c r="K108" s="99" t="b">
        <v>0</v>
      </c>
      <c r="L108" s="99" t="b">
        <v>0</v>
      </c>
    </row>
    <row r="109" spans="1:12" ht="15">
      <c r="A109" s="101" t="s">
        <v>738</v>
      </c>
      <c r="B109" s="99" t="s">
        <v>574</v>
      </c>
      <c r="C109" s="99">
        <v>3</v>
      </c>
      <c r="D109" s="103">
        <v>0.0005239465279611386</v>
      </c>
      <c r="E109" s="103">
        <v>2.715836275164994</v>
      </c>
      <c r="F109" s="99" t="s">
        <v>1670</v>
      </c>
      <c r="G109" s="99" t="b">
        <v>0</v>
      </c>
      <c r="H109" s="99" t="b">
        <v>0</v>
      </c>
      <c r="I109" s="99" t="b">
        <v>0</v>
      </c>
      <c r="J109" s="99" t="b">
        <v>0</v>
      </c>
      <c r="K109" s="99" t="b">
        <v>0</v>
      </c>
      <c r="L109" s="99" t="b">
        <v>0</v>
      </c>
    </row>
    <row r="110" spans="1:12" ht="15">
      <c r="A110" s="101" t="s">
        <v>523</v>
      </c>
      <c r="B110" s="99" t="s">
        <v>428</v>
      </c>
      <c r="C110" s="99">
        <v>3</v>
      </c>
      <c r="D110" s="103">
        <v>0.0005239465279611386</v>
      </c>
      <c r="E110" s="103">
        <v>1.85053484906245</v>
      </c>
      <c r="F110" s="99" t="s">
        <v>1670</v>
      </c>
      <c r="G110" s="99" t="b">
        <v>0</v>
      </c>
      <c r="H110" s="99" t="b">
        <v>0</v>
      </c>
      <c r="I110" s="99" t="b">
        <v>0</v>
      </c>
      <c r="J110" s="99" t="b">
        <v>0</v>
      </c>
      <c r="K110" s="99" t="b">
        <v>0</v>
      </c>
      <c r="L110" s="99" t="b">
        <v>0</v>
      </c>
    </row>
    <row r="111" spans="1:12" ht="15">
      <c r="A111" s="101" t="s">
        <v>546</v>
      </c>
      <c r="B111" s="99" t="s">
        <v>468</v>
      </c>
      <c r="C111" s="99">
        <v>3</v>
      </c>
      <c r="D111" s="103">
        <v>0.0005239465279611386</v>
      </c>
      <c r="E111" s="103">
        <v>2.1137762838370313</v>
      </c>
      <c r="F111" s="99" t="s">
        <v>1670</v>
      </c>
      <c r="G111" s="99" t="b">
        <v>0</v>
      </c>
      <c r="H111" s="99" t="b">
        <v>0</v>
      </c>
      <c r="I111" s="99" t="b">
        <v>0</v>
      </c>
      <c r="J111" s="99" t="b">
        <v>0</v>
      </c>
      <c r="K111" s="99" t="b">
        <v>0</v>
      </c>
      <c r="L111" s="99" t="b">
        <v>0</v>
      </c>
    </row>
    <row r="112" spans="1:12" ht="15">
      <c r="A112" s="101" t="s">
        <v>420</v>
      </c>
      <c r="B112" s="99" t="s">
        <v>444</v>
      </c>
      <c r="C112" s="99">
        <v>3</v>
      </c>
      <c r="D112" s="103">
        <v>0.0005239465279611386</v>
      </c>
      <c r="E112" s="103">
        <v>1.446842511501321</v>
      </c>
      <c r="F112" s="99" t="s">
        <v>1670</v>
      </c>
      <c r="G112" s="99" t="b">
        <v>0</v>
      </c>
      <c r="H112" s="99" t="b">
        <v>0</v>
      </c>
      <c r="I112" s="99" t="b">
        <v>0</v>
      </c>
      <c r="J112" s="99" t="b">
        <v>0</v>
      </c>
      <c r="K112" s="99" t="b">
        <v>0</v>
      </c>
      <c r="L112" s="99" t="b">
        <v>0</v>
      </c>
    </row>
    <row r="113" spans="1:12" ht="15">
      <c r="A113" s="101" t="s">
        <v>432</v>
      </c>
      <c r="B113" s="99" t="s">
        <v>422</v>
      </c>
      <c r="C113" s="99">
        <v>3</v>
      </c>
      <c r="D113" s="103">
        <v>0.0005239465279611386</v>
      </c>
      <c r="E113" s="103">
        <v>1.3421071609813082</v>
      </c>
      <c r="F113" s="99" t="s">
        <v>1670</v>
      </c>
      <c r="G113" s="99" t="b">
        <v>0</v>
      </c>
      <c r="H113" s="99" t="b">
        <v>0</v>
      </c>
      <c r="I113" s="99" t="b">
        <v>0</v>
      </c>
      <c r="J113" s="99" t="b">
        <v>0</v>
      </c>
      <c r="K113" s="99" t="b">
        <v>0</v>
      </c>
      <c r="L113" s="99" t="b">
        <v>0</v>
      </c>
    </row>
    <row r="114" spans="1:12" ht="15">
      <c r="A114" s="101" t="s">
        <v>904</v>
      </c>
      <c r="B114" s="99" t="s">
        <v>450</v>
      </c>
      <c r="C114" s="99">
        <v>3</v>
      </c>
      <c r="D114" s="103">
        <v>0.0005239465279611386</v>
      </c>
      <c r="E114" s="103">
        <v>2.4447695028784557</v>
      </c>
      <c r="F114" s="99" t="s">
        <v>1670</v>
      </c>
      <c r="G114" s="99" t="b">
        <v>0</v>
      </c>
      <c r="H114" s="99" t="b">
        <v>0</v>
      </c>
      <c r="I114" s="99" t="b">
        <v>0</v>
      </c>
      <c r="J114" s="99" t="b">
        <v>0</v>
      </c>
      <c r="K114" s="99" t="b">
        <v>0</v>
      </c>
      <c r="L114" s="99" t="b">
        <v>0</v>
      </c>
    </row>
    <row r="115" spans="1:12" ht="15">
      <c r="A115" s="101" t="s">
        <v>445</v>
      </c>
      <c r="B115" s="99" t="s">
        <v>940</v>
      </c>
      <c r="C115" s="99">
        <v>3</v>
      </c>
      <c r="D115" s="103">
        <v>0.0005239465279611386</v>
      </c>
      <c r="E115" s="103">
        <v>2.549504853398469</v>
      </c>
      <c r="F115" s="99" t="s">
        <v>1670</v>
      </c>
      <c r="G115" s="99" t="b">
        <v>0</v>
      </c>
      <c r="H115" s="99" t="b">
        <v>0</v>
      </c>
      <c r="I115" s="99" t="b">
        <v>0</v>
      </c>
      <c r="J115" s="99" t="b">
        <v>0</v>
      </c>
      <c r="K115" s="99" t="b">
        <v>0</v>
      </c>
      <c r="L115" s="99" t="b">
        <v>0</v>
      </c>
    </row>
    <row r="116" spans="1:12" ht="15">
      <c r="A116" s="101" t="s">
        <v>682</v>
      </c>
      <c r="B116" s="99" t="s">
        <v>508</v>
      </c>
      <c r="C116" s="99">
        <v>3</v>
      </c>
      <c r="D116" s="103">
        <v>0.0005239465279611386</v>
      </c>
      <c r="E116" s="103">
        <v>2.476954186249857</v>
      </c>
      <c r="F116" s="99" t="s">
        <v>1670</v>
      </c>
      <c r="G116" s="99" t="b">
        <v>0</v>
      </c>
      <c r="H116" s="99" t="b">
        <v>0</v>
      </c>
      <c r="I116" s="99" t="b">
        <v>0</v>
      </c>
      <c r="J116" s="99" t="b">
        <v>0</v>
      </c>
      <c r="K116" s="99" t="b">
        <v>0</v>
      </c>
      <c r="L116" s="99" t="b">
        <v>0</v>
      </c>
    </row>
    <row r="117" spans="1:12" ht="15">
      <c r="A117" s="101" t="s">
        <v>1054</v>
      </c>
      <c r="B117" s="99" t="s">
        <v>447</v>
      </c>
      <c r="C117" s="99">
        <v>3</v>
      </c>
      <c r="D117" s="103">
        <v>0.0005239465279611386</v>
      </c>
      <c r="E117" s="103">
        <v>2.549504853398469</v>
      </c>
      <c r="F117" s="99" t="s">
        <v>1670</v>
      </c>
      <c r="G117" s="99" t="b">
        <v>1</v>
      </c>
      <c r="H117" s="99" t="b">
        <v>0</v>
      </c>
      <c r="I117" s="99" t="b">
        <v>0</v>
      </c>
      <c r="J117" s="99" t="b">
        <v>0</v>
      </c>
      <c r="K117" s="99" t="b">
        <v>0</v>
      </c>
      <c r="L117" s="99" t="b">
        <v>0</v>
      </c>
    </row>
    <row r="118" spans="1:12" ht="15">
      <c r="A118" s="101" t="s">
        <v>250</v>
      </c>
      <c r="B118" s="99" t="s">
        <v>924</v>
      </c>
      <c r="C118" s="99">
        <v>3</v>
      </c>
      <c r="D118" s="103">
        <v>0.0005239465279611386</v>
      </c>
      <c r="E118" s="103">
        <v>2.1437395072144745</v>
      </c>
      <c r="F118" s="99" t="s">
        <v>1670</v>
      </c>
      <c r="G118" s="99" t="b">
        <v>0</v>
      </c>
      <c r="H118" s="99" t="b">
        <v>0</v>
      </c>
      <c r="I118" s="99" t="b">
        <v>0</v>
      </c>
      <c r="J118" s="99" t="b">
        <v>0</v>
      </c>
      <c r="K118" s="99" t="b">
        <v>0</v>
      </c>
      <c r="L118" s="99" t="b">
        <v>0</v>
      </c>
    </row>
    <row r="119" spans="1:12" ht="15">
      <c r="A119" s="101" t="s">
        <v>519</v>
      </c>
      <c r="B119" s="99" t="s">
        <v>438</v>
      </c>
      <c r="C119" s="99">
        <v>3</v>
      </c>
      <c r="D119" s="103">
        <v>0.0005239465279611386</v>
      </c>
      <c r="E119" s="103">
        <v>1.891927534220675</v>
      </c>
      <c r="F119" s="99" t="s">
        <v>1670</v>
      </c>
      <c r="G119" s="99" t="b">
        <v>0</v>
      </c>
      <c r="H119" s="99" t="b">
        <v>0</v>
      </c>
      <c r="I119" s="99" t="b">
        <v>0</v>
      </c>
      <c r="J119" s="99" t="b">
        <v>0</v>
      </c>
      <c r="K119" s="99" t="b">
        <v>0</v>
      </c>
      <c r="L119" s="99" t="b">
        <v>0</v>
      </c>
    </row>
    <row r="120" spans="1:12" ht="15">
      <c r="A120" s="101" t="s">
        <v>1183</v>
      </c>
      <c r="B120" s="99" t="s">
        <v>1003</v>
      </c>
      <c r="C120" s="99">
        <v>3</v>
      </c>
      <c r="D120" s="103">
        <v>0.0005239465279611386</v>
      </c>
      <c r="E120" s="103">
        <v>3.4148062795010126</v>
      </c>
      <c r="F120" s="99" t="s">
        <v>1670</v>
      </c>
      <c r="G120" s="99" t="b">
        <v>1</v>
      </c>
      <c r="H120" s="99" t="b">
        <v>0</v>
      </c>
      <c r="I120" s="99" t="b">
        <v>0</v>
      </c>
      <c r="J120" s="99" t="b">
        <v>0</v>
      </c>
      <c r="K120" s="99" t="b">
        <v>0</v>
      </c>
      <c r="L120" s="99" t="b">
        <v>0</v>
      </c>
    </row>
    <row r="121" spans="1:12" ht="15">
      <c r="A121" s="101" t="s">
        <v>439</v>
      </c>
      <c r="B121" s="99" t="s">
        <v>475</v>
      </c>
      <c r="C121" s="99">
        <v>3</v>
      </c>
      <c r="D121" s="103">
        <v>0.0005239465279611386</v>
      </c>
      <c r="E121" s="103">
        <v>1.7583886258504575</v>
      </c>
      <c r="F121" s="99" t="s">
        <v>1670</v>
      </c>
      <c r="G121" s="99" t="b">
        <v>0</v>
      </c>
      <c r="H121" s="99" t="b">
        <v>0</v>
      </c>
      <c r="I121" s="99" t="b">
        <v>0</v>
      </c>
      <c r="J121" s="99" t="b">
        <v>0</v>
      </c>
      <c r="K121" s="99" t="b">
        <v>0</v>
      </c>
      <c r="L121" s="99" t="b">
        <v>0</v>
      </c>
    </row>
    <row r="122" spans="1:12" ht="15">
      <c r="A122" s="101" t="s">
        <v>1129</v>
      </c>
      <c r="B122" s="99" t="s">
        <v>660</v>
      </c>
      <c r="C122" s="99">
        <v>3</v>
      </c>
      <c r="D122" s="103">
        <v>0.0005239465279611386</v>
      </c>
      <c r="E122" s="103">
        <v>3.1137762838370313</v>
      </c>
      <c r="F122" s="99" t="s">
        <v>1670</v>
      </c>
      <c r="G122" s="99" t="b">
        <v>0</v>
      </c>
      <c r="H122" s="99" t="b">
        <v>0</v>
      </c>
      <c r="I122" s="99" t="b">
        <v>0</v>
      </c>
      <c r="J122" s="99" t="b">
        <v>0</v>
      </c>
      <c r="K122" s="99" t="b">
        <v>0</v>
      </c>
      <c r="L122" s="99" t="b">
        <v>0</v>
      </c>
    </row>
    <row r="123" spans="1:12" ht="15">
      <c r="A123" s="101" t="s">
        <v>497</v>
      </c>
      <c r="B123" s="99" t="s">
        <v>769</v>
      </c>
      <c r="C123" s="99">
        <v>3</v>
      </c>
      <c r="D123" s="103">
        <v>0.0005239465279611386</v>
      </c>
      <c r="E123" s="103">
        <v>2.523950748926081</v>
      </c>
      <c r="F123" s="99" t="s">
        <v>1670</v>
      </c>
      <c r="G123" s="99" t="b">
        <v>0</v>
      </c>
      <c r="H123" s="99" t="b">
        <v>0</v>
      </c>
      <c r="I123" s="99" t="b">
        <v>0</v>
      </c>
      <c r="J123" s="99" t="b">
        <v>0</v>
      </c>
      <c r="K123" s="99" t="b">
        <v>0</v>
      </c>
      <c r="L123" s="99" t="b">
        <v>0</v>
      </c>
    </row>
    <row r="124" spans="1:12" ht="15">
      <c r="A124" s="101" t="s">
        <v>473</v>
      </c>
      <c r="B124" s="99" t="s">
        <v>600</v>
      </c>
      <c r="C124" s="99">
        <v>3</v>
      </c>
      <c r="D124" s="103">
        <v>0.0005239465279611386</v>
      </c>
      <c r="E124" s="103">
        <v>2.23550988057012</v>
      </c>
      <c r="F124" s="99" t="s">
        <v>1670</v>
      </c>
      <c r="G124" s="99" t="b">
        <v>0</v>
      </c>
      <c r="H124" s="99" t="b">
        <v>0</v>
      </c>
      <c r="I124" s="99" t="b">
        <v>0</v>
      </c>
      <c r="J124" s="99" t="b">
        <v>0</v>
      </c>
      <c r="K124" s="99" t="b">
        <v>0</v>
      </c>
      <c r="L124" s="99" t="b">
        <v>0</v>
      </c>
    </row>
    <row r="125" spans="1:12" ht="15">
      <c r="A125" s="101" t="s">
        <v>467</v>
      </c>
      <c r="B125" s="99" t="s">
        <v>728</v>
      </c>
      <c r="C125" s="99">
        <v>3</v>
      </c>
      <c r="D125" s="103">
        <v>0.0005239465279611386</v>
      </c>
      <c r="E125" s="103">
        <v>2.511716292509069</v>
      </c>
      <c r="F125" s="99" t="s">
        <v>1670</v>
      </c>
      <c r="G125" s="99" t="b">
        <v>0</v>
      </c>
      <c r="H125" s="99" t="b">
        <v>0</v>
      </c>
      <c r="I125" s="99" t="b">
        <v>0</v>
      </c>
      <c r="J125" s="99" t="b">
        <v>0</v>
      </c>
      <c r="K125" s="99" t="b">
        <v>0</v>
      </c>
      <c r="L125" s="99" t="b">
        <v>0</v>
      </c>
    </row>
    <row r="126" spans="1:12" ht="15">
      <c r="A126" s="101" t="s">
        <v>559</v>
      </c>
      <c r="B126" s="99" t="s">
        <v>775</v>
      </c>
      <c r="C126" s="99">
        <v>3</v>
      </c>
      <c r="D126" s="103">
        <v>0.0005239465279611386</v>
      </c>
      <c r="E126" s="103">
        <v>2.6700787846043186</v>
      </c>
      <c r="F126" s="99" t="s">
        <v>1670</v>
      </c>
      <c r="G126" s="99" t="b">
        <v>0</v>
      </c>
      <c r="H126" s="99" t="b">
        <v>0</v>
      </c>
      <c r="I126" s="99" t="b">
        <v>0</v>
      </c>
      <c r="J126" s="99" t="b">
        <v>0</v>
      </c>
      <c r="K126" s="99" t="b">
        <v>0</v>
      </c>
      <c r="L126" s="99" t="b">
        <v>0</v>
      </c>
    </row>
    <row r="127" spans="1:12" ht="15">
      <c r="A127" s="101" t="s">
        <v>957</v>
      </c>
      <c r="B127" s="99" t="s">
        <v>577</v>
      </c>
      <c r="C127" s="99">
        <v>3</v>
      </c>
      <c r="D127" s="103">
        <v>0.0005239465279611386</v>
      </c>
      <c r="E127" s="103">
        <v>2.93768502478135</v>
      </c>
      <c r="F127" s="99" t="s">
        <v>1670</v>
      </c>
      <c r="G127" s="99" t="b">
        <v>0</v>
      </c>
      <c r="H127" s="99" t="b">
        <v>0</v>
      </c>
      <c r="I127" s="99" t="b">
        <v>0</v>
      </c>
      <c r="J127" s="99" t="b">
        <v>0</v>
      </c>
      <c r="K127" s="99" t="b">
        <v>0</v>
      </c>
      <c r="L127" s="99" t="b">
        <v>0</v>
      </c>
    </row>
    <row r="128" spans="1:12" ht="15">
      <c r="A128" s="101" t="s">
        <v>600</v>
      </c>
      <c r="B128" s="99" t="s">
        <v>502</v>
      </c>
      <c r="C128" s="99">
        <v>3</v>
      </c>
      <c r="D128" s="103">
        <v>0.0005239465279611386</v>
      </c>
      <c r="E128" s="103">
        <v>2.319830766270156</v>
      </c>
      <c r="F128" s="99" t="s">
        <v>1670</v>
      </c>
      <c r="G128" s="99" t="b">
        <v>0</v>
      </c>
      <c r="H128" s="99" t="b">
        <v>0</v>
      </c>
      <c r="I128" s="99" t="b">
        <v>0</v>
      </c>
      <c r="J128" s="99" t="b">
        <v>0</v>
      </c>
      <c r="K128" s="99" t="b">
        <v>0</v>
      </c>
      <c r="L128" s="99" t="b">
        <v>0</v>
      </c>
    </row>
    <row r="129" spans="1:12" ht="15">
      <c r="A129" s="101" t="s">
        <v>250</v>
      </c>
      <c r="B129" s="99" t="s">
        <v>508</v>
      </c>
      <c r="C129" s="99">
        <v>3</v>
      </c>
      <c r="D129" s="103">
        <v>0.0005239465279611386</v>
      </c>
      <c r="E129" s="103">
        <v>1.6318561462356003</v>
      </c>
      <c r="F129" s="99" t="s">
        <v>1670</v>
      </c>
      <c r="G129" s="99" t="b">
        <v>0</v>
      </c>
      <c r="H129" s="99" t="b">
        <v>0</v>
      </c>
      <c r="I129" s="99" t="b">
        <v>0</v>
      </c>
      <c r="J129" s="99" t="b">
        <v>0</v>
      </c>
      <c r="K129" s="99" t="b">
        <v>0</v>
      </c>
      <c r="L129" s="99" t="b">
        <v>0</v>
      </c>
    </row>
    <row r="130" spans="1:12" ht="15">
      <c r="A130" s="101" t="s">
        <v>254</v>
      </c>
      <c r="B130" s="99" t="s">
        <v>456</v>
      </c>
      <c r="C130" s="99">
        <v>3</v>
      </c>
      <c r="D130" s="103">
        <v>0.0005239465279611386</v>
      </c>
      <c r="E130" s="103">
        <v>1.4882351966595462</v>
      </c>
      <c r="F130" s="99" t="s">
        <v>1670</v>
      </c>
      <c r="G130" s="99" t="b">
        <v>0</v>
      </c>
      <c r="H130" s="99" t="b">
        <v>0</v>
      </c>
      <c r="I130" s="99" t="b">
        <v>0</v>
      </c>
      <c r="J130" s="99" t="b">
        <v>0</v>
      </c>
      <c r="K130" s="99" t="b">
        <v>0</v>
      </c>
      <c r="L130" s="99" t="b">
        <v>0</v>
      </c>
    </row>
    <row r="131" spans="1:12" ht="15">
      <c r="A131" s="101" t="s">
        <v>471</v>
      </c>
      <c r="B131" s="99" t="s">
        <v>738</v>
      </c>
      <c r="C131" s="99">
        <v>3</v>
      </c>
      <c r="D131" s="103">
        <v>0.0005239465279611386</v>
      </c>
      <c r="E131" s="103">
        <v>2.523950748926081</v>
      </c>
      <c r="F131" s="99" t="s">
        <v>1670</v>
      </c>
      <c r="G131" s="99" t="b">
        <v>0</v>
      </c>
      <c r="H131" s="99" t="b">
        <v>0</v>
      </c>
      <c r="I131" s="99" t="b">
        <v>0</v>
      </c>
      <c r="J131" s="99" t="b">
        <v>0</v>
      </c>
      <c r="K131" s="99" t="b">
        <v>0</v>
      </c>
      <c r="L131" s="99" t="b">
        <v>0</v>
      </c>
    </row>
    <row r="132" spans="1:12" ht="15">
      <c r="A132" s="101" t="s">
        <v>553</v>
      </c>
      <c r="B132" s="99" t="s">
        <v>674</v>
      </c>
      <c r="C132" s="99">
        <v>3</v>
      </c>
      <c r="D132" s="103">
        <v>0.0005239465279611386</v>
      </c>
      <c r="E132" s="103">
        <v>2.590897538556694</v>
      </c>
      <c r="F132" s="99" t="s">
        <v>1670</v>
      </c>
      <c r="G132" s="99" t="b">
        <v>0</v>
      </c>
      <c r="H132" s="99" t="b">
        <v>0</v>
      </c>
      <c r="I132" s="99" t="b">
        <v>0</v>
      </c>
      <c r="J132" s="99" t="b">
        <v>0</v>
      </c>
      <c r="K132" s="99" t="b">
        <v>0</v>
      </c>
      <c r="L132" s="99" t="b">
        <v>0</v>
      </c>
    </row>
    <row r="133" spans="1:12" ht="15">
      <c r="A133" s="101" t="s">
        <v>507</v>
      </c>
      <c r="B133" s="99" t="s">
        <v>254</v>
      </c>
      <c r="C133" s="99">
        <v>3</v>
      </c>
      <c r="D133" s="103">
        <v>0.0005239465279611386</v>
      </c>
      <c r="E133" s="103">
        <v>1.6753218400166907</v>
      </c>
      <c r="F133" s="99" t="s">
        <v>1670</v>
      </c>
      <c r="G133" s="99" t="b">
        <v>0</v>
      </c>
      <c r="H133" s="99" t="b">
        <v>0</v>
      </c>
      <c r="I133" s="99" t="b">
        <v>0</v>
      </c>
      <c r="J133" s="99" t="b">
        <v>0</v>
      </c>
      <c r="K133" s="99" t="b">
        <v>0</v>
      </c>
      <c r="L133" s="99" t="b">
        <v>0</v>
      </c>
    </row>
    <row r="134" spans="1:12" ht="15">
      <c r="A134" s="101" t="s">
        <v>438</v>
      </c>
      <c r="B134" s="99" t="s">
        <v>450</v>
      </c>
      <c r="C134" s="99">
        <v>3</v>
      </c>
      <c r="D134" s="103">
        <v>0.0005239465279611386</v>
      </c>
      <c r="E134" s="103">
        <v>1.6666182524948123</v>
      </c>
      <c r="F134" s="99" t="s">
        <v>1670</v>
      </c>
      <c r="G134" s="99" t="b">
        <v>0</v>
      </c>
      <c r="H134" s="99" t="b">
        <v>0</v>
      </c>
      <c r="I134" s="99" t="b">
        <v>0</v>
      </c>
      <c r="J134" s="99" t="b">
        <v>0</v>
      </c>
      <c r="K134" s="99" t="b">
        <v>0</v>
      </c>
      <c r="L134" s="99" t="b">
        <v>0</v>
      </c>
    </row>
    <row r="135" spans="1:12" ht="15">
      <c r="A135" s="101" t="s">
        <v>660</v>
      </c>
      <c r="B135" s="99" t="s">
        <v>640</v>
      </c>
      <c r="C135" s="99">
        <v>3</v>
      </c>
      <c r="D135" s="103">
        <v>0.0005239465279611386</v>
      </c>
      <c r="E135" s="103">
        <v>3.0468294942064182</v>
      </c>
      <c r="F135" s="99" t="s">
        <v>1670</v>
      </c>
      <c r="G135" s="99" t="b">
        <v>0</v>
      </c>
      <c r="H135" s="99" t="b">
        <v>0</v>
      </c>
      <c r="I135" s="99" t="b">
        <v>0</v>
      </c>
      <c r="J135" s="99" t="b">
        <v>0</v>
      </c>
      <c r="K135" s="99" t="b">
        <v>0</v>
      </c>
      <c r="L135" s="99" t="b">
        <v>0</v>
      </c>
    </row>
    <row r="136" spans="1:12" ht="15">
      <c r="A136" s="101" t="s">
        <v>713</v>
      </c>
      <c r="B136" s="99" t="s">
        <v>516</v>
      </c>
      <c r="C136" s="99">
        <v>3</v>
      </c>
      <c r="D136" s="103">
        <v>0.0005239465279611386</v>
      </c>
      <c r="E136" s="103">
        <v>2.590897538556694</v>
      </c>
      <c r="F136" s="99" t="s">
        <v>1670</v>
      </c>
      <c r="G136" s="99" t="b">
        <v>0</v>
      </c>
      <c r="H136" s="99" t="b">
        <v>0</v>
      </c>
      <c r="I136" s="99" t="b">
        <v>0</v>
      </c>
      <c r="J136" s="99" t="b">
        <v>0</v>
      </c>
      <c r="K136" s="99" t="b">
        <v>0</v>
      </c>
      <c r="L136" s="99" t="b">
        <v>0</v>
      </c>
    </row>
    <row r="137" spans="1:12" ht="15">
      <c r="A137" s="101" t="s">
        <v>953</v>
      </c>
      <c r="B137" s="99" t="s">
        <v>451</v>
      </c>
      <c r="C137" s="99">
        <v>3</v>
      </c>
      <c r="D137" s="103">
        <v>0.0005239465279611386</v>
      </c>
      <c r="E137" s="103">
        <v>2.590897538556694</v>
      </c>
      <c r="F137" s="99" t="s">
        <v>1670</v>
      </c>
      <c r="G137" s="99" t="b">
        <v>0</v>
      </c>
      <c r="H137" s="99" t="b">
        <v>0</v>
      </c>
      <c r="I137" s="99" t="b">
        <v>0</v>
      </c>
      <c r="J137" s="99" t="b">
        <v>0</v>
      </c>
      <c r="K137" s="99" t="b">
        <v>0</v>
      </c>
      <c r="L137" s="99" t="b">
        <v>0</v>
      </c>
    </row>
    <row r="138" spans="1:12" ht="15">
      <c r="A138" s="101" t="s">
        <v>546</v>
      </c>
      <c r="B138" s="99" t="s">
        <v>435</v>
      </c>
      <c r="C138" s="99">
        <v>3</v>
      </c>
      <c r="D138" s="103">
        <v>0.0005239465279611386</v>
      </c>
      <c r="E138" s="103">
        <v>1.9540754409695196</v>
      </c>
      <c r="F138" s="99" t="s">
        <v>1670</v>
      </c>
      <c r="G138" s="99" t="b">
        <v>0</v>
      </c>
      <c r="H138" s="99" t="b">
        <v>0</v>
      </c>
      <c r="I138" s="99" t="b">
        <v>0</v>
      </c>
      <c r="J138" s="99" t="b">
        <v>0</v>
      </c>
      <c r="K138" s="99" t="b">
        <v>0</v>
      </c>
      <c r="L138" s="99" t="b">
        <v>0</v>
      </c>
    </row>
    <row r="139" spans="1:12" ht="15">
      <c r="A139" s="101" t="s">
        <v>416</v>
      </c>
      <c r="B139" s="99" t="s">
        <v>814</v>
      </c>
      <c r="C139" s="99">
        <v>3</v>
      </c>
      <c r="D139" s="103">
        <v>0.0005239465279611386</v>
      </c>
      <c r="E139" s="103">
        <v>2.003560804049438</v>
      </c>
      <c r="F139" s="99" t="s">
        <v>1670</v>
      </c>
      <c r="G139" s="99" t="b">
        <v>0</v>
      </c>
      <c r="H139" s="99" t="b">
        <v>0</v>
      </c>
      <c r="I139" s="99" t="b">
        <v>0</v>
      </c>
      <c r="J139" s="99" t="b">
        <v>1</v>
      </c>
      <c r="K139" s="99" t="b">
        <v>0</v>
      </c>
      <c r="L139" s="99" t="b">
        <v>0</v>
      </c>
    </row>
    <row r="140" spans="1:12" ht="15">
      <c r="A140" s="101" t="s">
        <v>418</v>
      </c>
      <c r="B140" s="99" t="s">
        <v>627</v>
      </c>
      <c r="C140" s="99">
        <v>3</v>
      </c>
      <c r="D140" s="103">
        <v>0.0005910885941999596</v>
      </c>
      <c r="E140" s="103">
        <v>1.870738235150737</v>
      </c>
      <c r="F140" s="99" t="s">
        <v>1670</v>
      </c>
      <c r="G140" s="99" t="b">
        <v>0</v>
      </c>
      <c r="H140" s="99" t="b">
        <v>0</v>
      </c>
      <c r="I140" s="99" t="b">
        <v>0</v>
      </c>
      <c r="J140" s="99" t="b">
        <v>0</v>
      </c>
      <c r="K140" s="99" t="b">
        <v>0</v>
      </c>
      <c r="L140" s="99" t="b">
        <v>0</v>
      </c>
    </row>
    <row r="141" spans="1:12" ht="15">
      <c r="A141" s="101" t="s">
        <v>456</v>
      </c>
      <c r="B141" s="99" t="s">
        <v>473</v>
      </c>
      <c r="C141" s="99">
        <v>3</v>
      </c>
      <c r="D141" s="103">
        <v>0.0005239465279611386</v>
      </c>
      <c r="E141" s="103">
        <v>1.8375698718980824</v>
      </c>
      <c r="F141" s="99" t="s">
        <v>1670</v>
      </c>
      <c r="G141" s="99" t="b">
        <v>0</v>
      </c>
      <c r="H141" s="99" t="b">
        <v>0</v>
      </c>
      <c r="I141" s="99" t="b">
        <v>0</v>
      </c>
      <c r="J141" s="99" t="b">
        <v>0</v>
      </c>
      <c r="K141" s="99" t="b">
        <v>0</v>
      </c>
      <c r="L141" s="99" t="b">
        <v>0</v>
      </c>
    </row>
    <row r="142" spans="1:12" ht="15">
      <c r="A142" s="101" t="s">
        <v>941</v>
      </c>
      <c r="B142" s="99" t="s">
        <v>421</v>
      </c>
      <c r="C142" s="99">
        <v>3</v>
      </c>
      <c r="D142" s="103">
        <v>0.0005239465279611386</v>
      </c>
      <c r="E142" s="103">
        <v>2.335625033453388</v>
      </c>
      <c r="F142" s="99" t="s">
        <v>1670</v>
      </c>
      <c r="G142" s="99" t="b">
        <v>0</v>
      </c>
      <c r="H142" s="99" t="b">
        <v>0</v>
      </c>
      <c r="I142" s="99" t="b">
        <v>0</v>
      </c>
      <c r="J142" s="99" t="b">
        <v>0</v>
      </c>
      <c r="K142" s="99" t="b">
        <v>0</v>
      </c>
      <c r="L142" s="99" t="b">
        <v>0</v>
      </c>
    </row>
    <row r="143" spans="1:12" ht="15">
      <c r="A143" s="101" t="s">
        <v>476</v>
      </c>
      <c r="B143" s="99" t="s">
        <v>250</v>
      </c>
      <c r="C143" s="99">
        <v>3</v>
      </c>
      <c r="D143" s="103">
        <v>0.0005239465279611386</v>
      </c>
      <c r="E143" s="103">
        <v>1.5588162709452535</v>
      </c>
      <c r="F143" s="99" t="s">
        <v>1670</v>
      </c>
      <c r="G143" s="99" t="b">
        <v>0</v>
      </c>
      <c r="H143" s="99" t="b">
        <v>0</v>
      </c>
      <c r="I143" s="99" t="b">
        <v>0</v>
      </c>
      <c r="J143" s="99" t="b">
        <v>0</v>
      </c>
      <c r="K143" s="99" t="b">
        <v>0</v>
      </c>
      <c r="L143" s="99" t="b">
        <v>0</v>
      </c>
    </row>
    <row r="144" spans="1:12" ht="15">
      <c r="A144" s="101" t="s">
        <v>546</v>
      </c>
      <c r="B144" s="99" t="s">
        <v>639</v>
      </c>
      <c r="C144" s="99">
        <v>3</v>
      </c>
      <c r="D144" s="103">
        <v>0.0005239465279611386</v>
      </c>
      <c r="E144" s="103">
        <v>2.523950748926081</v>
      </c>
      <c r="F144" s="99" t="s">
        <v>1670</v>
      </c>
      <c r="G144" s="99" t="b">
        <v>0</v>
      </c>
      <c r="H144" s="99" t="b">
        <v>0</v>
      </c>
      <c r="I144" s="99" t="b">
        <v>0</v>
      </c>
      <c r="J144" s="99" t="b">
        <v>0</v>
      </c>
      <c r="K144" s="99" t="b">
        <v>0</v>
      </c>
      <c r="L144" s="99" t="b">
        <v>0</v>
      </c>
    </row>
    <row r="145" spans="1:12" ht="15">
      <c r="A145" s="101" t="s">
        <v>1142</v>
      </c>
      <c r="B145" s="99" t="s">
        <v>1079</v>
      </c>
      <c r="C145" s="99">
        <v>3</v>
      </c>
      <c r="D145" s="103">
        <v>0.0005239465279611386</v>
      </c>
      <c r="E145" s="103">
        <v>3.4148062795010126</v>
      </c>
      <c r="F145" s="99" t="s">
        <v>1670</v>
      </c>
      <c r="G145" s="99" t="b">
        <v>0</v>
      </c>
      <c r="H145" s="99" t="b">
        <v>0</v>
      </c>
      <c r="I145" s="99" t="b">
        <v>0</v>
      </c>
      <c r="J145" s="99" t="b">
        <v>0</v>
      </c>
      <c r="K145" s="99" t="b">
        <v>0</v>
      </c>
      <c r="L145" s="99" t="b">
        <v>0</v>
      </c>
    </row>
    <row r="146" spans="1:12" ht="15">
      <c r="A146" s="101" t="s">
        <v>652</v>
      </c>
      <c r="B146" s="99" t="s">
        <v>418</v>
      </c>
      <c r="C146" s="99">
        <v>3</v>
      </c>
      <c r="D146" s="103">
        <v>0.0005239465279611386</v>
      </c>
      <c r="E146" s="103">
        <v>1.9474448620705065</v>
      </c>
      <c r="F146" s="99" t="s">
        <v>1670</v>
      </c>
      <c r="G146" s="99" t="b">
        <v>0</v>
      </c>
      <c r="H146" s="99" t="b">
        <v>0</v>
      </c>
      <c r="I146" s="99" t="b">
        <v>0</v>
      </c>
      <c r="J146" s="99" t="b">
        <v>0</v>
      </c>
      <c r="K146" s="99" t="b">
        <v>0</v>
      </c>
      <c r="L146" s="99" t="b">
        <v>0</v>
      </c>
    </row>
    <row r="147" spans="1:12" ht="15">
      <c r="A147" s="101" t="s">
        <v>528</v>
      </c>
      <c r="B147" s="99" t="s">
        <v>704</v>
      </c>
      <c r="C147" s="99">
        <v>3</v>
      </c>
      <c r="D147" s="103">
        <v>0.0005239465279611386</v>
      </c>
      <c r="E147" s="103">
        <v>2.549504853398469</v>
      </c>
      <c r="F147" s="99" t="s">
        <v>1670</v>
      </c>
      <c r="G147" s="99" t="b">
        <v>0</v>
      </c>
      <c r="H147" s="99" t="b">
        <v>0</v>
      </c>
      <c r="I147" s="99" t="b">
        <v>0</v>
      </c>
      <c r="J147" s="99" t="b">
        <v>0</v>
      </c>
      <c r="K147" s="99" t="b">
        <v>0</v>
      </c>
      <c r="L147" s="99" t="b">
        <v>0</v>
      </c>
    </row>
    <row r="148" spans="1:12" ht="15">
      <c r="A148" s="101" t="s">
        <v>452</v>
      </c>
      <c r="B148" s="99" t="s">
        <v>875</v>
      </c>
      <c r="C148" s="99">
        <v>3</v>
      </c>
      <c r="D148" s="103">
        <v>0.0005239465279611386</v>
      </c>
      <c r="E148" s="103">
        <v>2.465958801948394</v>
      </c>
      <c r="F148" s="99" t="s">
        <v>1670</v>
      </c>
      <c r="G148" s="99" t="b">
        <v>0</v>
      </c>
      <c r="H148" s="99" t="b">
        <v>0</v>
      </c>
      <c r="I148" s="99" t="b">
        <v>0</v>
      </c>
      <c r="J148" s="99" t="b">
        <v>0</v>
      </c>
      <c r="K148" s="99" t="b">
        <v>0</v>
      </c>
      <c r="L148" s="99" t="b">
        <v>0</v>
      </c>
    </row>
    <row r="149" spans="1:12" ht="15">
      <c r="A149" s="101" t="s">
        <v>562</v>
      </c>
      <c r="B149" s="99" t="s">
        <v>445</v>
      </c>
      <c r="C149" s="99">
        <v>3</v>
      </c>
      <c r="D149" s="103">
        <v>0.0005239465279611386</v>
      </c>
      <c r="E149" s="103">
        <v>2.0723835986788064</v>
      </c>
      <c r="F149" s="99" t="s">
        <v>1670</v>
      </c>
      <c r="G149" s="99" t="b">
        <v>0</v>
      </c>
      <c r="H149" s="99" t="b">
        <v>0</v>
      </c>
      <c r="I149" s="99" t="b">
        <v>0</v>
      </c>
      <c r="J149" s="99" t="b">
        <v>0</v>
      </c>
      <c r="K149" s="99" t="b">
        <v>0</v>
      </c>
      <c r="L149" s="99" t="b">
        <v>0</v>
      </c>
    </row>
    <row r="150" spans="1:12" ht="15">
      <c r="A150" s="101" t="s">
        <v>438</v>
      </c>
      <c r="B150" s="99" t="s">
        <v>1174</v>
      </c>
      <c r="C150" s="99">
        <v>3</v>
      </c>
      <c r="D150" s="103">
        <v>0.0005239465279611386</v>
      </c>
      <c r="E150" s="103">
        <v>2.511716292509069</v>
      </c>
      <c r="F150" s="99" t="s">
        <v>1670</v>
      </c>
      <c r="G150" s="99" t="b">
        <v>0</v>
      </c>
      <c r="H150" s="99" t="b">
        <v>0</v>
      </c>
      <c r="I150" s="99" t="b">
        <v>0</v>
      </c>
      <c r="J150" s="99" t="b">
        <v>0</v>
      </c>
      <c r="K150" s="99" t="b">
        <v>0</v>
      </c>
      <c r="L150" s="99" t="b">
        <v>0</v>
      </c>
    </row>
    <row r="151" spans="1:12" ht="15">
      <c r="A151" s="101" t="s">
        <v>1075</v>
      </c>
      <c r="B151" s="99" t="s">
        <v>978</v>
      </c>
      <c r="C151" s="99">
        <v>3</v>
      </c>
      <c r="D151" s="103">
        <v>0.0005239465279611386</v>
      </c>
      <c r="E151" s="103">
        <v>3.4148062795010126</v>
      </c>
      <c r="F151" s="99" t="s">
        <v>1670</v>
      </c>
      <c r="G151" s="99" t="b">
        <v>0</v>
      </c>
      <c r="H151" s="99" t="b">
        <v>0</v>
      </c>
      <c r="I151" s="99" t="b">
        <v>0</v>
      </c>
      <c r="J151" s="99" t="b">
        <v>0</v>
      </c>
      <c r="K151" s="99" t="b">
        <v>0</v>
      </c>
      <c r="L151" s="99" t="b">
        <v>0</v>
      </c>
    </row>
    <row r="152" spans="1:12" ht="15">
      <c r="A152" s="101" t="s">
        <v>597</v>
      </c>
      <c r="B152" s="99" t="s">
        <v>1009</v>
      </c>
      <c r="C152" s="99">
        <v>3</v>
      </c>
      <c r="D152" s="103">
        <v>0.0005239465279611386</v>
      </c>
      <c r="E152" s="103">
        <v>2.9888375472287314</v>
      </c>
      <c r="F152" s="99" t="s">
        <v>1670</v>
      </c>
      <c r="G152" s="99" t="b">
        <v>0</v>
      </c>
      <c r="H152" s="99" t="b">
        <v>1</v>
      </c>
      <c r="I152" s="99" t="b">
        <v>0</v>
      </c>
      <c r="J152" s="99" t="b">
        <v>0</v>
      </c>
      <c r="K152" s="99" t="b">
        <v>0</v>
      </c>
      <c r="L152" s="99" t="b">
        <v>0</v>
      </c>
    </row>
    <row r="153" spans="1:12" ht="15">
      <c r="A153" s="101" t="s">
        <v>428</v>
      </c>
      <c r="B153" s="99" t="s">
        <v>433</v>
      </c>
      <c r="C153" s="99">
        <v>3</v>
      </c>
      <c r="D153" s="103">
        <v>0.0005239465279611386</v>
      </c>
      <c r="E153" s="103">
        <v>1.444769502878456</v>
      </c>
      <c r="F153" s="99" t="s">
        <v>1670</v>
      </c>
      <c r="G153" s="99" t="b">
        <v>0</v>
      </c>
      <c r="H153" s="99" t="b">
        <v>0</v>
      </c>
      <c r="I153" s="99" t="b">
        <v>0</v>
      </c>
      <c r="J153" s="99" t="b">
        <v>0</v>
      </c>
      <c r="K153" s="99" t="b">
        <v>0</v>
      </c>
      <c r="L153" s="99" t="b">
        <v>0</v>
      </c>
    </row>
    <row r="154" spans="1:12" ht="15">
      <c r="A154" s="101" t="s">
        <v>470</v>
      </c>
      <c r="B154" s="99" t="s">
        <v>792</v>
      </c>
      <c r="C154" s="99">
        <v>3</v>
      </c>
      <c r="D154" s="103">
        <v>0.0005239465279611386</v>
      </c>
      <c r="E154" s="103">
        <v>2.511716292509069</v>
      </c>
      <c r="F154" s="99" t="s">
        <v>1670</v>
      </c>
      <c r="G154" s="99" t="b">
        <v>0</v>
      </c>
      <c r="H154" s="99" t="b">
        <v>0</v>
      </c>
      <c r="I154" s="99" t="b">
        <v>0</v>
      </c>
      <c r="J154" s="99" t="b">
        <v>1</v>
      </c>
      <c r="K154" s="99" t="b">
        <v>0</v>
      </c>
      <c r="L154" s="99" t="b">
        <v>0</v>
      </c>
    </row>
    <row r="155" spans="1:12" ht="15">
      <c r="A155" s="101" t="s">
        <v>910</v>
      </c>
      <c r="B155" s="99" t="s">
        <v>420</v>
      </c>
      <c r="C155" s="99">
        <v>3</v>
      </c>
      <c r="D155" s="103">
        <v>0.0005239465279611386</v>
      </c>
      <c r="E155" s="103">
        <v>2.1987870735453803</v>
      </c>
      <c r="F155" s="99" t="s">
        <v>1670</v>
      </c>
      <c r="G155" s="99" t="b">
        <v>0</v>
      </c>
      <c r="H155" s="99" t="b">
        <v>0</v>
      </c>
      <c r="I155" s="99" t="b">
        <v>0</v>
      </c>
      <c r="J155" s="99" t="b">
        <v>0</v>
      </c>
      <c r="K155" s="99" t="b">
        <v>0</v>
      </c>
      <c r="L155" s="99" t="b">
        <v>0</v>
      </c>
    </row>
    <row r="156" spans="1:12" ht="15">
      <c r="A156" s="101" t="s">
        <v>456</v>
      </c>
      <c r="B156" s="99" t="s">
        <v>559</v>
      </c>
      <c r="C156" s="99">
        <v>3</v>
      </c>
      <c r="D156" s="103">
        <v>0.0005239465279611386</v>
      </c>
      <c r="E156" s="103">
        <v>2.068018793276356</v>
      </c>
      <c r="F156" s="99" t="s">
        <v>1670</v>
      </c>
      <c r="G156" s="99" t="b">
        <v>0</v>
      </c>
      <c r="H156" s="99" t="b">
        <v>0</v>
      </c>
      <c r="I156" s="99" t="b">
        <v>0</v>
      </c>
      <c r="J156" s="99" t="b">
        <v>0</v>
      </c>
      <c r="K156" s="99" t="b">
        <v>0</v>
      </c>
      <c r="L156" s="99" t="b">
        <v>0</v>
      </c>
    </row>
    <row r="157" spans="1:12" ht="15">
      <c r="A157" s="101" t="s">
        <v>478</v>
      </c>
      <c r="B157" s="99" t="s">
        <v>577</v>
      </c>
      <c r="C157" s="99">
        <v>3</v>
      </c>
      <c r="D157" s="103">
        <v>0.0005239465279611386</v>
      </c>
      <c r="E157" s="103">
        <v>2.210686296845088</v>
      </c>
      <c r="F157" s="99" t="s">
        <v>1670</v>
      </c>
      <c r="G157" s="99" t="b">
        <v>0</v>
      </c>
      <c r="H157" s="99" t="b">
        <v>0</v>
      </c>
      <c r="I157" s="99" t="b">
        <v>0</v>
      </c>
      <c r="J157" s="99" t="b">
        <v>0</v>
      </c>
      <c r="K157" s="99" t="b">
        <v>0</v>
      </c>
      <c r="L157" s="99" t="b">
        <v>0</v>
      </c>
    </row>
    <row r="158" spans="1:12" ht="15">
      <c r="A158" s="101" t="s">
        <v>1058</v>
      </c>
      <c r="B158" s="99" t="s">
        <v>682</v>
      </c>
      <c r="C158" s="99">
        <v>3</v>
      </c>
      <c r="D158" s="103">
        <v>0.0005239465279611386</v>
      </c>
      <c r="E158" s="103">
        <v>3.1137762838370313</v>
      </c>
      <c r="F158" s="99" t="s">
        <v>1670</v>
      </c>
      <c r="G158" s="99" t="b">
        <v>0</v>
      </c>
      <c r="H158" s="99" t="b">
        <v>0</v>
      </c>
      <c r="I158" s="99" t="b">
        <v>0</v>
      </c>
      <c r="J158" s="99" t="b">
        <v>0</v>
      </c>
      <c r="K158" s="99" t="b">
        <v>0</v>
      </c>
      <c r="L158" s="99" t="b">
        <v>0</v>
      </c>
    </row>
    <row r="159" spans="1:12" ht="15">
      <c r="A159" s="101" t="s">
        <v>1086</v>
      </c>
      <c r="B159" s="99" t="s">
        <v>1117</v>
      </c>
      <c r="C159" s="99">
        <v>3</v>
      </c>
      <c r="D159" s="103">
        <v>0.0005239465279611386</v>
      </c>
      <c r="E159" s="103">
        <v>3.4148062795010126</v>
      </c>
      <c r="F159" s="99" t="s">
        <v>1670</v>
      </c>
      <c r="G159" s="99" t="b">
        <v>0</v>
      </c>
      <c r="H159" s="99" t="b">
        <v>0</v>
      </c>
      <c r="I159" s="99" t="b">
        <v>0</v>
      </c>
      <c r="J159" s="99" t="b">
        <v>0</v>
      </c>
      <c r="K159" s="99" t="b">
        <v>0</v>
      </c>
      <c r="L159" s="99" t="b">
        <v>0</v>
      </c>
    </row>
    <row r="160" spans="1:12" ht="15">
      <c r="A160" s="101" t="s">
        <v>1169</v>
      </c>
      <c r="B160" s="99" t="s">
        <v>448</v>
      </c>
      <c r="C160" s="99">
        <v>3</v>
      </c>
      <c r="D160" s="103">
        <v>0.0005239465279611386</v>
      </c>
      <c r="E160" s="103">
        <v>2.5697082394867556</v>
      </c>
      <c r="F160" s="99" t="s">
        <v>1670</v>
      </c>
      <c r="G160" s="99" t="b">
        <v>0</v>
      </c>
      <c r="H160" s="99" t="b">
        <v>0</v>
      </c>
      <c r="I160" s="99" t="b">
        <v>0</v>
      </c>
      <c r="J160" s="99" t="b">
        <v>0</v>
      </c>
      <c r="K160" s="99" t="b">
        <v>0</v>
      </c>
      <c r="L160" s="99" t="b">
        <v>0</v>
      </c>
    </row>
    <row r="161" spans="1:12" ht="15">
      <c r="A161" s="101" t="s">
        <v>460</v>
      </c>
      <c r="B161" s="99" t="s">
        <v>475</v>
      </c>
      <c r="C161" s="99">
        <v>3</v>
      </c>
      <c r="D161" s="103">
        <v>0.0005239465279611386</v>
      </c>
      <c r="E161" s="103">
        <v>1.8598462666092346</v>
      </c>
      <c r="F161" s="99" t="s">
        <v>1670</v>
      </c>
      <c r="G161" s="99" t="b">
        <v>0</v>
      </c>
      <c r="H161" s="99" t="b">
        <v>0</v>
      </c>
      <c r="I161" s="99" t="b">
        <v>0</v>
      </c>
      <c r="J161" s="99" t="b">
        <v>0</v>
      </c>
      <c r="K161" s="99" t="b">
        <v>0</v>
      </c>
      <c r="L161" s="99" t="b">
        <v>0</v>
      </c>
    </row>
    <row r="162" spans="1:12" ht="15">
      <c r="A162" s="101" t="s">
        <v>233</v>
      </c>
      <c r="B162" s="99" t="s">
        <v>1140</v>
      </c>
      <c r="C162" s="99">
        <v>3</v>
      </c>
      <c r="D162" s="103">
        <v>0.0005239465279611386</v>
      </c>
      <c r="E162" s="103">
        <v>2.106597699209908</v>
      </c>
      <c r="F162" s="99" t="s">
        <v>1670</v>
      </c>
      <c r="G162" s="99" t="b">
        <v>0</v>
      </c>
      <c r="H162" s="99" t="b">
        <v>0</v>
      </c>
      <c r="I162" s="99" t="b">
        <v>0</v>
      </c>
      <c r="J162" s="99" t="b">
        <v>0</v>
      </c>
      <c r="K162" s="99" t="b">
        <v>0</v>
      </c>
      <c r="L162" s="99" t="b">
        <v>0</v>
      </c>
    </row>
    <row r="163" spans="1:12" ht="15">
      <c r="A163" s="101" t="s">
        <v>1055</v>
      </c>
      <c r="B163" s="99" t="s">
        <v>424</v>
      </c>
      <c r="C163" s="99">
        <v>3</v>
      </c>
      <c r="D163" s="103">
        <v>0.0005239465279611386</v>
      </c>
      <c r="E163" s="103">
        <v>2.36044861717842</v>
      </c>
      <c r="F163" s="99" t="s">
        <v>1670</v>
      </c>
      <c r="G163" s="99" t="b">
        <v>0</v>
      </c>
      <c r="H163" s="99" t="b">
        <v>0</v>
      </c>
      <c r="I163" s="99" t="b">
        <v>0</v>
      </c>
      <c r="J163" s="99" t="b">
        <v>0</v>
      </c>
      <c r="K163" s="99" t="b">
        <v>0</v>
      </c>
      <c r="L163" s="99" t="b">
        <v>0</v>
      </c>
    </row>
    <row r="164" spans="1:12" ht="15">
      <c r="A164" s="101" t="s">
        <v>479</v>
      </c>
      <c r="B164" s="99" t="s">
        <v>233</v>
      </c>
      <c r="C164" s="99">
        <v>3</v>
      </c>
      <c r="D164" s="103">
        <v>0.0005239465279611386</v>
      </c>
      <c r="E164" s="103">
        <v>1.4605637700616878</v>
      </c>
      <c r="F164" s="99" t="s">
        <v>1670</v>
      </c>
      <c r="G164" s="99" t="b">
        <v>0</v>
      </c>
      <c r="H164" s="99" t="b">
        <v>0</v>
      </c>
      <c r="I164" s="99" t="b">
        <v>0</v>
      </c>
      <c r="J164" s="99" t="b">
        <v>0</v>
      </c>
      <c r="K164" s="99" t="b">
        <v>0</v>
      </c>
      <c r="L164" s="99" t="b">
        <v>0</v>
      </c>
    </row>
    <row r="165" spans="1:12" ht="15">
      <c r="A165" s="101" t="s">
        <v>951</v>
      </c>
      <c r="B165" s="99" t="s">
        <v>500</v>
      </c>
      <c r="C165" s="99">
        <v>3</v>
      </c>
      <c r="D165" s="103">
        <v>0.0005239465279611386</v>
      </c>
      <c r="E165" s="103">
        <v>2.745799498542437</v>
      </c>
      <c r="F165" s="99" t="s">
        <v>1670</v>
      </c>
      <c r="G165" s="99" t="b">
        <v>0</v>
      </c>
      <c r="H165" s="99" t="b">
        <v>1</v>
      </c>
      <c r="I165" s="99" t="b">
        <v>0</v>
      </c>
      <c r="J165" s="99" t="b">
        <v>0</v>
      </c>
      <c r="K165" s="99" t="b">
        <v>0</v>
      </c>
      <c r="L165" s="99" t="b">
        <v>0</v>
      </c>
    </row>
    <row r="166" spans="1:12" ht="15">
      <c r="A166" s="101" t="s">
        <v>1095</v>
      </c>
      <c r="B166" s="99" t="s">
        <v>435</v>
      </c>
      <c r="C166" s="99">
        <v>3</v>
      </c>
      <c r="D166" s="103">
        <v>0.0005239465279611386</v>
      </c>
      <c r="E166" s="103">
        <v>2.476954186249857</v>
      </c>
      <c r="F166" s="99" t="s">
        <v>1670</v>
      </c>
      <c r="G166" s="99" t="b">
        <v>0</v>
      </c>
      <c r="H166" s="99" t="b">
        <v>0</v>
      </c>
      <c r="I166" s="99" t="b">
        <v>0</v>
      </c>
      <c r="J166" s="99" t="b">
        <v>0</v>
      </c>
      <c r="K166" s="99" t="b">
        <v>0</v>
      </c>
      <c r="L166" s="99" t="b">
        <v>0</v>
      </c>
    </row>
    <row r="167" spans="1:12" ht="15">
      <c r="A167" s="101" t="s">
        <v>484</v>
      </c>
      <c r="B167" s="99" t="s">
        <v>951</v>
      </c>
      <c r="C167" s="99">
        <v>3</v>
      </c>
      <c r="D167" s="103">
        <v>0.0005239465279611386</v>
      </c>
      <c r="E167" s="103">
        <v>2.68780755156475</v>
      </c>
      <c r="F167" s="99" t="s">
        <v>1670</v>
      </c>
      <c r="G167" s="99" t="b">
        <v>0</v>
      </c>
      <c r="H167" s="99" t="b">
        <v>0</v>
      </c>
      <c r="I167" s="99" t="b">
        <v>0</v>
      </c>
      <c r="J167" s="99" t="b">
        <v>0</v>
      </c>
      <c r="K167" s="99" t="b">
        <v>1</v>
      </c>
      <c r="L167" s="99" t="b">
        <v>0</v>
      </c>
    </row>
    <row r="168" spans="1:12" ht="15">
      <c r="A168" s="101" t="s">
        <v>453</v>
      </c>
      <c r="B168" s="99" t="s">
        <v>516</v>
      </c>
      <c r="C168" s="99">
        <v>3</v>
      </c>
      <c r="D168" s="103">
        <v>0.0005239465279611386</v>
      </c>
      <c r="E168" s="103">
        <v>1.9888375472287314</v>
      </c>
      <c r="F168" s="99" t="s">
        <v>1670</v>
      </c>
      <c r="G168" s="99" t="b">
        <v>0</v>
      </c>
      <c r="H168" s="99" t="b">
        <v>0</v>
      </c>
      <c r="I168" s="99" t="b">
        <v>0</v>
      </c>
      <c r="J168" s="99" t="b">
        <v>0</v>
      </c>
      <c r="K168" s="99" t="b">
        <v>0</v>
      </c>
      <c r="L168" s="99" t="b">
        <v>0</v>
      </c>
    </row>
    <row r="169" spans="1:12" ht="15">
      <c r="A169" s="101" t="s">
        <v>622</v>
      </c>
      <c r="B169" s="99" t="s">
        <v>647</v>
      </c>
      <c r="C169" s="99">
        <v>3</v>
      </c>
      <c r="D169" s="103">
        <v>0.0005239465279611386</v>
      </c>
      <c r="E169" s="103">
        <v>2.678852708911824</v>
      </c>
      <c r="F169" s="99" t="s">
        <v>1670</v>
      </c>
      <c r="G169" s="99" t="b">
        <v>0</v>
      </c>
      <c r="H169" s="99" t="b">
        <v>0</v>
      </c>
      <c r="I169" s="99" t="b">
        <v>0</v>
      </c>
      <c r="J169" s="99" t="b">
        <v>0</v>
      </c>
      <c r="K169" s="99" t="b">
        <v>0</v>
      </c>
      <c r="L169" s="99" t="b">
        <v>0</v>
      </c>
    </row>
    <row r="170" spans="1:12" ht="15">
      <c r="A170" s="101" t="s">
        <v>765</v>
      </c>
      <c r="B170" s="99" t="s">
        <v>258</v>
      </c>
      <c r="C170" s="99">
        <v>3</v>
      </c>
      <c r="D170" s="103">
        <v>0.0005239465279611386</v>
      </c>
      <c r="E170" s="103">
        <v>2.2898675428927127</v>
      </c>
      <c r="F170" s="99" t="s">
        <v>1670</v>
      </c>
      <c r="G170" s="99" t="b">
        <v>0</v>
      </c>
      <c r="H170" s="99" t="b">
        <v>0</v>
      </c>
      <c r="I170" s="99" t="b">
        <v>0</v>
      </c>
      <c r="J170" s="99" t="b">
        <v>0</v>
      </c>
      <c r="K170" s="99" t="b">
        <v>0</v>
      </c>
      <c r="L170" s="99" t="b">
        <v>0</v>
      </c>
    </row>
    <row r="171" spans="1:12" ht="15">
      <c r="A171" s="101" t="s">
        <v>1053</v>
      </c>
      <c r="B171" s="99" t="s">
        <v>1120</v>
      </c>
      <c r="C171" s="99">
        <v>3</v>
      </c>
      <c r="D171" s="103">
        <v>0.0005239465279611386</v>
      </c>
      <c r="E171" s="103">
        <v>3.4148062795010126</v>
      </c>
      <c r="F171" s="99" t="s">
        <v>1670</v>
      </c>
      <c r="G171" s="99" t="b">
        <v>0</v>
      </c>
      <c r="H171" s="99" t="b">
        <v>0</v>
      </c>
      <c r="I171" s="99" t="b">
        <v>0</v>
      </c>
      <c r="J171" s="99" t="b">
        <v>0</v>
      </c>
      <c r="K171" s="99" t="b">
        <v>0</v>
      </c>
      <c r="L171" s="99" t="b">
        <v>0</v>
      </c>
    </row>
    <row r="172" spans="1:12" ht="15">
      <c r="A172" s="101" t="s">
        <v>454</v>
      </c>
      <c r="B172" s="99" t="s">
        <v>770</v>
      </c>
      <c r="C172" s="99">
        <v>3</v>
      </c>
      <c r="D172" s="103">
        <v>0.0005239465279611386</v>
      </c>
      <c r="E172" s="103">
        <v>2.3690487889403373</v>
      </c>
      <c r="F172" s="99" t="s">
        <v>1670</v>
      </c>
      <c r="G172" s="99" t="b">
        <v>0</v>
      </c>
      <c r="H172" s="99" t="b">
        <v>0</v>
      </c>
      <c r="I172" s="99" t="b">
        <v>0</v>
      </c>
      <c r="J172" s="99" t="b">
        <v>1</v>
      </c>
      <c r="K172" s="99" t="b">
        <v>0</v>
      </c>
      <c r="L172" s="99" t="b">
        <v>0</v>
      </c>
    </row>
    <row r="173" spans="1:12" ht="15">
      <c r="A173" s="101" t="s">
        <v>532</v>
      </c>
      <c r="B173" s="99" t="s">
        <v>583</v>
      </c>
      <c r="C173" s="99">
        <v>3</v>
      </c>
      <c r="D173" s="103">
        <v>0.0005239465279611386</v>
      </c>
      <c r="E173" s="103">
        <v>2.3734135943427876</v>
      </c>
      <c r="F173" s="99" t="s">
        <v>1670</v>
      </c>
      <c r="G173" s="99" t="b">
        <v>0</v>
      </c>
      <c r="H173" s="99" t="b">
        <v>0</v>
      </c>
      <c r="I173" s="99" t="b">
        <v>0</v>
      </c>
      <c r="J173" s="99" t="b">
        <v>0</v>
      </c>
      <c r="K173" s="99" t="b">
        <v>0</v>
      </c>
      <c r="L173" s="99" t="b">
        <v>0</v>
      </c>
    </row>
    <row r="174" spans="1:12" ht="15">
      <c r="A174" s="101" t="s">
        <v>415</v>
      </c>
      <c r="B174" s="99" t="s">
        <v>654</v>
      </c>
      <c r="C174" s="99">
        <v>3</v>
      </c>
      <c r="D174" s="103">
        <v>0.0005239465279611386</v>
      </c>
      <c r="E174" s="103">
        <v>1.7915569891031122</v>
      </c>
      <c r="F174" s="99" t="s">
        <v>1670</v>
      </c>
      <c r="G174" s="99" t="b">
        <v>0</v>
      </c>
      <c r="H174" s="99" t="b">
        <v>0</v>
      </c>
      <c r="I174" s="99" t="b">
        <v>0</v>
      </c>
      <c r="J174" s="99" t="b">
        <v>0</v>
      </c>
      <c r="K174" s="99" t="b">
        <v>0</v>
      </c>
      <c r="L174" s="99" t="b">
        <v>0</v>
      </c>
    </row>
    <row r="175" spans="1:12" ht="15">
      <c r="A175" s="101" t="s">
        <v>574</v>
      </c>
      <c r="B175" s="99" t="s">
        <v>619</v>
      </c>
      <c r="C175" s="99">
        <v>3</v>
      </c>
      <c r="D175" s="103">
        <v>0.0005239465279611386</v>
      </c>
      <c r="E175" s="103">
        <v>2.5697082394867556</v>
      </c>
      <c r="F175" s="99" t="s">
        <v>1670</v>
      </c>
      <c r="G175" s="99" t="b">
        <v>0</v>
      </c>
      <c r="H175" s="99" t="b">
        <v>0</v>
      </c>
      <c r="I175" s="99" t="b">
        <v>0</v>
      </c>
      <c r="J175" s="99" t="b">
        <v>0</v>
      </c>
      <c r="K175" s="99" t="b">
        <v>0</v>
      </c>
      <c r="L175" s="99" t="b">
        <v>0</v>
      </c>
    </row>
    <row r="176" spans="1:12" ht="15">
      <c r="A176" s="101" t="s">
        <v>233</v>
      </c>
      <c r="B176" s="99" t="s">
        <v>682</v>
      </c>
      <c r="C176" s="99">
        <v>3</v>
      </c>
      <c r="D176" s="103">
        <v>0.0005239465279611386</v>
      </c>
      <c r="E176" s="103">
        <v>1.8055677035459268</v>
      </c>
      <c r="F176" s="99" t="s">
        <v>1670</v>
      </c>
      <c r="G176" s="99" t="b">
        <v>0</v>
      </c>
      <c r="H176" s="99" t="b">
        <v>0</v>
      </c>
      <c r="I176" s="99" t="b">
        <v>0</v>
      </c>
      <c r="J176" s="99" t="b">
        <v>0</v>
      </c>
      <c r="K176" s="99" t="b">
        <v>0</v>
      </c>
      <c r="L176" s="99" t="b">
        <v>0</v>
      </c>
    </row>
    <row r="177" spans="1:12" ht="15">
      <c r="A177" s="101" t="s">
        <v>435</v>
      </c>
      <c r="B177" s="99" t="s">
        <v>508</v>
      </c>
      <c r="C177" s="99">
        <v>3</v>
      </c>
      <c r="D177" s="103">
        <v>0.0005239465279611386</v>
      </c>
      <c r="E177" s="103">
        <v>1.8401320886626829</v>
      </c>
      <c r="F177" s="99" t="s">
        <v>1670</v>
      </c>
      <c r="G177" s="99" t="b">
        <v>0</v>
      </c>
      <c r="H177" s="99" t="b">
        <v>0</v>
      </c>
      <c r="I177" s="99" t="b">
        <v>0</v>
      </c>
      <c r="J177" s="99" t="b">
        <v>0</v>
      </c>
      <c r="K177" s="99" t="b">
        <v>0</v>
      </c>
      <c r="L177" s="99" t="b">
        <v>0</v>
      </c>
    </row>
    <row r="178" spans="1:12" ht="15">
      <c r="A178" s="101" t="s">
        <v>449</v>
      </c>
      <c r="B178" s="99" t="s">
        <v>432</v>
      </c>
      <c r="C178" s="99">
        <v>3</v>
      </c>
      <c r="D178" s="103">
        <v>0.0005239465279611386</v>
      </c>
      <c r="E178" s="103">
        <v>1.599671462864199</v>
      </c>
      <c r="F178" s="99" t="s">
        <v>1670</v>
      </c>
      <c r="G178" s="99" t="b">
        <v>0</v>
      </c>
      <c r="H178" s="99" t="b">
        <v>0</v>
      </c>
      <c r="I178" s="99" t="b">
        <v>0</v>
      </c>
      <c r="J178" s="99" t="b">
        <v>0</v>
      </c>
      <c r="K178" s="99" t="b">
        <v>0</v>
      </c>
      <c r="L178" s="99" t="b">
        <v>0</v>
      </c>
    </row>
    <row r="179" spans="1:12" ht="15">
      <c r="A179" s="101" t="s">
        <v>792</v>
      </c>
      <c r="B179" s="99" t="s">
        <v>796</v>
      </c>
      <c r="C179" s="99">
        <v>3</v>
      </c>
      <c r="D179" s="103">
        <v>0.0005239465279611386</v>
      </c>
      <c r="E179" s="103">
        <v>3.1649288062844128</v>
      </c>
      <c r="F179" s="99" t="s">
        <v>1670</v>
      </c>
      <c r="G179" s="99" t="b">
        <v>1</v>
      </c>
      <c r="H179" s="99" t="b">
        <v>0</v>
      </c>
      <c r="I179" s="99" t="b">
        <v>0</v>
      </c>
      <c r="J179" s="99" t="b">
        <v>0</v>
      </c>
      <c r="K179" s="99" t="b">
        <v>0</v>
      </c>
      <c r="L179" s="99" t="b">
        <v>0</v>
      </c>
    </row>
    <row r="180" spans="1:12" ht="15">
      <c r="A180" s="101" t="s">
        <v>875</v>
      </c>
      <c r="B180" s="99" t="s">
        <v>473</v>
      </c>
      <c r="C180" s="99">
        <v>3</v>
      </c>
      <c r="D180" s="103">
        <v>0.0005239465279611386</v>
      </c>
      <c r="E180" s="103">
        <v>2.536539876234101</v>
      </c>
      <c r="F180" s="99" t="s">
        <v>1670</v>
      </c>
      <c r="G180" s="99" t="b">
        <v>0</v>
      </c>
      <c r="H180" s="99" t="b">
        <v>0</v>
      </c>
      <c r="I180" s="99" t="b">
        <v>0</v>
      </c>
      <c r="J180" s="99" t="b">
        <v>0</v>
      </c>
      <c r="K180" s="99" t="b">
        <v>0</v>
      </c>
      <c r="L180" s="99" t="b">
        <v>0</v>
      </c>
    </row>
    <row r="181" spans="1:12" ht="15">
      <c r="A181" s="101" t="s">
        <v>1035</v>
      </c>
      <c r="B181" s="99" t="s">
        <v>622</v>
      </c>
      <c r="C181" s="99">
        <v>3</v>
      </c>
      <c r="D181" s="103">
        <v>0.0005239465279611386</v>
      </c>
      <c r="E181" s="103">
        <v>3.0468294942064182</v>
      </c>
      <c r="F181" s="99" t="s">
        <v>1670</v>
      </c>
      <c r="G181" s="99" t="b">
        <v>1</v>
      </c>
      <c r="H181" s="99" t="b">
        <v>0</v>
      </c>
      <c r="I181" s="99" t="b">
        <v>0</v>
      </c>
      <c r="J181" s="99" t="b">
        <v>0</v>
      </c>
      <c r="K181" s="99" t="b">
        <v>0</v>
      </c>
      <c r="L181" s="99" t="b">
        <v>0</v>
      </c>
    </row>
    <row r="182" spans="1:12" ht="15">
      <c r="A182" s="101" t="s">
        <v>1046</v>
      </c>
      <c r="B182" s="99" t="s">
        <v>558</v>
      </c>
      <c r="C182" s="99">
        <v>3</v>
      </c>
      <c r="D182" s="103">
        <v>0.0005239465279611386</v>
      </c>
      <c r="E182" s="103">
        <v>2.891927534220675</v>
      </c>
      <c r="F182" s="99" t="s">
        <v>1670</v>
      </c>
      <c r="G182" s="99" t="b">
        <v>0</v>
      </c>
      <c r="H182" s="99" t="b">
        <v>0</v>
      </c>
      <c r="I182" s="99" t="b">
        <v>0</v>
      </c>
      <c r="J182" s="99" t="b">
        <v>0</v>
      </c>
      <c r="K182" s="99" t="b">
        <v>0</v>
      </c>
      <c r="L182" s="99" t="b">
        <v>0</v>
      </c>
    </row>
    <row r="183" spans="1:12" ht="15">
      <c r="A183" s="101" t="s">
        <v>1091</v>
      </c>
      <c r="B183" s="99" t="s">
        <v>1014</v>
      </c>
      <c r="C183" s="99">
        <v>3</v>
      </c>
      <c r="D183" s="103">
        <v>0.0005239465279611386</v>
      </c>
      <c r="E183" s="103">
        <v>3.4148062795010126</v>
      </c>
      <c r="F183" s="99" t="s">
        <v>1670</v>
      </c>
      <c r="G183" s="99" t="b">
        <v>0</v>
      </c>
      <c r="H183" s="99" t="b">
        <v>0</v>
      </c>
      <c r="I183" s="99" t="b">
        <v>0</v>
      </c>
      <c r="J183" s="99" t="b">
        <v>0</v>
      </c>
      <c r="K183" s="99" t="b">
        <v>0</v>
      </c>
      <c r="L183" s="99" t="b">
        <v>0</v>
      </c>
    </row>
    <row r="184" spans="1:12" ht="15">
      <c r="A184" s="101" t="s">
        <v>771</v>
      </c>
      <c r="B184" s="99" t="s">
        <v>483</v>
      </c>
      <c r="C184" s="99">
        <v>3</v>
      </c>
      <c r="D184" s="103">
        <v>0.0005239465279611386</v>
      </c>
      <c r="E184" s="103">
        <v>2.465958801948394</v>
      </c>
      <c r="F184" s="99" t="s">
        <v>1670</v>
      </c>
      <c r="G184" s="99" t="b">
        <v>0</v>
      </c>
      <c r="H184" s="99" t="b">
        <v>0</v>
      </c>
      <c r="I184" s="99" t="b">
        <v>0</v>
      </c>
      <c r="J184" s="99" t="b">
        <v>0</v>
      </c>
      <c r="K184" s="99" t="b">
        <v>0</v>
      </c>
      <c r="L184" s="99" t="b">
        <v>0</v>
      </c>
    </row>
    <row r="185" spans="1:12" ht="15">
      <c r="A185" s="101" t="s">
        <v>1194</v>
      </c>
      <c r="B185" s="99" t="s">
        <v>1183</v>
      </c>
      <c r="C185" s="99">
        <v>3</v>
      </c>
      <c r="D185" s="103">
        <v>0.0005239465279611386</v>
      </c>
      <c r="E185" s="103">
        <v>3.4148062795010126</v>
      </c>
      <c r="F185" s="99" t="s">
        <v>1670</v>
      </c>
      <c r="G185" s="99" t="b">
        <v>0</v>
      </c>
      <c r="H185" s="99" t="b">
        <v>0</v>
      </c>
      <c r="I185" s="99" t="b">
        <v>0</v>
      </c>
      <c r="J185" s="99" t="b">
        <v>1</v>
      </c>
      <c r="K185" s="99" t="b">
        <v>0</v>
      </c>
      <c r="L185" s="99" t="b">
        <v>0</v>
      </c>
    </row>
    <row r="186" spans="1:12" ht="15">
      <c r="A186" s="101" t="s">
        <v>1107</v>
      </c>
      <c r="B186" s="99" t="s">
        <v>572</v>
      </c>
      <c r="C186" s="99">
        <v>3</v>
      </c>
      <c r="D186" s="103">
        <v>0.0005239465279611386</v>
      </c>
      <c r="E186" s="103">
        <v>2.93768502478135</v>
      </c>
      <c r="F186" s="99" t="s">
        <v>1670</v>
      </c>
      <c r="G186" s="99" t="b">
        <v>0</v>
      </c>
      <c r="H186" s="99" t="b">
        <v>0</v>
      </c>
      <c r="I186" s="99" t="b">
        <v>0</v>
      </c>
      <c r="J186" s="99" t="b">
        <v>0</v>
      </c>
      <c r="K186" s="99" t="b">
        <v>0</v>
      </c>
      <c r="L186" s="99" t="b">
        <v>0</v>
      </c>
    </row>
    <row r="187" spans="1:12" ht="15">
      <c r="A187" s="101" t="s">
        <v>443</v>
      </c>
      <c r="B187" s="99" t="s">
        <v>1026</v>
      </c>
      <c r="C187" s="99">
        <v>3</v>
      </c>
      <c r="D187" s="103">
        <v>0.0005239465279611386</v>
      </c>
      <c r="E187" s="103">
        <v>2.530199698203082</v>
      </c>
      <c r="F187" s="99" t="s">
        <v>1670</v>
      </c>
      <c r="G187" s="99" t="b">
        <v>0</v>
      </c>
      <c r="H187" s="99" t="b">
        <v>0</v>
      </c>
      <c r="I187" s="99" t="b">
        <v>0</v>
      </c>
      <c r="J187" s="99" t="b">
        <v>0</v>
      </c>
      <c r="K187" s="99" t="b">
        <v>0</v>
      </c>
      <c r="L187" s="99" t="b">
        <v>0</v>
      </c>
    </row>
    <row r="188" spans="1:12" ht="15">
      <c r="A188" s="101" t="s">
        <v>594</v>
      </c>
      <c r="B188" s="99" t="s">
        <v>478</v>
      </c>
      <c r="C188" s="99">
        <v>3</v>
      </c>
      <c r="D188" s="103">
        <v>0.0005239465279611386</v>
      </c>
      <c r="E188" s="103">
        <v>2.261838819292469</v>
      </c>
      <c r="F188" s="99" t="s">
        <v>1670</v>
      </c>
      <c r="G188" s="99" t="b">
        <v>0</v>
      </c>
      <c r="H188" s="99" t="b">
        <v>0</v>
      </c>
      <c r="I188" s="99" t="b">
        <v>0</v>
      </c>
      <c r="J188" s="99" t="b">
        <v>0</v>
      </c>
      <c r="K188" s="99" t="b">
        <v>0</v>
      </c>
      <c r="L188" s="99" t="b">
        <v>0</v>
      </c>
    </row>
    <row r="189" spans="1:12" ht="15">
      <c r="A189" s="101" t="s">
        <v>1203</v>
      </c>
      <c r="B189" s="99" t="s">
        <v>1173</v>
      </c>
      <c r="C189" s="99">
        <v>3</v>
      </c>
      <c r="D189" s="103">
        <v>0.0005239465279611386</v>
      </c>
      <c r="E189" s="103">
        <v>3.4148062795010126</v>
      </c>
      <c r="F189" s="99" t="s">
        <v>1670</v>
      </c>
      <c r="G189" s="99" t="b">
        <v>0</v>
      </c>
      <c r="H189" s="99" t="b">
        <v>1</v>
      </c>
      <c r="I189" s="99" t="b">
        <v>0</v>
      </c>
      <c r="J189" s="99" t="b">
        <v>0</v>
      </c>
      <c r="K189" s="99" t="b">
        <v>0</v>
      </c>
      <c r="L189" s="99" t="b">
        <v>0</v>
      </c>
    </row>
    <row r="190" spans="1:12" ht="15">
      <c r="A190" s="101" t="s">
        <v>440</v>
      </c>
      <c r="B190" s="99" t="s">
        <v>451</v>
      </c>
      <c r="C190" s="99">
        <v>3</v>
      </c>
      <c r="D190" s="103">
        <v>0.0005239465279611386</v>
      </c>
      <c r="E190" s="103">
        <v>1.6878075515647504</v>
      </c>
      <c r="F190" s="99" t="s">
        <v>1670</v>
      </c>
      <c r="G190" s="99" t="b">
        <v>0</v>
      </c>
      <c r="H190" s="99" t="b">
        <v>0</v>
      </c>
      <c r="I190" s="99" t="b">
        <v>0</v>
      </c>
      <c r="J190" s="99" t="b">
        <v>0</v>
      </c>
      <c r="K190" s="99" t="b">
        <v>0</v>
      </c>
      <c r="L190" s="99" t="b">
        <v>0</v>
      </c>
    </row>
    <row r="191" spans="1:12" ht="15">
      <c r="A191" s="101" t="s">
        <v>254</v>
      </c>
      <c r="B191" s="99" t="s">
        <v>250</v>
      </c>
      <c r="C191" s="99">
        <v>3</v>
      </c>
      <c r="D191" s="103">
        <v>0.0005239465279611386</v>
      </c>
      <c r="E191" s="103">
        <v>1.2094815957067173</v>
      </c>
      <c r="F191" s="99" t="s">
        <v>1670</v>
      </c>
      <c r="G191" s="99" t="b">
        <v>0</v>
      </c>
      <c r="H191" s="99" t="b">
        <v>0</v>
      </c>
      <c r="I191" s="99" t="b">
        <v>0</v>
      </c>
      <c r="J191" s="99" t="b">
        <v>0</v>
      </c>
      <c r="K191" s="99" t="b">
        <v>0</v>
      </c>
      <c r="L191" s="99" t="b">
        <v>0</v>
      </c>
    </row>
    <row r="192" spans="1:12" ht="15">
      <c r="A192" s="101" t="s">
        <v>814</v>
      </c>
      <c r="B192" s="99" t="s">
        <v>1019</v>
      </c>
      <c r="C192" s="99">
        <v>3</v>
      </c>
      <c r="D192" s="103">
        <v>0.0005239465279611386</v>
      </c>
      <c r="E192" s="103">
        <v>3.2898675428927127</v>
      </c>
      <c r="F192" s="99" t="s">
        <v>1670</v>
      </c>
      <c r="G192" s="99" t="b">
        <v>1</v>
      </c>
      <c r="H192" s="99" t="b">
        <v>0</v>
      </c>
      <c r="I192" s="99" t="b">
        <v>0</v>
      </c>
      <c r="J192" s="99" t="b">
        <v>0</v>
      </c>
      <c r="K192" s="99" t="b">
        <v>0</v>
      </c>
      <c r="L192" s="99" t="b">
        <v>0</v>
      </c>
    </row>
    <row r="193" spans="1:12" ht="15">
      <c r="A193" s="101" t="s">
        <v>446</v>
      </c>
      <c r="B193" s="99" t="s">
        <v>446</v>
      </c>
      <c r="C193" s="99">
        <v>3</v>
      </c>
      <c r="D193" s="103">
        <v>0.0007058687145598914</v>
      </c>
      <c r="E193" s="103">
        <v>1.704406813384212</v>
      </c>
      <c r="F193" s="99" t="s">
        <v>1670</v>
      </c>
      <c r="G193" s="99" t="b">
        <v>0</v>
      </c>
      <c r="H193" s="99" t="b">
        <v>0</v>
      </c>
      <c r="I193" s="99" t="b">
        <v>0</v>
      </c>
      <c r="J193" s="99" t="b">
        <v>0</v>
      </c>
      <c r="K193" s="99" t="b">
        <v>0</v>
      </c>
      <c r="L193" s="99" t="b">
        <v>0</v>
      </c>
    </row>
    <row r="194" spans="1:12" ht="15">
      <c r="A194" s="101" t="s">
        <v>1015</v>
      </c>
      <c r="B194" s="99" t="s">
        <v>546</v>
      </c>
      <c r="C194" s="99">
        <v>3</v>
      </c>
      <c r="D194" s="103">
        <v>0.0005239465279611386</v>
      </c>
      <c r="E194" s="103">
        <v>2.891927534220675</v>
      </c>
      <c r="F194" s="99" t="s">
        <v>1670</v>
      </c>
      <c r="G194" s="99" t="b">
        <v>0</v>
      </c>
      <c r="H194" s="99" t="b">
        <v>0</v>
      </c>
      <c r="I194" s="99" t="b">
        <v>0</v>
      </c>
      <c r="J194" s="99" t="b">
        <v>0</v>
      </c>
      <c r="K194" s="99" t="b">
        <v>0</v>
      </c>
      <c r="L194" s="99" t="b">
        <v>0</v>
      </c>
    </row>
    <row r="195" spans="1:12" ht="15">
      <c r="A195" s="101" t="s">
        <v>258</v>
      </c>
      <c r="B195" s="99" t="s">
        <v>1161</v>
      </c>
      <c r="C195" s="99">
        <v>3</v>
      </c>
      <c r="D195" s="103">
        <v>0.0005239465279611386</v>
      </c>
      <c r="E195" s="103">
        <v>2.476954186249857</v>
      </c>
      <c r="F195" s="99" t="s">
        <v>1670</v>
      </c>
      <c r="G195" s="99" t="b">
        <v>0</v>
      </c>
      <c r="H195" s="99" t="b">
        <v>0</v>
      </c>
      <c r="I195" s="99" t="b">
        <v>0</v>
      </c>
      <c r="J195" s="99" t="b">
        <v>1</v>
      </c>
      <c r="K195" s="99" t="b">
        <v>0</v>
      </c>
      <c r="L195" s="99" t="b">
        <v>0</v>
      </c>
    </row>
    <row r="196" spans="1:12" ht="15">
      <c r="A196" s="101" t="s">
        <v>585</v>
      </c>
      <c r="B196" s="99" t="s">
        <v>884</v>
      </c>
      <c r="C196" s="99">
        <v>3</v>
      </c>
      <c r="D196" s="103">
        <v>0.0007058687145598914</v>
      </c>
      <c r="E196" s="103">
        <v>2.81274628817305</v>
      </c>
      <c r="F196" s="99" t="s">
        <v>1670</v>
      </c>
      <c r="G196" s="99" t="b">
        <v>0</v>
      </c>
      <c r="H196" s="99" t="b">
        <v>0</v>
      </c>
      <c r="I196" s="99" t="b">
        <v>0</v>
      </c>
      <c r="J196" s="99" t="b">
        <v>0</v>
      </c>
      <c r="K196" s="99" t="b">
        <v>0</v>
      </c>
      <c r="L196" s="99" t="b">
        <v>0</v>
      </c>
    </row>
    <row r="197" spans="1:12" ht="15">
      <c r="A197" s="101" t="s">
        <v>419</v>
      </c>
      <c r="B197" s="99" t="s">
        <v>977</v>
      </c>
      <c r="C197" s="99">
        <v>3</v>
      </c>
      <c r="D197" s="103">
        <v>0.0005239465279611386</v>
      </c>
      <c r="E197" s="103">
        <v>2.3008629271941756</v>
      </c>
      <c r="F197" s="99" t="s">
        <v>1670</v>
      </c>
      <c r="G197" s="99" t="b">
        <v>0</v>
      </c>
      <c r="H197" s="99" t="b">
        <v>0</v>
      </c>
      <c r="I197" s="99" t="b">
        <v>0</v>
      </c>
      <c r="J197" s="99" t="b">
        <v>0</v>
      </c>
      <c r="K197" s="99" t="b">
        <v>0</v>
      </c>
      <c r="L197" s="99" t="b">
        <v>0</v>
      </c>
    </row>
    <row r="198" spans="1:12" ht="15">
      <c r="A198" s="101" t="s">
        <v>521</v>
      </c>
      <c r="B198" s="99" t="s">
        <v>605</v>
      </c>
      <c r="C198" s="99">
        <v>3</v>
      </c>
      <c r="D198" s="103">
        <v>0.0005239465279611386</v>
      </c>
      <c r="E198" s="103">
        <v>2.4447695028784557</v>
      </c>
      <c r="F198" s="99" t="s">
        <v>1670</v>
      </c>
      <c r="G198" s="99" t="b">
        <v>0</v>
      </c>
      <c r="H198" s="99" t="b">
        <v>0</v>
      </c>
      <c r="I198" s="99" t="b">
        <v>0</v>
      </c>
      <c r="J198" s="99" t="b">
        <v>0</v>
      </c>
      <c r="K198" s="99" t="b">
        <v>0</v>
      </c>
      <c r="L198" s="99" t="b">
        <v>0</v>
      </c>
    </row>
    <row r="199" spans="1:12" ht="15">
      <c r="A199" s="101" t="s">
        <v>739</v>
      </c>
      <c r="B199" s="99" t="s">
        <v>525</v>
      </c>
      <c r="C199" s="99">
        <v>3</v>
      </c>
      <c r="D199" s="103">
        <v>0.0005239465279611386</v>
      </c>
      <c r="E199" s="103">
        <v>2.6286860994460937</v>
      </c>
      <c r="F199" s="99" t="s">
        <v>1670</v>
      </c>
      <c r="G199" s="99" t="b">
        <v>0</v>
      </c>
      <c r="H199" s="99" t="b">
        <v>0</v>
      </c>
      <c r="I199" s="99" t="b">
        <v>0</v>
      </c>
      <c r="J199" s="99" t="b">
        <v>0</v>
      </c>
      <c r="K199" s="99" t="b">
        <v>0</v>
      </c>
      <c r="L199" s="99" t="b">
        <v>0</v>
      </c>
    </row>
    <row r="200" spans="1:12" ht="15">
      <c r="A200" s="101" t="s">
        <v>916</v>
      </c>
      <c r="B200" s="99" t="s">
        <v>457</v>
      </c>
      <c r="C200" s="99">
        <v>3</v>
      </c>
      <c r="D200" s="103">
        <v>0.0005239465279611386</v>
      </c>
      <c r="E200" s="103">
        <v>2.4882351966595464</v>
      </c>
      <c r="F200" s="99" t="s">
        <v>1670</v>
      </c>
      <c r="G200" s="99" t="b">
        <v>0</v>
      </c>
      <c r="H200" s="99" t="b">
        <v>0</v>
      </c>
      <c r="I200" s="99" t="b">
        <v>0</v>
      </c>
      <c r="J200" s="99" t="b">
        <v>0</v>
      </c>
      <c r="K200" s="99" t="b">
        <v>0</v>
      </c>
      <c r="L200" s="99" t="b">
        <v>0</v>
      </c>
    </row>
    <row r="201" spans="1:12" ht="15">
      <c r="A201" s="101" t="s">
        <v>980</v>
      </c>
      <c r="B201" s="99" t="s">
        <v>995</v>
      </c>
      <c r="C201" s="99">
        <v>3</v>
      </c>
      <c r="D201" s="103">
        <v>0.0005910885941999596</v>
      </c>
      <c r="E201" s="103">
        <v>3.4148062795010126</v>
      </c>
      <c r="F201" s="99" t="s">
        <v>1670</v>
      </c>
      <c r="G201" s="99" t="b">
        <v>0</v>
      </c>
      <c r="H201" s="99" t="b">
        <v>0</v>
      </c>
      <c r="I201" s="99" t="b">
        <v>0</v>
      </c>
      <c r="J201" s="99" t="b">
        <v>0</v>
      </c>
      <c r="K201" s="99" t="b">
        <v>0</v>
      </c>
      <c r="L201" s="99" t="b">
        <v>0</v>
      </c>
    </row>
    <row r="202" spans="1:12" ht="15">
      <c r="A202" s="101" t="s">
        <v>498</v>
      </c>
      <c r="B202" s="99" t="s">
        <v>655</v>
      </c>
      <c r="C202" s="99">
        <v>3</v>
      </c>
      <c r="D202" s="103">
        <v>0.0005239465279611386</v>
      </c>
      <c r="E202" s="103">
        <v>2.4447695028784557</v>
      </c>
      <c r="F202" s="99" t="s">
        <v>1670</v>
      </c>
      <c r="G202" s="99" t="b">
        <v>0</v>
      </c>
      <c r="H202" s="99" t="b">
        <v>0</v>
      </c>
      <c r="I202" s="99" t="b">
        <v>0</v>
      </c>
      <c r="J202" s="99" t="b">
        <v>0</v>
      </c>
      <c r="K202" s="99" t="b">
        <v>0</v>
      </c>
      <c r="L202" s="99" t="b">
        <v>0</v>
      </c>
    </row>
    <row r="203" spans="1:12" ht="15">
      <c r="A203" s="101" t="s">
        <v>976</v>
      </c>
      <c r="B203" s="99" t="s">
        <v>1203</v>
      </c>
      <c r="C203" s="99">
        <v>3</v>
      </c>
      <c r="D203" s="103">
        <v>0.0005239465279611386</v>
      </c>
      <c r="E203" s="103">
        <v>3.4148062795010126</v>
      </c>
      <c r="F203" s="99" t="s">
        <v>1670</v>
      </c>
      <c r="G203" s="99" t="b">
        <v>0</v>
      </c>
      <c r="H203" s="99" t="b">
        <v>1</v>
      </c>
      <c r="I203" s="99" t="b">
        <v>0</v>
      </c>
      <c r="J203" s="99" t="b">
        <v>0</v>
      </c>
      <c r="K203" s="99" t="b">
        <v>1</v>
      </c>
      <c r="L203" s="99" t="b">
        <v>0</v>
      </c>
    </row>
    <row r="204" spans="1:12" ht="15">
      <c r="A204" s="101" t="s">
        <v>450</v>
      </c>
      <c r="B204" s="99" t="s">
        <v>976</v>
      </c>
      <c r="C204" s="99">
        <v>3</v>
      </c>
      <c r="D204" s="103">
        <v>0.0005239465279611386</v>
      </c>
      <c r="E204" s="103">
        <v>2.5697082394867556</v>
      </c>
      <c r="F204" s="99" t="s">
        <v>1670</v>
      </c>
      <c r="G204" s="99" t="b">
        <v>0</v>
      </c>
      <c r="H204" s="99" t="b">
        <v>0</v>
      </c>
      <c r="I204" s="99" t="b">
        <v>0</v>
      </c>
      <c r="J204" s="99" t="b">
        <v>0</v>
      </c>
      <c r="K204" s="99" t="b">
        <v>1</v>
      </c>
      <c r="L204" s="99" t="b">
        <v>0</v>
      </c>
    </row>
    <row r="205" spans="1:12" ht="15">
      <c r="A205" s="101" t="s">
        <v>655</v>
      </c>
      <c r="B205" s="99" t="s">
        <v>1071</v>
      </c>
      <c r="C205" s="99">
        <v>3</v>
      </c>
      <c r="D205" s="103">
        <v>0.0005239465279611386</v>
      </c>
      <c r="E205" s="103">
        <v>3.1137762838370313</v>
      </c>
      <c r="F205" s="99" t="s">
        <v>1670</v>
      </c>
      <c r="G205" s="99" t="b">
        <v>0</v>
      </c>
      <c r="H205" s="99" t="b">
        <v>0</v>
      </c>
      <c r="I205" s="99" t="b">
        <v>0</v>
      </c>
      <c r="J205" s="99" t="b">
        <v>0</v>
      </c>
      <c r="K205" s="99" t="b">
        <v>0</v>
      </c>
      <c r="L205" s="99" t="b">
        <v>0</v>
      </c>
    </row>
    <row r="206" spans="1:12" ht="15">
      <c r="A206" s="101" t="s">
        <v>445</v>
      </c>
      <c r="B206" s="99" t="s">
        <v>1055</v>
      </c>
      <c r="C206" s="99">
        <v>3</v>
      </c>
      <c r="D206" s="103">
        <v>0.0005239465279611386</v>
      </c>
      <c r="E206" s="103">
        <v>2.549504853398469</v>
      </c>
      <c r="F206" s="99" t="s">
        <v>1670</v>
      </c>
      <c r="G206" s="99" t="b">
        <v>0</v>
      </c>
      <c r="H206" s="99" t="b">
        <v>0</v>
      </c>
      <c r="I206" s="99" t="b">
        <v>0</v>
      </c>
      <c r="J206" s="99" t="b">
        <v>0</v>
      </c>
      <c r="K206" s="99" t="b">
        <v>0</v>
      </c>
      <c r="L206" s="99" t="b">
        <v>0</v>
      </c>
    </row>
    <row r="207" spans="1:12" ht="15">
      <c r="A207" s="101" t="s">
        <v>719</v>
      </c>
      <c r="B207" s="99" t="s">
        <v>968</v>
      </c>
      <c r="C207" s="99">
        <v>3</v>
      </c>
      <c r="D207" s="103">
        <v>0.0005239465279611386</v>
      </c>
      <c r="E207" s="103">
        <v>3.1929575298846564</v>
      </c>
      <c r="F207" s="99" t="s">
        <v>1670</v>
      </c>
      <c r="G207" s="99" t="b">
        <v>0</v>
      </c>
      <c r="H207" s="99" t="b">
        <v>0</v>
      </c>
      <c r="I207" s="99" t="b">
        <v>0</v>
      </c>
      <c r="J207" s="99" t="b">
        <v>1</v>
      </c>
      <c r="K207" s="99" t="b">
        <v>0</v>
      </c>
      <c r="L207" s="99" t="b">
        <v>0</v>
      </c>
    </row>
    <row r="208" spans="1:12" ht="15">
      <c r="A208" s="101" t="s">
        <v>418</v>
      </c>
      <c r="B208" s="99" t="s">
        <v>608</v>
      </c>
      <c r="C208" s="99">
        <v>3</v>
      </c>
      <c r="D208" s="103">
        <v>0.0005239465279611386</v>
      </c>
      <c r="E208" s="103">
        <v>1.870738235150737</v>
      </c>
      <c r="F208" s="99" t="s">
        <v>1670</v>
      </c>
      <c r="G208" s="99" t="b">
        <v>0</v>
      </c>
      <c r="H208" s="99" t="b">
        <v>0</v>
      </c>
      <c r="I208" s="99" t="b">
        <v>0</v>
      </c>
      <c r="J208" s="99" t="b">
        <v>0</v>
      </c>
      <c r="K208" s="99" t="b">
        <v>0</v>
      </c>
      <c r="L208" s="99" t="b">
        <v>0</v>
      </c>
    </row>
    <row r="209" spans="1:12" ht="15">
      <c r="A209" s="101" t="s">
        <v>899</v>
      </c>
      <c r="B209" s="99" t="s">
        <v>444</v>
      </c>
      <c r="C209" s="99">
        <v>3</v>
      </c>
      <c r="D209" s="103">
        <v>0.0005239465279611386</v>
      </c>
      <c r="E209" s="103">
        <v>2.4245661167901686</v>
      </c>
      <c r="F209" s="99" t="s">
        <v>1670</v>
      </c>
      <c r="G209" s="99" t="b">
        <v>1</v>
      </c>
      <c r="H209" s="99" t="b">
        <v>0</v>
      </c>
      <c r="I209" s="99" t="b">
        <v>0</v>
      </c>
      <c r="J209" s="99" t="b">
        <v>0</v>
      </c>
      <c r="K209" s="99" t="b">
        <v>0</v>
      </c>
      <c r="L209" s="99" t="b">
        <v>0</v>
      </c>
    </row>
    <row r="210" spans="1:12" ht="15">
      <c r="A210" s="101" t="s">
        <v>428</v>
      </c>
      <c r="B210" s="99" t="s">
        <v>594</v>
      </c>
      <c r="C210" s="99">
        <v>3</v>
      </c>
      <c r="D210" s="103">
        <v>0.0005239465279611386</v>
      </c>
      <c r="E210" s="103">
        <v>1.9888375472287314</v>
      </c>
      <c r="F210" s="99" t="s">
        <v>1670</v>
      </c>
      <c r="G210" s="99" t="b">
        <v>0</v>
      </c>
      <c r="H210" s="99" t="b">
        <v>0</v>
      </c>
      <c r="I210" s="99" t="b">
        <v>0</v>
      </c>
      <c r="J210" s="99" t="b">
        <v>0</v>
      </c>
      <c r="K210" s="99" t="b">
        <v>0</v>
      </c>
      <c r="L210" s="99" t="b">
        <v>0</v>
      </c>
    </row>
    <row r="211" spans="1:12" ht="15">
      <c r="A211" s="101" t="s">
        <v>630</v>
      </c>
      <c r="B211" s="99" t="s">
        <v>250</v>
      </c>
      <c r="C211" s="99">
        <v>3</v>
      </c>
      <c r="D211" s="103">
        <v>0.0005239465279611386</v>
      </c>
      <c r="E211" s="103">
        <v>1.9441671523092705</v>
      </c>
      <c r="F211" s="99" t="s">
        <v>1670</v>
      </c>
      <c r="G211" s="99" t="b">
        <v>0</v>
      </c>
      <c r="H211" s="99" t="b">
        <v>0</v>
      </c>
      <c r="I211" s="99" t="b">
        <v>0</v>
      </c>
      <c r="J211" s="99" t="b">
        <v>0</v>
      </c>
      <c r="K211" s="99" t="b">
        <v>0</v>
      </c>
      <c r="L211" s="99" t="b">
        <v>0</v>
      </c>
    </row>
    <row r="212" spans="1:12" ht="15">
      <c r="A212" s="101" t="s">
        <v>896</v>
      </c>
      <c r="B212" s="99" t="s">
        <v>713</v>
      </c>
      <c r="C212" s="99">
        <v>3</v>
      </c>
      <c r="D212" s="103">
        <v>0.0005239465279611386</v>
      </c>
      <c r="E212" s="103">
        <v>3.068018793276356</v>
      </c>
      <c r="F212" s="99" t="s">
        <v>1670</v>
      </c>
      <c r="G212" s="99" t="b">
        <v>0</v>
      </c>
      <c r="H212" s="99" t="b">
        <v>0</v>
      </c>
      <c r="I212" s="99" t="b">
        <v>0</v>
      </c>
      <c r="J212" s="99" t="b">
        <v>0</v>
      </c>
      <c r="K212" s="99" t="b">
        <v>0</v>
      </c>
      <c r="L212" s="99" t="b">
        <v>0</v>
      </c>
    </row>
    <row r="213" spans="1:12" ht="15">
      <c r="A213" s="101" t="s">
        <v>590</v>
      </c>
      <c r="B213" s="99" t="s">
        <v>707</v>
      </c>
      <c r="C213" s="99">
        <v>3</v>
      </c>
      <c r="D213" s="103">
        <v>0.0005239465279611386</v>
      </c>
      <c r="E213" s="103">
        <v>2.68780755156475</v>
      </c>
      <c r="F213" s="99" t="s">
        <v>1670</v>
      </c>
      <c r="G213" s="99" t="b">
        <v>0</v>
      </c>
      <c r="H213" s="99" t="b">
        <v>0</v>
      </c>
      <c r="I213" s="99" t="b">
        <v>0</v>
      </c>
      <c r="J213" s="99" t="b">
        <v>0</v>
      </c>
      <c r="K213" s="99" t="b">
        <v>1</v>
      </c>
      <c r="L213" s="99" t="b">
        <v>0</v>
      </c>
    </row>
    <row r="214" spans="1:12" ht="15">
      <c r="A214" s="101" t="s">
        <v>959</v>
      </c>
      <c r="B214" s="99" t="s">
        <v>250</v>
      </c>
      <c r="C214" s="99">
        <v>3</v>
      </c>
      <c r="D214" s="103">
        <v>0.0005239465279611386</v>
      </c>
      <c r="E214" s="103">
        <v>2.312143937603865</v>
      </c>
      <c r="F214" s="99" t="s">
        <v>1670</v>
      </c>
      <c r="G214" s="99" t="b">
        <v>0</v>
      </c>
      <c r="H214" s="99" t="b">
        <v>0</v>
      </c>
      <c r="I214" s="99" t="b">
        <v>0</v>
      </c>
      <c r="J214" s="99" t="b">
        <v>0</v>
      </c>
      <c r="K214" s="99" t="b">
        <v>0</v>
      </c>
      <c r="L214" s="99" t="b">
        <v>0</v>
      </c>
    </row>
    <row r="215" spans="1:12" ht="15">
      <c r="A215" s="101" t="s">
        <v>476</v>
      </c>
      <c r="B215" s="99" t="s">
        <v>916</v>
      </c>
      <c r="C215" s="99">
        <v>3</v>
      </c>
      <c r="D215" s="103">
        <v>0.0005239465279611386</v>
      </c>
      <c r="E215" s="103">
        <v>2.536539876234101</v>
      </c>
      <c r="F215" s="99" t="s">
        <v>1670</v>
      </c>
      <c r="G215" s="99" t="b">
        <v>0</v>
      </c>
      <c r="H215" s="99" t="b">
        <v>0</v>
      </c>
      <c r="I215" s="99" t="b">
        <v>0</v>
      </c>
      <c r="J215" s="99" t="b">
        <v>0</v>
      </c>
      <c r="K215" s="99" t="b">
        <v>0</v>
      </c>
      <c r="L215" s="99" t="b">
        <v>0</v>
      </c>
    </row>
    <row r="216" spans="1:12" ht="15">
      <c r="A216" s="101" t="s">
        <v>476</v>
      </c>
      <c r="B216" s="99" t="s">
        <v>589</v>
      </c>
      <c r="C216" s="99">
        <v>3</v>
      </c>
      <c r="D216" s="103">
        <v>0.0005239465279611386</v>
      </c>
      <c r="E216" s="103">
        <v>2.23550988057012</v>
      </c>
      <c r="F216" s="99" t="s">
        <v>1670</v>
      </c>
      <c r="G216" s="99" t="b">
        <v>0</v>
      </c>
      <c r="H216" s="99" t="b">
        <v>0</v>
      </c>
      <c r="I216" s="99" t="b">
        <v>0</v>
      </c>
      <c r="J216" s="99" t="b">
        <v>0</v>
      </c>
      <c r="K216" s="99" t="b">
        <v>0</v>
      </c>
      <c r="L216" s="99" t="b">
        <v>0</v>
      </c>
    </row>
    <row r="217" spans="1:12" ht="15">
      <c r="A217" s="101" t="s">
        <v>422</v>
      </c>
      <c r="B217" s="99" t="s">
        <v>415</v>
      </c>
      <c r="C217" s="99">
        <v>3</v>
      </c>
      <c r="D217" s="103">
        <v>0.0005239465279611386</v>
      </c>
      <c r="E217" s="103">
        <v>1.0111139419398838</v>
      </c>
      <c r="F217" s="99" t="s">
        <v>1670</v>
      </c>
      <c r="G217" s="99" t="b">
        <v>0</v>
      </c>
      <c r="H217" s="99" t="b">
        <v>0</v>
      </c>
      <c r="I217" s="99" t="b">
        <v>0</v>
      </c>
      <c r="J217" s="99" t="b">
        <v>0</v>
      </c>
      <c r="K217" s="99" t="b">
        <v>0</v>
      </c>
      <c r="L217" s="99" t="b">
        <v>0</v>
      </c>
    </row>
    <row r="218" spans="1:12" ht="15">
      <c r="A218" s="101" t="s">
        <v>603</v>
      </c>
      <c r="B218" s="99" t="s">
        <v>966</v>
      </c>
      <c r="C218" s="99">
        <v>3</v>
      </c>
      <c r="D218" s="103">
        <v>0.0005239465279611386</v>
      </c>
      <c r="E218" s="103">
        <v>3.0468294942064182</v>
      </c>
      <c r="F218" s="99" t="s">
        <v>1670</v>
      </c>
      <c r="G218" s="99" t="b">
        <v>0</v>
      </c>
      <c r="H218" s="99" t="b">
        <v>0</v>
      </c>
      <c r="I218" s="99" t="b">
        <v>0</v>
      </c>
      <c r="J218" s="99" t="b">
        <v>0</v>
      </c>
      <c r="K218" s="99" t="b">
        <v>0</v>
      </c>
      <c r="L218" s="99" t="b">
        <v>0</v>
      </c>
    </row>
    <row r="219" spans="1:12" ht="15">
      <c r="A219" s="101" t="s">
        <v>427</v>
      </c>
      <c r="B219" s="99" t="s">
        <v>470</v>
      </c>
      <c r="C219" s="99">
        <v>3</v>
      </c>
      <c r="D219" s="103">
        <v>0.0005239465279611386</v>
      </c>
      <c r="E219" s="103">
        <v>1.636655029117369</v>
      </c>
      <c r="F219" s="99" t="s">
        <v>1670</v>
      </c>
      <c r="G219" s="99" t="b">
        <v>0</v>
      </c>
      <c r="H219" s="99" t="b">
        <v>0</v>
      </c>
      <c r="I219" s="99" t="b">
        <v>0</v>
      </c>
      <c r="J219" s="99" t="b">
        <v>0</v>
      </c>
      <c r="K219" s="99" t="b">
        <v>0</v>
      </c>
      <c r="L219" s="99" t="b">
        <v>0</v>
      </c>
    </row>
    <row r="220" spans="1:12" ht="15">
      <c r="A220" s="101" t="s">
        <v>847</v>
      </c>
      <c r="B220" s="99" t="s">
        <v>233</v>
      </c>
      <c r="C220" s="99">
        <v>3</v>
      </c>
      <c r="D220" s="103">
        <v>0.0005239465279611386</v>
      </c>
      <c r="E220" s="103">
        <v>2.1595337743977066</v>
      </c>
      <c r="F220" s="99" t="s">
        <v>1670</v>
      </c>
      <c r="G220" s="99" t="b">
        <v>0</v>
      </c>
      <c r="H220" s="99" t="b">
        <v>0</v>
      </c>
      <c r="I220" s="99" t="b">
        <v>0</v>
      </c>
      <c r="J220" s="99" t="b">
        <v>0</v>
      </c>
      <c r="K220" s="99" t="b">
        <v>0</v>
      </c>
      <c r="L220" s="99" t="b">
        <v>0</v>
      </c>
    </row>
    <row r="221" spans="1:12" ht="15">
      <c r="A221" s="101" t="s">
        <v>605</v>
      </c>
      <c r="B221" s="99" t="s">
        <v>967</v>
      </c>
      <c r="C221" s="99">
        <v>3</v>
      </c>
      <c r="D221" s="103">
        <v>0.0005239465279611386</v>
      </c>
      <c r="E221" s="103">
        <v>3.0468294942064182</v>
      </c>
      <c r="F221" s="99" t="s">
        <v>1670</v>
      </c>
      <c r="G221" s="99" t="b">
        <v>0</v>
      </c>
      <c r="H221" s="99" t="b">
        <v>0</v>
      </c>
      <c r="I221" s="99" t="b">
        <v>0</v>
      </c>
      <c r="J221" s="99" t="b">
        <v>0</v>
      </c>
      <c r="K221" s="99" t="b">
        <v>0</v>
      </c>
      <c r="L221" s="99" t="b">
        <v>0</v>
      </c>
    </row>
    <row r="222" spans="1:12" ht="15">
      <c r="A222" s="101" t="s">
        <v>543</v>
      </c>
      <c r="B222" s="99" t="s">
        <v>428</v>
      </c>
      <c r="C222" s="99">
        <v>3</v>
      </c>
      <c r="D222" s="103">
        <v>0.0005239465279611386</v>
      </c>
      <c r="E222" s="103">
        <v>1.8919275342206752</v>
      </c>
      <c r="F222" s="99" t="s">
        <v>1670</v>
      </c>
      <c r="G222" s="99" t="b">
        <v>1</v>
      </c>
      <c r="H222" s="99" t="b">
        <v>0</v>
      </c>
      <c r="I222" s="99" t="b">
        <v>0</v>
      </c>
      <c r="J222" s="99" t="b">
        <v>0</v>
      </c>
      <c r="K222" s="99" t="b">
        <v>0</v>
      </c>
      <c r="L222" s="99" t="b">
        <v>0</v>
      </c>
    </row>
    <row r="223" spans="1:12" ht="15">
      <c r="A223" s="101" t="s">
        <v>978</v>
      </c>
      <c r="B223" s="99" t="s">
        <v>506</v>
      </c>
      <c r="C223" s="99">
        <v>3</v>
      </c>
      <c r="D223" s="103">
        <v>0.0005239465279611386</v>
      </c>
      <c r="E223" s="103">
        <v>2.7779841819138382</v>
      </c>
      <c r="F223" s="99" t="s">
        <v>1670</v>
      </c>
      <c r="G223" s="99" t="b">
        <v>0</v>
      </c>
      <c r="H223" s="99" t="b">
        <v>0</v>
      </c>
      <c r="I223" s="99" t="b">
        <v>0</v>
      </c>
      <c r="J223" s="99" t="b">
        <v>0</v>
      </c>
      <c r="K223" s="99" t="b">
        <v>0</v>
      </c>
      <c r="L223" s="99" t="b">
        <v>0</v>
      </c>
    </row>
    <row r="224" spans="1:12" ht="15">
      <c r="A224" s="101" t="s">
        <v>886</v>
      </c>
      <c r="B224" s="99" t="s">
        <v>527</v>
      </c>
      <c r="C224" s="99">
        <v>3</v>
      </c>
      <c r="D224" s="103">
        <v>0.0005239465279611386</v>
      </c>
      <c r="E224" s="103">
        <v>2.72559611245415</v>
      </c>
      <c r="F224" s="99" t="s">
        <v>1670</v>
      </c>
      <c r="G224" s="99" t="b">
        <v>0</v>
      </c>
      <c r="H224" s="99" t="b">
        <v>0</v>
      </c>
      <c r="I224" s="99" t="b">
        <v>0</v>
      </c>
      <c r="J224" s="99" t="b">
        <v>0</v>
      </c>
      <c r="K224" s="99" t="b">
        <v>0</v>
      </c>
      <c r="L224" s="99" t="b">
        <v>0</v>
      </c>
    </row>
    <row r="225" spans="1:12" ht="15">
      <c r="A225" s="101" t="s">
        <v>583</v>
      </c>
      <c r="B225" s="99" t="s">
        <v>430</v>
      </c>
      <c r="C225" s="99">
        <v>3</v>
      </c>
      <c r="D225" s="103">
        <v>0.0005239465279611386</v>
      </c>
      <c r="E225" s="103">
        <v>1.9524082816020565</v>
      </c>
      <c r="F225" s="99" t="s">
        <v>1670</v>
      </c>
      <c r="G225" s="99" t="b">
        <v>0</v>
      </c>
      <c r="H225" s="99" t="b">
        <v>0</v>
      </c>
      <c r="I225" s="99" t="b">
        <v>0</v>
      </c>
      <c r="J225" s="99" t="b">
        <v>0</v>
      </c>
      <c r="K225" s="99" t="b">
        <v>0</v>
      </c>
      <c r="L225" s="99" t="b">
        <v>0</v>
      </c>
    </row>
    <row r="226" spans="1:12" ht="15">
      <c r="A226" s="101" t="s">
        <v>233</v>
      </c>
      <c r="B226" s="99" t="s">
        <v>1097</v>
      </c>
      <c r="C226" s="99">
        <v>3</v>
      </c>
      <c r="D226" s="103">
        <v>0.0005239465279611386</v>
      </c>
      <c r="E226" s="103">
        <v>2.106597699209908</v>
      </c>
      <c r="F226" s="99" t="s">
        <v>1670</v>
      </c>
      <c r="G226" s="99" t="b">
        <v>0</v>
      </c>
      <c r="H226" s="99" t="b">
        <v>0</v>
      </c>
      <c r="I226" s="99" t="b">
        <v>0</v>
      </c>
      <c r="J226" s="99" t="b">
        <v>0</v>
      </c>
      <c r="K226" s="99" t="b">
        <v>0</v>
      </c>
      <c r="L226" s="99" t="b">
        <v>0</v>
      </c>
    </row>
    <row r="227" spans="1:12" ht="15">
      <c r="A227" s="101" t="s">
        <v>1040</v>
      </c>
      <c r="B227" s="99" t="s">
        <v>556</v>
      </c>
      <c r="C227" s="99">
        <v>3</v>
      </c>
      <c r="D227" s="103">
        <v>0.0005239465279611386</v>
      </c>
      <c r="E227" s="103">
        <v>2.891927534220675</v>
      </c>
      <c r="F227" s="99" t="s">
        <v>1670</v>
      </c>
      <c r="G227" s="99" t="b">
        <v>0</v>
      </c>
      <c r="H227" s="99" t="b">
        <v>0</v>
      </c>
      <c r="I227" s="99" t="b">
        <v>0</v>
      </c>
      <c r="J227" s="99" t="b">
        <v>0</v>
      </c>
      <c r="K227" s="99" t="b">
        <v>0</v>
      </c>
      <c r="L227" s="99" t="b">
        <v>0</v>
      </c>
    </row>
    <row r="228" spans="1:12" ht="15">
      <c r="A228" s="101" t="s">
        <v>619</v>
      </c>
      <c r="B228" s="99" t="s">
        <v>896</v>
      </c>
      <c r="C228" s="99">
        <v>3</v>
      </c>
      <c r="D228" s="103">
        <v>0.0005239465279611386</v>
      </c>
      <c r="E228" s="103">
        <v>2.9218907575981183</v>
      </c>
      <c r="F228" s="99" t="s">
        <v>1670</v>
      </c>
      <c r="G228" s="99" t="b">
        <v>0</v>
      </c>
      <c r="H228" s="99" t="b">
        <v>0</v>
      </c>
      <c r="I228" s="99" t="b">
        <v>0</v>
      </c>
      <c r="J228" s="99" t="b">
        <v>0</v>
      </c>
      <c r="K228" s="99" t="b">
        <v>0</v>
      </c>
      <c r="L228" s="99" t="b">
        <v>0</v>
      </c>
    </row>
    <row r="229" spans="1:12" ht="15">
      <c r="A229" s="101" t="s">
        <v>538</v>
      </c>
      <c r="B229" s="99" t="s">
        <v>254</v>
      </c>
      <c r="C229" s="99">
        <v>3</v>
      </c>
      <c r="D229" s="103">
        <v>0.0005239465279611386</v>
      </c>
      <c r="E229" s="103">
        <v>1.7892651923235274</v>
      </c>
      <c r="F229" s="99" t="s">
        <v>1670</v>
      </c>
      <c r="G229" s="99" t="b">
        <v>0</v>
      </c>
      <c r="H229" s="99" t="b">
        <v>0</v>
      </c>
      <c r="I229" s="99" t="b">
        <v>0</v>
      </c>
      <c r="J229" s="99" t="b">
        <v>0</v>
      </c>
      <c r="K229" s="99" t="b">
        <v>0</v>
      </c>
      <c r="L229" s="99" t="b">
        <v>0</v>
      </c>
    </row>
    <row r="230" spans="1:12" ht="15">
      <c r="A230" s="101" t="s">
        <v>1094</v>
      </c>
      <c r="B230" s="99" t="s">
        <v>743</v>
      </c>
      <c r="C230" s="99">
        <v>3</v>
      </c>
      <c r="D230" s="103">
        <v>0.0005239465279611386</v>
      </c>
      <c r="E230" s="103">
        <v>3.1929575298846564</v>
      </c>
      <c r="F230" s="99" t="s">
        <v>1670</v>
      </c>
      <c r="G230" s="99" t="b">
        <v>0</v>
      </c>
      <c r="H230" s="99" t="b">
        <v>0</v>
      </c>
      <c r="I230" s="99" t="b">
        <v>0</v>
      </c>
      <c r="J230" s="99" t="b">
        <v>0</v>
      </c>
      <c r="K230" s="99" t="b">
        <v>0</v>
      </c>
      <c r="L230" s="99" t="b">
        <v>0</v>
      </c>
    </row>
    <row r="231" spans="1:12" ht="15">
      <c r="A231" s="101" t="s">
        <v>480</v>
      </c>
      <c r="B231" s="99" t="s">
        <v>479</v>
      </c>
      <c r="C231" s="99">
        <v>3</v>
      </c>
      <c r="D231" s="103">
        <v>0.0005239465279611386</v>
      </c>
      <c r="E231" s="103">
        <v>1.960808823628488</v>
      </c>
      <c r="F231" s="99" t="s">
        <v>1670</v>
      </c>
      <c r="G231" s="99" t="b">
        <v>0</v>
      </c>
      <c r="H231" s="99" t="b">
        <v>0</v>
      </c>
      <c r="I231" s="99" t="b">
        <v>0</v>
      </c>
      <c r="J231" s="99" t="b">
        <v>0</v>
      </c>
      <c r="K231" s="99" t="b">
        <v>0</v>
      </c>
      <c r="L231" s="99" t="b">
        <v>0</v>
      </c>
    </row>
    <row r="232" spans="1:12" ht="15">
      <c r="A232" s="101" t="s">
        <v>949</v>
      </c>
      <c r="B232" s="99" t="s">
        <v>1076</v>
      </c>
      <c r="C232" s="99">
        <v>3</v>
      </c>
      <c r="D232" s="103">
        <v>0.0005239465279611386</v>
      </c>
      <c r="E232" s="103">
        <v>3.4148062795010126</v>
      </c>
      <c r="F232" s="99" t="s">
        <v>1670</v>
      </c>
      <c r="G232" s="99" t="b">
        <v>0</v>
      </c>
      <c r="H232" s="99" t="b">
        <v>0</v>
      </c>
      <c r="I232" s="99" t="b">
        <v>0</v>
      </c>
      <c r="J232" s="99" t="b">
        <v>0</v>
      </c>
      <c r="K232" s="99" t="b">
        <v>0</v>
      </c>
      <c r="L232" s="99" t="b">
        <v>0</v>
      </c>
    </row>
    <row r="233" spans="1:12" ht="15">
      <c r="A233" s="101" t="s">
        <v>1050</v>
      </c>
      <c r="B233" s="99" t="s">
        <v>857</v>
      </c>
      <c r="C233" s="99">
        <v>3</v>
      </c>
      <c r="D233" s="103">
        <v>0.0005239465279611386</v>
      </c>
      <c r="E233" s="103">
        <v>3.2898675428927127</v>
      </c>
      <c r="F233" s="99" t="s">
        <v>1670</v>
      </c>
      <c r="G233" s="99" t="b">
        <v>0</v>
      </c>
      <c r="H233" s="99" t="b">
        <v>0</v>
      </c>
      <c r="I233" s="99" t="b">
        <v>0</v>
      </c>
      <c r="J233" s="99" t="b">
        <v>0</v>
      </c>
      <c r="K233" s="99" t="b">
        <v>0</v>
      </c>
      <c r="L233" s="99" t="b">
        <v>0</v>
      </c>
    </row>
    <row r="234" spans="1:12" ht="15">
      <c r="A234" s="101" t="s">
        <v>1131</v>
      </c>
      <c r="B234" s="99" t="s">
        <v>589</v>
      </c>
      <c r="C234" s="99">
        <v>3</v>
      </c>
      <c r="D234" s="103">
        <v>0.0005239465279611386</v>
      </c>
      <c r="E234" s="103">
        <v>2.9888375472287314</v>
      </c>
      <c r="F234" s="99" t="s">
        <v>1670</v>
      </c>
      <c r="G234" s="99" t="b">
        <v>0</v>
      </c>
      <c r="H234" s="99" t="b">
        <v>0</v>
      </c>
      <c r="I234" s="99" t="b">
        <v>0</v>
      </c>
      <c r="J234" s="99" t="b">
        <v>0</v>
      </c>
      <c r="K234" s="99" t="b">
        <v>0</v>
      </c>
      <c r="L234" s="99" t="b">
        <v>0</v>
      </c>
    </row>
    <row r="235" spans="1:12" ht="15">
      <c r="A235" s="101" t="s">
        <v>1147</v>
      </c>
      <c r="B235" s="99" t="s">
        <v>254</v>
      </c>
      <c r="C235" s="99">
        <v>3</v>
      </c>
      <c r="D235" s="103">
        <v>0.0005239465279611386</v>
      </c>
      <c r="E235" s="103">
        <v>2.312143937603865</v>
      </c>
      <c r="F235" s="99" t="s">
        <v>1670</v>
      </c>
      <c r="G235" s="99" t="b">
        <v>0</v>
      </c>
      <c r="H235" s="99" t="b">
        <v>0</v>
      </c>
      <c r="I235" s="99" t="b">
        <v>0</v>
      </c>
      <c r="J235" s="99" t="b">
        <v>0</v>
      </c>
      <c r="K235" s="99" t="b">
        <v>0</v>
      </c>
      <c r="L235" s="99" t="b">
        <v>0</v>
      </c>
    </row>
    <row r="236" spans="1:12" ht="15">
      <c r="A236" s="101" t="s">
        <v>539</v>
      </c>
      <c r="B236" s="99" t="s">
        <v>1123</v>
      </c>
      <c r="C236" s="99">
        <v>3</v>
      </c>
      <c r="D236" s="103">
        <v>0.0005239465279611386</v>
      </c>
      <c r="E236" s="103">
        <v>2.891927534220675</v>
      </c>
      <c r="F236" s="99" t="s">
        <v>1670</v>
      </c>
      <c r="G236" s="99" t="b">
        <v>0</v>
      </c>
      <c r="H236" s="99" t="b">
        <v>0</v>
      </c>
      <c r="I236" s="99" t="b">
        <v>0</v>
      </c>
      <c r="J236" s="99" t="b">
        <v>0</v>
      </c>
      <c r="K236" s="99" t="b">
        <v>0</v>
      </c>
      <c r="L236" s="99" t="b">
        <v>0</v>
      </c>
    </row>
    <row r="237" spans="1:12" ht="15">
      <c r="A237" s="101" t="s">
        <v>468</v>
      </c>
      <c r="B237" s="99" t="s">
        <v>807</v>
      </c>
      <c r="C237" s="99">
        <v>3</v>
      </c>
      <c r="D237" s="103">
        <v>0.0005239465279611386</v>
      </c>
      <c r="E237" s="103">
        <v>2.511716292509069</v>
      </c>
      <c r="F237" s="99" t="s">
        <v>1670</v>
      </c>
      <c r="G237" s="99" t="b">
        <v>0</v>
      </c>
      <c r="H237" s="99" t="b">
        <v>0</v>
      </c>
      <c r="I237" s="99" t="b">
        <v>0</v>
      </c>
      <c r="J237" s="99" t="b">
        <v>0</v>
      </c>
      <c r="K237" s="99" t="b">
        <v>0</v>
      </c>
      <c r="L237" s="99" t="b">
        <v>0</v>
      </c>
    </row>
    <row r="238" spans="1:12" ht="15">
      <c r="A238" s="101" t="s">
        <v>681</v>
      </c>
      <c r="B238" s="99" t="s">
        <v>768</v>
      </c>
      <c r="C238" s="99">
        <v>3</v>
      </c>
      <c r="D238" s="103">
        <v>0.0005239465279611386</v>
      </c>
      <c r="E238" s="103">
        <v>2.891927534220675</v>
      </c>
      <c r="F238" s="99" t="s">
        <v>1670</v>
      </c>
      <c r="G238" s="99" t="b">
        <v>0</v>
      </c>
      <c r="H238" s="99" t="b">
        <v>0</v>
      </c>
      <c r="I238" s="99" t="b">
        <v>0</v>
      </c>
      <c r="J238" s="99" t="b">
        <v>0</v>
      </c>
      <c r="K238" s="99" t="b">
        <v>0</v>
      </c>
      <c r="L238" s="99" t="b">
        <v>0</v>
      </c>
    </row>
    <row r="239" spans="1:12" ht="15">
      <c r="A239" s="101" t="s">
        <v>429</v>
      </c>
      <c r="B239" s="99" t="s">
        <v>583</v>
      </c>
      <c r="C239" s="99">
        <v>3</v>
      </c>
      <c r="D239" s="103">
        <v>0.0005239465279611386</v>
      </c>
      <c r="E239" s="103">
        <v>1.9376850247813502</v>
      </c>
      <c r="F239" s="99" t="s">
        <v>1670</v>
      </c>
      <c r="G239" s="99" t="b">
        <v>0</v>
      </c>
      <c r="H239" s="99" t="b">
        <v>0</v>
      </c>
      <c r="I239" s="99" t="b">
        <v>0</v>
      </c>
      <c r="J239" s="99" t="b">
        <v>0</v>
      </c>
      <c r="K239" s="99" t="b">
        <v>0</v>
      </c>
      <c r="L239" s="99" t="b">
        <v>0</v>
      </c>
    </row>
    <row r="240" spans="1:12" ht="15">
      <c r="A240" s="101" t="s">
        <v>435</v>
      </c>
      <c r="B240" s="99" t="s">
        <v>937</v>
      </c>
      <c r="C240" s="99">
        <v>3</v>
      </c>
      <c r="D240" s="103">
        <v>0.0005239465279611386</v>
      </c>
      <c r="E240" s="103">
        <v>2.476954186249857</v>
      </c>
      <c r="F240" s="99" t="s">
        <v>1670</v>
      </c>
      <c r="G240" s="99" t="b">
        <v>0</v>
      </c>
      <c r="H240" s="99" t="b">
        <v>0</v>
      </c>
      <c r="I240" s="99" t="b">
        <v>0</v>
      </c>
      <c r="J240" s="99" t="b">
        <v>0</v>
      </c>
      <c r="K240" s="99" t="b">
        <v>0</v>
      </c>
      <c r="L240" s="99" t="b">
        <v>0</v>
      </c>
    </row>
    <row r="241" spans="1:12" ht="15">
      <c r="A241" s="101" t="s">
        <v>572</v>
      </c>
      <c r="B241" s="99" t="s">
        <v>739</v>
      </c>
      <c r="C241" s="99">
        <v>3</v>
      </c>
      <c r="D241" s="103">
        <v>0.0005239465279611386</v>
      </c>
      <c r="E241" s="103">
        <v>2.715836275164994</v>
      </c>
      <c r="F241" s="99" t="s">
        <v>1670</v>
      </c>
      <c r="G241" s="99" t="b">
        <v>0</v>
      </c>
      <c r="H241" s="99" t="b">
        <v>0</v>
      </c>
      <c r="I241" s="99" t="b">
        <v>0</v>
      </c>
      <c r="J241" s="99" t="b">
        <v>0</v>
      </c>
      <c r="K241" s="99" t="b">
        <v>0</v>
      </c>
      <c r="L241" s="99" t="b">
        <v>0</v>
      </c>
    </row>
    <row r="242" spans="1:12" ht="15">
      <c r="A242" s="101" t="s">
        <v>506</v>
      </c>
      <c r="B242" s="99" t="s">
        <v>480</v>
      </c>
      <c r="C242" s="99">
        <v>3</v>
      </c>
      <c r="D242" s="103">
        <v>0.0005239465279611386</v>
      </c>
      <c r="E242" s="103">
        <v>2.050985453977576</v>
      </c>
      <c r="F242" s="99" t="s">
        <v>1670</v>
      </c>
      <c r="G242" s="99" t="b">
        <v>0</v>
      </c>
      <c r="H242" s="99" t="b">
        <v>0</v>
      </c>
      <c r="I242" s="99" t="b">
        <v>0</v>
      </c>
      <c r="J242" s="99" t="b">
        <v>0</v>
      </c>
      <c r="K242" s="99" t="b">
        <v>0</v>
      </c>
      <c r="L242" s="99" t="b">
        <v>0</v>
      </c>
    </row>
    <row r="243" spans="1:12" ht="15">
      <c r="A243" s="101" t="s">
        <v>693</v>
      </c>
      <c r="B243" s="99" t="s">
        <v>1163</v>
      </c>
      <c r="C243" s="99">
        <v>3</v>
      </c>
      <c r="D243" s="103">
        <v>0.0005239465279611386</v>
      </c>
      <c r="E243" s="103">
        <v>3.1137762838370313</v>
      </c>
      <c r="F243" s="99" t="s">
        <v>1670</v>
      </c>
      <c r="G243" s="99" t="b">
        <v>0</v>
      </c>
      <c r="H243" s="99" t="b">
        <v>0</v>
      </c>
      <c r="I243" s="99" t="b">
        <v>0</v>
      </c>
      <c r="J243" s="99" t="b">
        <v>0</v>
      </c>
      <c r="K243" s="99" t="b">
        <v>0</v>
      </c>
      <c r="L243" s="99" t="b">
        <v>0</v>
      </c>
    </row>
    <row r="244" spans="1:12" ht="15">
      <c r="A244" s="101" t="s">
        <v>419</v>
      </c>
      <c r="B244" s="99" t="s">
        <v>1075</v>
      </c>
      <c r="C244" s="99">
        <v>3</v>
      </c>
      <c r="D244" s="103">
        <v>0.0005239465279611386</v>
      </c>
      <c r="E244" s="103">
        <v>2.3008629271941756</v>
      </c>
      <c r="F244" s="99" t="s">
        <v>1670</v>
      </c>
      <c r="G244" s="99" t="b">
        <v>0</v>
      </c>
      <c r="H244" s="99" t="b">
        <v>0</v>
      </c>
      <c r="I244" s="99" t="b">
        <v>0</v>
      </c>
      <c r="J244" s="99" t="b">
        <v>0</v>
      </c>
      <c r="K244" s="99" t="b">
        <v>0</v>
      </c>
      <c r="L244" s="99" t="b">
        <v>0</v>
      </c>
    </row>
    <row r="245" spans="1:12" ht="15">
      <c r="A245" s="101" t="s">
        <v>1137</v>
      </c>
      <c r="B245" s="99" t="s">
        <v>554</v>
      </c>
      <c r="C245" s="99">
        <v>3</v>
      </c>
      <c r="D245" s="103">
        <v>0.0005239465279611386</v>
      </c>
      <c r="E245" s="103">
        <v>2.891927534220675</v>
      </c>
      <c r="F245" s="99" t="s">
        <v>1670</v>
      </c>
      <c r="G245" s="99" t="b">
        <v>0</v>
      </c>
      <c r="H245" s="99" t="b">
        <v>0</v>
      </c>
      <c r="I245" s="99" t="b">
        <v>0</v>
      </c>
      <c r="J245" s="99" t="b">
        <v>0</v>
      </c>
      <c r="K245" s="99" t="b">
        <v>0</v>
      </c>
      <c r="L245" s="99" t="b">
        <v>0</v>
      </c>
    </row>
    <row r="246" spans="1:12" ht="15">
      <c r="A246" s="101" t="s">
        <v>516</v>
      </c>
      <c r="B246" s="99" t="s">
        <v>695</v>
      </c>
      <c r="C246" s="99">
        <v>3</v>
      </c>
      <c r="D246" s="103">
        <v>0.0005239465279611386</v>
      </c>
      <c r="E246" s="103">
        <v>2.511716292509069</v>
      </c>
      <c r="F246" s="99" t="s">
        <v>1670</v>
      </c>
      <c r="G246" s="99" t="b">
        <v>0</v>
      </c>
      <c r="H246" s="99" t="b">
        <v>0</v>
      </c>
      <c r="I246" s="99" t="b">
        <v>0</v>
      </c>
      <c r="J246" s="99" t="b">
        <v>0</v>
      </c>
      <c r="K246" s="99" t="b">
        <v>0</v>
      </c>
      <c r="L246" s="99" t="b">
        <v>0</v>
      </c>
    </row>
    <row r="247" spans="1:12" ht="15">
      <c r="A247" s="101" t="s">
        <v>491</v>
      </c>
      <c r="B247" s="99" t="s">
        <v>1005</v>
      </c>
      <c r="C247" s="99">
        <v>3</v>
      </c>
      <c r="D247" s="103">
        <v>0.0005239465279611386</v>
      </c>
      <c r="E247" s="103">
        <v>2.745799498542437</v>
      </c>
      <c r="F247" s="99" t="s">
        <v>1670</v>
      </c>
      <c r="G247" s="99" t="b">
        <v>0</v>
      </c>
      <c r="H247" s="99" t="b">
        <v>0</v>
      </c>
      <c r="I247" s="99" t="b">
        <v>0</v>
      </c>
      <c r="J247" s="99" t="b">
        <v>0</v>
      </c>
      <c r="K247" s="99" t="b">
        <v>1</v>
      </c>
      <c r="L247" s="99" t="b">
        <v>0</v>
      </c>
    </row>
    <row r="248" spans="1:12" ht="15">
      <c r="A248" s="101" t="s">
        <v>909</v>
      </c>
      <c r="B248" s="99" t="s">
        <v>559</v>
      </c>
      <c r="C248" s="99">
        <v>3</v>
      </c>
      <c r="D248" s="103">
        <v>0.0005239465279611386</v>
      </c>
      <c r="E248" s="103">
        <v>2.7669887976123753</v>
      </c>
      <c r="F248" s="99" t="s">
        <v>1670</v>
      </c>
      <c r="G248" s="99" t="b">
        <v>0</v>
      </c>
      <c r="H248" s="99" t="b">
        <v>0</v>
      </c>
      <c r="I248" s="99" t="b">
        <v>0</v>
      </c>
      <c r="J248" s="99" t="b">
        <v>0</v>
      </c>
      <c r="K248" s="99" t="b">
        <v>0</v>
      </c>
      <c r="L248" s="99" t="b">
        <v>0</v>
      </c>
    </row>
    <row r="249" spans="1:12" ht="15">
      <c r="A249" s="101" t="s">
        <v>507</v>
      </c>
      <c r="B249" s="99" t="s">
        <v>439</v>
      </c>
      <c r="C249" s="99">
        <v>3</v>
      </c>
      <c r="D249" s="103">
        <v>0.0005239465279611386</v>
      </c>
      <c r="E249" s="103">
        <v>1.8748941949218947</v>
      </c>
      <c r="F249" s="99" t="s">
        <v>1670</v>
      </c>
      <c r="G249" s="99" t="b">
        <v>0</v>
      </c>
      <c r="H249" s="99" t="b">
        <v>0</v>
      </c>
      <c r="I249" s="99" t="b">
        <v>0</v>
      </c>
      <c r="J249" s="99" t="b">
        <v>0</v>
      </c>
      <c r="K249" s="99" t="b">
        <v>0</v>
      </c>
      <c r="L249" s="99" t="b">
        <v>0</v>
      </c>
    </row>
    <row r="250" spans="1:12" ht="15">
      <c r="A250" s="101" t="s">
        <v>417</v>
      </c>
      <c r="B250" s="99" t="s">
        <v>519</v>
      </c>
      <c r="C250" s="99">
        <v>3</v>
      </c>
      <c r="D250" s="103">
        <v>0.0005910885941999596</v>
      </c>
      <c r="E250" s="103">
        <v>1.6271097112111386</v>
      </c>
      <c r="F250" s="99" t="s">
        <v>1670</v>
      </c>
      <c r="G250" s="99" t="b">
        <v>0</v>
      </c>
      <c r="H250" s="99" t="b">
        <v>0</v>
      </c>
      <c r="I250" s="99" t="b">
        <v>0</v>
      </c>
      <c r="J250" s="99" t="b">
        <v>0</v>
      </c>
      <c r="K250" s="99" t="b">
        <v>0</v>
      </c>
      <c r="L250" s="99" t="b">
        <v>0</v>
      </c>
    </row>
    <row r="251" spans="1:12" ht="15">
      <c r="A251" s="101" t="s">
        <v>455</v>
      </c>
      <c r="B251" s="99" t="s">
        <v>558</v>
      </c>
      <c r="C251" s="99">
        <v>3</v>
      </c>
      <c r="D251" s="103">
        <v>0.0005239465279611386</v>
      </c>
      <c r="E251" s="103">
        <v>2.0902951879875085</v>
      </c>
      <c r="F251" s="99" t="s">
        <v>1670</v>
      </c>
      <c r="G251" s="99" t="b">
        <v>0</v>
      </c>
      <c r="H251" s="99" t="b">
        <v>0</v>
      </c>
      <c r="I251" s="99" t="b">
        <v>0</v>
      </c>
      <c r="J251" s="99" t="b">
        <v>0</v>
      </c>
      <c r="K251" s="99" t="b">
        <v>0</v>
      </c>
      <c r="L251" s="99" t="b">
        <v>0</v>
      </c>
    </row>
    <row r="252" spans="1:12" ht="15">
      <c r="A252" s="101" t="s">
        <v>704</v>
      </c>
      <c r="B252" s="99" t="s">
        <v>1091</v>
      </c>
      <c r="C252" s="99">
        <v>3</v>
      </c>
      <c r="D252" s="103">
        <v>0.0005239465279611386</v>
      </c>
      <c r="E252" s="103">
        <v>3.1137762838370313</v>
      </c>
      <c r="F252" s="99" t="s">
        <v>1670</v>
      </c>
      <c r="G252" s="99" t="b">
        <v>0</v>
      </c>
      <c r="H252" s="99" t="b">
        <v>0</v>
      </c>
      <c r="I252" s="99" t="b">
        <v>0</v>
      </c>
      <c r="J252" s="99" t="b">
        <v>0</v>
      </c>
      <c r="K252" s="99" t="b">
        <v>0</v>
      </c>
      <c r="L252" s="99" t="b">
        <v>0</v>
      </c>
    </row>
    <row r="253" spans="1:12" ht="15">
      <c r="A253" s="101" t="s">
        <v>416</v>
      </c>
      <c r="B253" s="99" t="s">
        <v>453</v>
      </c>
      <c r="C253" s="99">
        <v>3</v>
      </c>
      <c r="D253" s="103">
        <v>0.0005239465279611386</v>
      </c>
      <c r="E253" s="103">
        <v>1.304590799713419</v>
      </c>
      <c r="F253" s="99" t="s">
        <v>1670</v>
      </c>
      <c r="G253" s="99" t="b">
        <v>0</v>
      </c>
      <c r="H253" s="99" t="b">
        <v>0</v>
      </c>
      <c r="I253" s="99" t="b">
        <v>0</v>
      </c>
      <c r="J253" s="99" t="b">
        <v>0</v>
      </c>
      <c r="K253" s="99" t="b">
        <v>0</v>
      </c>
      <c r="L253" s="99" t="b">
        <v>0</v>
      </c>
    </row>
    <row r="254" spans="1:12" ht="15">
      <c r="A254" s="101" t="s">
        <v>469</v>
      </c>
      <c r="B254" s="99" t="s">
        <v>430</v>
      </c>
      <c r="C254" s="99">
        <v>3</v>
      </c>
      <c r="D254" s="103">
        <v>0.0005239465279611386</v>
      </c>
      <c r="E254" s="103">
        <v>1.6513782859380752</v>
      </c>
      <c r="F254" s="99" t="s">
        <v>1670</v>
      </c>
      <c r="G254" s="99" t="b">
        <v>0</v>
      </c>
      <c r="H254" s="99" t="b">
        <v>0</v>
      </c>
      <c r="I254" s="99" t="b">
        <v>0</v>
      </c>
      <c r="J254" s="99" t="b">
        <v>0</v>
      </c>
      <c r="K254" s="99" t="b">
        <v>0</v>
      </c>
      <c r="L254" s="99" t="b">
        <v>0</v>
      </c>
    </row>
    <row r="255" spans="1:12" ht="15">
      <c r="A255" s="101" t="s">
        <v>1105</v>
      </c>
      <c r="B255" s="99" t="s">
        <v>677</v>
      </c>
      <c r="C255" s="99">
        <v>3</v>
      </c>
      <c r="D255" s="103">
        <v>0.0005239465279611386</v>
      </c>
      <c r="E255" s="103">
        <v>3.1137762838370313</v>
      </c>
      <c r="F255" s="99" t="s">
        <v>1670</v>
      </c>
      <c r="G255" s="99" t="b">
        <v>0</v>
      </c>
      <c r="H255" s="99" t="b">
        <v>0</v>
      </c>
      <c r="I255" s="99" t="b">
        <v>0</v>
      </c>
      <c r="J255" s="99" t="b">
        <v>0</v>
      </c>
      <c r="K255" s="99" t="b">
        <v>0</v>
      </c>
      <c r="L255" s="99" t="b">
        <v>0</v>
      </c>
    </row>
    <row r="256" spans="1:12" ht="15">
      <c r="A256" s="101" t="s">
        <v>598</v>
      </c>
      <c r="B256" s="99" t="s">
        <v>1036</v>
      </c>
      <c r="C256" s="99">
        <v>3</v>
      </c>
      <c r="D256" s="103">
        <v>0.0005239465279611386</v>
      </c>
      <c r="E256" s="103">
        <v>2.9888375472287314</v>
      </c>
      <c r="F256" s="99" t="s">
        <v>1670</v>
      </c>
      <c r="G256" s="99" t="b">
        <v>0</v>
      </c>
      <c r="H256" s="99" t="b">
        <v>0</v>
      </c>
      <c r="I256" s="99" t="b">
        <v>0</v>
      </c>
      <c r="J256" s="99" t="b">
        <v>0</v>
      </c>
      <c r="K256" s="99" t="b">
        <v>0</v>
      </c>
      <c r="L256" s="99" t="b">
        <v>0</v>
      </c>
    </row>
    <row r="257" spans="1:12" ht="15">
      <c r="A257" s="101" t="s">
        <v>473</v>
      </c>
      <c r="B257" s="99" t="s">
        <v>478</v>
      </c>
      <c r="C257" s="99">
        <v>3</v>
      </c>
      <c r="D257" s="103">
        <v>0.0005239465279611386</v>
      </c>
      <c r="E257" s="103">
        <v>1.9344798849061389</v>
      </c>
      <c r="F257" s="99" t="s">
        <v>1670</v>
      </c>
      <c r="G257" s="99" t="b">
        <v>0</v>
      </c>
      <c r="H257" s="99" t="b">
        <v>0</v>
      </c>
      <c r="I257" s="99" t="b">
        <v>0</v>
      </c>
      <c r="J257" s="99" t="b">
        <v>0</v>
      </c>
      <c r="K257" s="99" t="b">
        <v>0</v>
      </c>
      <c r="L257" s="99" t="b">
        <v>0</v>
      </c>
    </row>
    <row r="258" spans="1:12" ht="15">
      <c r="A258" s="101" t="s">
        <v>496</v>
      </c>
      <c r="B258" s="99" t="s">
        <v>1138</v>
      </c>
      <c r="C258" s="99">
        <v>3</v>
      </c>
      <c r="D258" s="103">
        <v>0.0005239465279611386</v>
      </c>
      <c r="E258" s="103">
        <v>2.745799498542437</v>
      </c>
      <c r="F258" s="99" t="s">
        <v>1670</v>
      </c>
      <c r="G258" s="99" t="b">
        <v>0</v>
      </c>
      <c r="H258" s="99" t="b">
        <v>0</v>
      </c>
      <c r="I258" s="99" t="b">
        <v>0</v>
      </c>
      <c r="J258" s="99" t="b">
        <v>0</v>
      </c>
      <c r="K258" s="99" t="b">
        <v>0</v>
      </c>
      <c r="L258" s="99" t="b">
        <v>0</v>
      </c>
    </row>
    <row r="259" spans="1:12" ht="15">
      <c r="A259" s="101" t="s">
        <v>783</v>
      </c>
      <c r="B259" s="99" t="s">
        <v>1063</v>
      </c>
      <c r="C259" s="99">
        <v>3</v>
      </c>
      <c r="D259" s="103">
        <v>0.0005239465279611386</v>
      </c>
      <c r="E259" s="103">
        <v>3.1929575298846564</v>
      </c>
      <c r="F259" s="99" t="s">
        <v>1670</v>
      </c>
      <c r="G259" s="99" t="b">
        <v>0</v>
      </c>
      <c r="H259" s="99" t="b">
        <v>0</v>
      </c>
      <c r="I259" s="99" t="b">
        <v>0</v>
      </c>
      <c r="J259" s="99" t="b">
        <v>0</v>
      </c>
      <c r="K259" s="99" t="b">
        <v>0</v>
      </c>
      <c r="L259" s="99" t="b">
        <v>0</v>
      </c>
    </row>
    <row r="260" spans="1:12" ht="15">
      <c r="A260" s="101" t="s">
        <v>895</v>
      </c>
      <c r="B260" s="99" t="s">
        <v>445</v>
      </c>
      <c r="C260" s="99">
        <v>3</v>
      </c>
      <c r="D260" s="103">
        <v>0.0005239465279611386</v>
      </c>
      <c r="E260" s="103">
        <v>2.4245661167901686</v>
      </c>
      <c r="F260" s="99" t="s">
        <v>1670</v>
      </c>
      <c r="G260" s="99" t="b">
        <v>0</v>
      </c>
      <c r="H260" s="99" t="b">
        <v>0</v>
      </c>
      <c r="I260" s="99" t="b">
        <v>0</v>
      </c>
      <c r="J260" s="99" t="b">
        <v>0</v>
      </c>
      <c r="K260" s="99" t="b">
        <v>0</v>
      </c>
      <c r="L260" s="99" t="b">
        <v>0</v>
      </c>
    </row>
    <row r="261" spans="1:12" ht="15">
      <c r="A261" s="101" t="s">
        <v>565</v>
      </c>
      <c r="B261" s="99" t="s">
        <v>527</v>
      </c>
      <c r="C261" s="99">
        <v>3</v>
      </c>
      <c r="D261" s="103">
        <v>0.0005239465279611386</v>
      </c>
      <c r="E261" s="103">
        <v>2.3734135943427876</v>
      </c>
      <c r="F261" s="99" t="s">
        <v>1670</v>
      </c>
      <c r="G261" s="99" t="b">
        <v>0</v>
      </c>
      <c r="H261" s="99" t="b">
        <v>0</v>
      </c>
      <c r="I261" s="99" t="b">
        <v>0</v>
      </c>
      <c r="J261" s="99" t="b">
        <v>0</v>
      </c>
      <c r="K261" s="99" t="b">
        <v>0</v>
      </c>
      <c r="L261" s="99" t="b">
        <v>0</v>
      </c>
    </row>
    <row r="262" spans="1:12" ht="15">
      <c r="A262" s="101" t="s">
        <v>538</v>
      </c>
      <c r="B262" s="99" t="s">
        <v>1050</v>
      </c>
      <c r="C262" s="99">
        <v>3</v>
      </c>
      <c r="D262" s="103">
        <v>0.0005239465279611386</v>
      </c>
      <c r="E262" s="103">
        <v>2.891927534220675</v>
      </c>
      <c r="F262" s="99" t="s">
        <v>1670</v>
      </c>
      <c r="G262" s="99" t="b">
        <v>0</v>
      </c>
      <c r="H262" s="99" t="b">
        <v>0</v>
      </c>
      <c r="I262" s="99" t="b">
        <v>0</v>
      </c>
      <c r="J262" s="99" t="b">
        <v>0</v>
      </c>
      <c r="K262" s="99" t="b">
        <v>0</v>
      </c>
      <c r="L262" s="99" t="b">
        <v>0</v>
      </c>
    </row>
    <row r="263" spans="1:12" ht="15">
      <c r="A263" s="101" t="s">
        <v>1118</v>
      </c>
      <c r="B263" s="99" t="s">
        <v>689</v>
      </c>
      <c r="C263" s="99">
        <v>3</v>
      </c>
      <c r="D263" s="103">
        <v>0.0005239465279611386</v>
      </c>
      <c r="E263" s="103">
        <v>3.1137762838370313</v>
      </c>
      <c r="F263" s="99" t="s">
        <v>1670</v>
      </c>
      <c r="G263" s="99" t="b">
        <v>0</v>
      </c>
      <c r="H263" s="99" t="b">
        <v>0</v>
      </c>
      <c r="I263" s="99" t="b">
        <v>0</v>
      </c>
      <c r="J263" s="99" t="b">
        <v>0</v>
      </c>
      <c r="K263" s="99" t="b">
        <v>0</v>
      </c>
      <c r="L263" s="99" t="b">
        <v>0</v>
      </c>
    </row>
    <row r="264" spans="1:12" ht="15">
      <c r="A264" s="101" t="s">
        <v>435</v>
      </c>
      <c r="B264" s="99" t="s">
        <v>689</v>
      </c>
      <c r="C264" s="99">
        <v>3</v>
      </c>
      <c r="D264" s="103">
        <v>0.0005239465279611386</v>
      </c>
      <c r="E264" s="103">
        <v>2.1759241905858757</v>
      </c>
      <c r="F264" s="99" t="s">
        <v>1670</v>
      </c>
      <c r="G264" s="99" t="b">
        <v>0</v>
      </c>
      <c r="H264" s="99" t="b">
        <v>0</v>
      </c>
      <c r="I264" s="99" t="b">
        <v>0</v>
      </c>
      <c r="J264" s="99" t="b">
        <v>0</v>
      </c>
      <c r="K264" s="99" t="b">
        <v>0</v>
      </c>
      <c r="L264" s="99" t="b">
        <v>0</v>
      </c>
    </row>
    <row r="265" spans="1:12" ht="15">
      <c r="A265" s="101" t="s">
        <v>935</v>
      </c>
      <c r="B265" s="99" t="s">
        <v>1157</v>
      </c>
      <c r="C265" s="99">
        <v>3</v>
      </c>
      <c r="D265" s="103">
        <v>0.0005239465279611386</v>
      </c>
      <c r="E265" s="103">
        <v>3.4148062795010126</v>
      </c>
      <c r="F265" s="99" t="s">
        <v>1670</v>
      </c>
      <c r="G265" s="99" t="b">
        <v>0</v>
      </c>
      <c r="H265" s="99" t="b">
        <v>0</v>
      </c>
      <c r="I265" s="99" t="b">
        <v>0</v>
      </c>
      <c r="J265" s="99" t="b">
        <v>0</v>
      </c>
      <c r="K265" s="99" t="b">
        <v>0</v>
      </c>
      <c r="L265" s="99" t="b">
        <v>0</v>
      </c>
    </row>
    <row r="266" spans="1:12" ht="15">
      <c r="A266" s="101" t="s">
        <v>468</v>
      </c>
      <c r="B266" s="99" t="s">
        <v>506</v>
      </c>
      <c r="C266" s="99">
        <v>3</v>
      </c>
      <c r="D266" s="103">
        <v>0.0005239465279611386</v>
      </c>
      <c r="E266" s="103">
        <v>1.9998329315301946</v>
      </c>
      <c r="F266" s="99" t="s">
        <v>1670</v>
      </c>
      <c r="G266" s="99" t="b">
        <v>0</v>
      </c>
      <c r="H266" s="99" t="b">
        <v>0</v>
      </c>
      <c r="I266" s="99" t="b">
        <v>0</v>
      </c>
      <c r="J266" s="99" t="b">
        <v>0</v>
      </c>
      <c r="K266" s="99" t="b">
        <v>0</v>
      </c>
      <c r="L266" s="99" t="b">
        <v>0</v>
      </c>
    </row>
    <row r="267" spans="1:12" ht="15">
      <c r="A267" s="101" t="s">
        <v>622</v>
      </c>
      <c r="B267" s="99" t="s">
        <v>932</v>
      </c>
      <c r="C267" s="99">
        <v>3</v>
      </c>
      <c r="D267" s="103">
        <v>0.0005239465279611386</v>
      </c>
      <c r="E267" s="103">
        <v>3.0468294942064182</v>
      </c>
      <c r="F267" s="99" t="s">
        <v>1670</v>
      </c>
      <c r="G267" s="99" t="b">
        <v>0</v>
      </c>
      <c r="H267" s="99" t="b">
        <v>0</v>
      </c>
      <c r="I267" s="99" t="b">
        <v>0</v>
      </c>
      <c r="J267" s="99" t="b">
        <v>0</v>
      </c>
      <c r="K267" s="99" t="b">
        <v>0</v>
      </c>
      <c r="L267" s="99" t="b">
        <v>0</v>
      </c>
    </row>
    <row r="268" spans="1:12" ht="15">
      <c r="A268" s="101" t="s">
        <v>424</v>
      </c>
      <c r="B268" s="99" t="s">
        <v>839</v>
      </c>
      <c r="C268" s="99">
        <v>3</v>
      </c>
      <c r="D268" s="103">
        <v>0.0005239465279611386</v>
      </c>
      <c r="E268" s="103">
        <v>2.23550988057012</v>
      </c>
      <c r="F268" s="99" t="s">
        <v>1670</v>
      </c>
      <c r="G268" s="99" t="b">
        <v>0</v>
      </c>
      <c r="H268" s="99" t="b">
        <v>0</v>
      </c>
      <c r="I268" s="99" t="b">
        <v>0</v>
      </c>
      <c r="J268" s="99" t="b">
        <v>0</v>
      </c>
      <c r="K268" s="99" t="b">
        <v>1</v>
      </c>
      <c r="L268" s="99" t="b">
        <v>0</v>
      </c>
    </row>
    <row r="269" spans="1:12" ht="15">
      <c r="A269" s="101" t="s">
        <v>250</v>
      </c>
      <c r="B269" s="99" t="s">
        <v>491</v>
      </c>
      <c r="C269" s="99">
        <v>3</v>
      </c>
      <c r="D269" s="103">
        <v>0.0005239465279611386</v>
      </c>
      <c r="E269" s="103">
        <v>1.599671462864199</v>
      </c>
      <c r="F269" s="99" t="s">
        <v>1670</v>
      </c>
      <c r="G269" s="99" t="b">
        <v>0</v>
      </c>
      <c r="H269" s="99" t="b">
        <v>0</v>
      </c>
      <c r="I269" s="99" t="b">
        <v>0</v>
      </c>
      <c r="J269" s="99" t="b">
        <v>0</v>
      </c>
      <c r="K269" s="99" t="b">
        <v>0</v>
      </c>
      <c r="L269" s="99" t="b">
        <v>0</v>
      </c>
    </row>
    <row r="270" spans="1:12" ht="15">
      <c r="A270" s="101" t="s">
        <v>532</v>
      </c>
      <c r="B270" s="99" t="s">
        <v>1007</v>
      </c>
      <c r="C270" s="99">
        <v>3</v>
      </c>
      <c r="D270" s="103">
        <v>0.0005239465279611386</v>
      </c>
      <c r="E270" s="103">
        <v>2.8505348490624502</v>
      </c>
      <c r="F270" s="99" t="s">
        <v>1670</v>
      </c>
      <c r="G270" s="99" t="b">
        <v>0</v>
      </c>
      <c r="H270" s="99" t="b">
        <v>0</v>
      </c>
      <c r="I270" s="99" t="b">
        <v>0</v>
      </c>
      <c r="J270" s="99" t="b">
        <v>0</v>
      </c>
      <c r="K270" s="99" t="b">
        <v>0</v>
      </c>
      <c r="L270" s="99" t="b">
        <v>0</v>
      </c>
    </row>
    <row r="271" spans="1:12" ht="15">
      <c r="A271" s="101" t="s">
        <v>640</v>
      </c>
      <c r="B271" s="99" t="s">
        <v>668</v>
      </c>
      <c r="C271" s="99">
        <v>3</v>
      </c>
      <c r="D271" s="103">
        <v>0.0005239465279611386</v>
      </c>
      <c r="E271" s="103">
        <v>2.745799498542437</v>
      </c>
      <c r="F271" s="99" t="s">
        <v>1670</v>
      </c>
      <c r="G271" s="99" t="b">
        <v>0</v>
      </c>
      <c r="H271" s="99" t="b">
        <v>0</v>
      </c>
      <c r="I271" s="99" t="b">
        <v>0</v>
      </c>
      <c r="J271" s="99" t="b">
        <v>0</v>
      </c>
      <c r="K271" s="99" t="b">
        <v>0</v>
      </c>
      <c r="L271" s="99" t="b">
        <v>0</v>
      </c>
    </row>
    <row r="272" spans="1:12" ht="15">
      <c r="A272" s="101" t="s">
        <v>551</v>
      </c>
      <c r="B272" s="99" t="s">
        <v>454</v>
      </c>
      <c r="C272" s="99">
        <v>3</v>
      </c>
      <c r="D272" s="103">
        <v>0.0005239465279611386</v>
      </c>
      <c r="E272" s="103">
        <v>2.068018793276356</v>
      </c>
      <c r="F272" s="99" t="s">
        <v>1670</v>
      </c>
      <c r="G272" s="99" t="b">
        <v>0</v>
      </c>
      <c r="H272" s="99" t="b">
        <v>0</v>
      </c>
      <c r="I272" s="99" t="b">
        <v>0</v>
      </c>
      <c r="J272" s="99" t="b">
        <v>0</v>
      </c>
      <c r="K272" s="99" t="b">
        <v>0</v>
      </c>
      <c r="L272" s="99" t="b">
        <v>0</v>
      </c>
    </row>
    <row r="273" spans="1:12" ht="15">
      <c r="A273" s="101" t="s">
        <v>715</v>
      </c>
      <c r="B273" s="99" t="s">
        <v>459</v>
      </c>
      <c r="C273" s="99">
        <v>3</v>
      </c>
      <c r="D273" s="103">
        <v>0.0005239465279611386</v>
      </c>
      <c r="E273" s="103">
        <v>2.3913251836514897</v>
      </c>
      <c r="F273" s="99" t="s">
        <v>1670</v>
      </c>
      <c r="G273" s="99" t="b">
        <v>0</v>
      </c>
      <c r="H273" s="99" t="b">
        <v>0</v>
      </c>
      <c r="I273" s="99" t="b">
        <v>0</v>
      </c>
      <c r="J273" s="99" t="b">
        <v>0</v>
      </c>
      <c r="K273" s="99" t="b">
        <v>0</v>
      </c>
      <c r="L273" s="99" t="b">
        <v>0</v>
      </c>
    </row>
    <row r="274" spans="1:12" ht="15">
      <c r="A274" s="101" t="s">
        <v>579</v>
      </c>
      <c r="B274" s="99" t="s">
        <v>521</v>
      </c>
      <c r="C274" s="99">
        <v>3</v>
      </c>
      <c r="D274" s="103">
        <v>0.0005239465279611386</v>
      </c>
      <c r="E274" s="103">
        <v>2.335625033453388</v>
      </c>
      <c r="F274" s="99" t="s">
        <v>1670</v>
      </c>
      <c r="G274" s="99" t="b">
        <v>0</v>
      </c>
      <c r="H274" s="99" t="b">
        <v>0</v>
      </c>
      <c r="I274" s="99" t="b">
        <v>0</v>
      </c>
      <c r="J274" s="99" t="b">
        <v>0</v>
      </c>
      <c r="K274" s="99" t="b">
        <v>0</v>
      </c>
      <c r="L274" s="99" t="b">
        <v>0</v>
      </c>
    </row>
    <row r="275" spans="1:12" ht="15">
      <c r="A275" s="101" t="s">
        <v>998</v>
      </c>
      <c r="B275" s="99" t="s">
        <v>481</v>
      </c>
      <c r="C275" s="99">
        <v>3</v>
      </c>
      <c r="D275" s="103">
        <v>0.0005239465279611386</v>
      </c>
      <c r="E275" s="103">
        <v>2.68780755156475</v>
      </c>
      <c r="F275" s="99" t="s">
        <v>1670</v>
      </c>
      <c r="G275" s="99" t="b">
        <v>0</v>
      </c>
      <c r="H275" s="99" t="b">
        <v>0</v>
      </c>
      <c r="I275" s="99" t="b">
        <v>0</v>
      </c>
      <c r="J275" s="99" t="b">
        <v>0</v>
      </c>
      <c r="K275" s="99" t="b">
        <v>0</v>
      </c>
      <c r="L275" s="99" t="b">
        <v>0</v>
      </c>
    </row>
    <row r="276" spans="1:12" ht="15">
      <c r="A276" s="101" t="s">
        <v>430</v>
      </c>
      <c r="B276" s="99" t="s">
        <v>419</v>
      </c>
      <c r="C276" s="99">
        <v>3</v>
      </c>
      <c r="D276" s="103">
        <v>0.0005239465279611386</v>
      </c>
      <c r="E276" s="103">
        <v>1.3155861840148821</v>
      </c>
      <c r="F276" s="99" t="s">
        <v>1670</v>
      </c>
      <c r="G276" s="99" t="b">
        <v>0</v>
      </c>
      <c r="H276" s="99" t="b">
        <v>0</v>
      </c>
      <c r="I276" s="99" t="b">
        <v>0</v>
      </c>
      <c r="J276" s="99" t="b">
        <v>0</v>
      </c>
      <c r="K276" s="99" t="b">
        <v>0</v>
      </c>
      <c r="L276" s="99" t="b">
        <v>0</v>
      </c>
    </row>
    <row r="277" spans="1:12" ht="15">
      <c r="A277" s="101" t="s">
        <v>415</v>
      </c>
      <c r="B277" s="99" t="s">
        <v>672</v>
      </c>
      <c r="C277" s="99">
        <v>3</v>
      </c>
      <c r="D277" s="103">
        <v>0.0005239465279611386</v>
      </c>
      <c r="E277" s="103">
        <v>1.7915569891031122</v>
      </c>
      <c r="F277" s="99" t="s">
        <v>1670</v>
      </c>
      <c r="G277" s="99" t="b">
        <v>0</v>
      </c>
      <c r="H277" s="99" t="b">
        <v>0</v>
      </c>
      <c r="I277" s="99" t="b">
        <v>0</v>
      </c>
      <c r="J277" s="99" t="b">
        <v>0</v>
      </c>
      <c r="K277" s="99" t="b">
        <v>0</v>
      </c>
      <c r="L277" s="99" t="b">
        <v>0</v>
      </c>
    </row>
    <row r="278" spans="1:12" ht="15">
      <c r="A278" s="101" t="s">
        <v>456</v>
      </c>
      <c r="B278" s="99" t="s">
        <v>543</v>
      </c>
      <c r="C278" s="99">
        <v>3</v>
      </c>
      <c r="D278" s="103">
        <v>0.0005239465279611386</v>
      </c>
      <c r="E278" s="103">
        <v>2.068018793276356</v>
      </c>
      <c r="F278" s="99" t="s">
        <v>1670</v>
      </c>
      <c r="G278" s="99" t="b">
        <v>0</v>
      </c>
      <c r="H278" s="99" t="b">
        <v>0</v>
      </c>
      <c r="I278" s="99" t="b">
        <v>0</v>
      </c>
      <c r="J278" s="99" t="b">
        <v>1</v>
      </c>
      <c r="K278" s="99" t="b">
        <v>0</v>
      </c>
      <c r="L278" s="99" t="b">
        <v>0</v>
      </c>
    </row>
    <row r="279" spans="1:12" ht="15">
      <c r="A279" s="101" t="s">
        <v>488</v>
      </c>
      <c r="B279" s="99" t="s">
        <v>558</v>
      </c>
      <c r="C279" s="99">
        <v>3</v>
      </c>
      <c r="D279" s="103">
        <v>0.0005239465279611386</v>
      </c>
      <c r="E279" s="103">
        <v>2.1929575298846564</v>
      </c>
      <c r="F279" s="99" t="s">
        <v>1670</v>
      </c>
      <c r="G279" s="99" t="b">
        <v>0</v>
      </c>
      <c r="H279" s="99" t="b">
        <v>0</v>
      </c>
      <c r="I279" s="99" t="b">
        <v>0</v>
      </c>
      <c r="J279" s="99" t="b">
        <v>0</v>
      </c>
      <c r="K279" s="99" t="b">
        <v>0</v>
      </c>
      <c r="L279" s="99" t="b">
        <v>0</v>
      </c>
    </row>
    <row r="280" spans="1:12" ht="15">
      <c r="A280" s="101" t="s">
        <v>564</v>
      </c>
      <c r="B280" s="99" t="s">
        <v>417</v>
      </c>
      <c r="C280" s="99">
        <v>3</v>
      </c>
      <c r="D280" s="103">
        <v>0.0005239465279611386</v>
      </c>
      <c r="E280" s="103">
        <v>1.7915569891031122</v>
      </c>
      <c r="F280" s="99" t="s">
        <v>1670</v>
      </c>
      <c r="G280" s="99" t="b">
        <v>0</v>
      </c>
      <c r="H280" s="99" t="b">
        <v>0</v>
      </c>
      <c r="I280" s="99" t="b">
        <v>0</v>
      </c>
      <c r="J280" s="99" t="b">
        <v>0</v>
      </c>
      <c r="K280" s="99" t="b">
        <v>0</v>
      </c>
      <c r="L280" s="99" t="b">
        <v>0</v>
      </c>
    </row>
    <row r="281" spans="1:12" ht="15">
      <c r="A281" s="101" t="s">
        <v>667</v>
      </c>
      <c r="B281" s="99" t="s">
        <v>507</v>
      </c>
      <c r="C281" s="99">
        <v>3</v>
      </c>
      <c r="D281" s="103">
        <v>0.0005239465279611386</v>
      </c>
      <c r="E281" s="103">
        <v>2.476954186249857</v>
      </c>
      <c r="F281" s="99" t="s">
        <v>1670</v>
      </c>
      <c r="G281" s="99" t="b">
        <v>1</v>
      </c>
      <c r="H281" s="99" t="b">
        <v>0</v>
      </c>
      <c r="I281" s="99" t="b">
        <v>0</v>
      </c>
      <c r="J281" s="99" t="b">
        <v>0</v>
      </c>
      <c r="K281" s="99" t="b">
        <v>0</v>
      </c>
      <c r="L281" s="99" t="b">
        <v>0</v>
      </c>
    </row>
    <row r="282" spans="1:12" ht="15">
      <c r="A282" s="101" t="s">
        <v>475</v>
      </c>
      <c r="B282" s="99" t="s">
        <v>1170</v>
      </c>
      <c r="C282" s="99">
        <v>3</v>
      </c>
      <c r="D282" s="103">
        <v>0.0005239465279611386</v>
      </c>
      <c r="E282" s="103">
        <v>2.661478612842401</v>
      </c>
      <c r="F282" s="99" t="s">
        <v>1670</v>
      </c>
      <c r="G282" s="99" t="b">
        <v>0</v>
      </c>
      <c r="H282" s="99" t="b">
        <v>0</v>
      </c>
      <c r="I282" s="99" t="b">
        <v>0</v>
      </c>
      <c r="J282" s="99" t="b">
        <v>0</v>
      </c>
      <c r="K282" s="99" t="b">
        <v>0</v>
      </c>
      <c r="L282" s="99" t="b">
        <v>0</v>
      </c>
    </row>
    <row r="283" spans="1:12" ht="15">
      <c r="A283" s="101" t="s">
        <v>520</v>
      </c>
      <c r="B283" s="99" t="s">
        <v>541</v>
      </c>
      <c r="C283" s="99">
        <v>3</v>
      </c>
      <c r="D283" s="103">
        <v>0.0005910885941999596</v>
      </c>
      <c r="E283" s="103">
        <v>2.2898675428927127</v>
      </c>
      <c r="F283" s="99" t="s">
        <v>1670</v>
      </c>
      <c r="G283" s="99" t="b">
        <v>0</v>
      </c>
      <c r="H283" s="99" t="b">
        <v>0</v>
      </c>
      <c r="I283" s="99" t="b">
        <v>0</v>
      </c>
      <c r="J283" s="99" t="b">
        <v>0</v>
      </c>
      <c r="K283" s="99" t="b">
        <v>0</v>
      </c>
      <c r="L283" s="99" t="b">
        <v>0</v>
      </c>
    </row>
    <row r="284" spans="1:12" ht="15">
      <c r="A284" s="101" t="s">
        <v>507</v>
      </c>
      <c r="B284" s="99" t="s">
        <v>416</v>
      </c>
      <c r="C284" s="99">
        <v>3</v>
      </c>
      <c r="D284" s="103">
        <v>0.0005239465279611386</v>
      </c>
      <c r="E284" s="103">
        <v>1.4916774430705635</v>
      </c>
      <c r="F284" s="99" t="s">
        <v>1670</v>
      </c>
      <c r="G284" s="99" t="b">
        <v>0</v>
      </c>
      <c r="H284" s="99" t="b">
        <v>0</v>
      </c>
      <c r="I284" s="99" t="b">
        <v>0</v>
      </c>
      <c r="J284" s="99" t="b">
        <v>0</v>
      </c>
      <c r="K284" s="99" t="b">
        <v>0</v>
      </c>
      <c r="L284" s="99" t="b">
        <v>0</v>
      </c>
    </row>
    <row r="285" spans="1:12" ht="15">
      <c r="A285" s="101" t="s">
        <v>770</v>
      </c>
      <c r="B285" s="99" t="s">
        <v>422</v>
      </c>
      <c r="C285" s="99">
        <v>3</v>
      </c>
      <c r="D285" s="103">
        <v>0.0005239465279611386</v>
      </c>
      <c r="E285" s="103">
        <v>2.0902951879875085</v>
      </c>
      <c r="F285" s="99" t="s">
        <v>1670</v>
      </c>
      <c r="G285" s="99" t="b">
        <v>1</v>
      </c>
      <c r="H285" s="99" t="b">
        <v>0</v>
      </c>
      <c r="I285" s="99" t="b">
        <v>0</v>
      </c>
      <c r="J285" s="99" t="b">
        <v>0</v>
      </c>
      <c r="K285" s="99" t="b">
        <v>0</v>
      </c>
      <c r="L285" s="99" t="b">
        <v>0</v>
      </c>
    </row>
    <row r="286" spans="1:12" ht="15">
      <c r="A286" s="101" t="s">
        <v>589</v>
      </c>
      <c r="B286" s="99" t="s">
        <v>436</v>
      </c>
      <c r="C286" s="99">
        <v>3</v>
      </c>
      <c r="D286" s="103">
        <v>0.0005239465279611386</v>
      </c>
      <c r="E286" s="103">
        <v>2.050985453977576</v>
      </c>
      <c r="F286" s="99" t="s">
        <v>1670</v>
      </c>
      <c r="G286" s="99" t="b">
        <v>0</v>
      </c>
      <c r="H286" s="99" t="b">
        <v>0</v>
      </c>
      <c r="I286" s="99" t="b">
        <v>0</v>
      </c>
      <c r="J286" s="99" t="b">
        <v>0</v>
      </c>
      <c r="K286" s="99" t="b">
        <v>0</v>
      </c>
      <c r="L286" s="99" t="b">
        <v>0</v>
      </c>
    </row>
    <row r="287" spans="1:12" ht="15">
      <c r="A287" s="101" t="s">
        <v>525</v>
      </c>
      <c r="B287" s="99" t="s">
        <v>837</v>
      </c>
      <c r="C287" s="99">
        <v>3</v>
      </c>
      <c r="D287" s="103">
        <v>0.0005239465279611386</v>
      </c>
      <c r="E287" s="103">
        <v>2.72559611245415</v>
      </c>
      <c r="F287" s="99" t="s">
        <v>1670</v>
      </c>
      <c r="G287" s="99" t="b">
        <v>0</v>
      </c>
      <c r="H287" s="99" t="b">
        <v>0</v>
      </c>
      <c r="I287" s="99" t="b">
        <v>0</v>
      </c>
      <c r="J287" s="99" t="b">
        <v>0</v>
      </c>
      <c r="K287" s="99" t="b">
        <v>0</v>
      </c>
      <c r="L287" s="99" t="b">
        <v>0</v>
      </c>
    </row>
    <row r="288" spans="1:12" ht="15">
      <c r="A288" s="101" t="s">
        <v>1097</v>
      </c>
      <c r="B288" s="99" t="s">
        <v>741</v>
      </c>
      <c r="C288" s="99">
        <v>3</v>
      </c>
      <c r="D288" s="103">
        <v>0.0005239465279611386</v>
      </c>
      <c r="E288" s="103">
        <v>3.1929575298846564</v>
      </c>
      <c r="F288" s="99" t="s">
        <v>1670</v>
      </c>
      <c r="G288" s="99" t="b">
        <v>0</v>
      </c>
      <c r="H288" s="99" t="b">
        <v>0</v>
      </c>
      <c r="I288" s="99" t="b">
        <v>0</v>
      </c>
      <c r="J288" s="99" t="b">
        <v>0</v>
      </c>
      <c r="K288" s="99" t="b">
        <v>0</v>
      </c>
      <c r="L288" s="99" t="b">
        <v>0</v>
      </c>
    </row>
    <row r="289" spans="1:12" ht="15">
      <c r="A289" s="101" t="s">
        <v>1096</v>
      </c>
      <c r="B289" s="99" t="s">
        <v>661</v>
      </c>
      <c r="C289" s="99">
        <v>3</v>
      </c>
      <c r="D289" s="103">
        <v>0.0005239465279611386</v>
      </c>
      <c r="E289" s="103">
        <v>3.1137762838370313</v>
      </c>
      <c r="F289" s="99" t="s">
        <v>1670</v>
      </c>
      <c r="G289" s="99" t="b">
        <v>0</v>
      </c>
      <c r="H289" s="99" t="b">
        <v>0</v>
      </c>
      <c r="I289" s="99" t="b">
        <v>0</v>
      </c>
      <c r="J289" s="99" t="b">
        <v>0</v>
      </c>
      <c r="K289" s="99" t="b">
        <v>0</v>
      </c>
      <c r="L289" s="99" t="b">
        <v>0</v>
      </c>
    </row>
    <row r="290" spans="1:12" ht="15">
      <c r="A290" s="101" t="s">
        <v>539</v>
      </c>
      <c r="B290" s="99" t="s">
        <v>1018</v>
      </c>
      <c r="C290" s="99">
        <v>3</v>
      </c>
      <c r="D290" s="103">
        <v>0.0005239465279611386</v>
      </c>
      <c r="E290" s="103">
        <v>2.891927534220675</v>
      </c>
      <c r="F290" s="99" t="s">
        <v>1670</v>
      </c>
      <c r="G290" s="99" t="b">
        <v>0</v>
      </c>
      <c r="H290" s="99" t="b">
        <v>0</v>
      </c>
      <c r="I290" s="99" t="b">
        <v>0</v>
      </c>
      <c r="J290" s="99" t="b">
        <v>0</v>
      </c>
      <c r="K290" s="99" t="b">
        <v>0</v>
      </c>
      <c r="L290" s="99" t="b">
        <v>0</v>
      </c>
    </row>
    <row r="291" spans="1:12" ht="15">
      <c r="A291" s="101" t="s">
        <v>967</v>
      </c>
      <c r="B291" s="99" t="s">
        <v>690</v>
      </c>
      <c r="C291" s="99">
        <v>3</v>
      </c>
      <c r="D291" s="103">
        <v>0.0005239465279611386</v>
      </c>
      <c r="E291" s="103">
        <v>3.1137762838370313</v>
      </c>
      <c r="F291" s="99" t="s">
        <v>1670</v>
      </c>
      <c r="G291" s="99" t="b">
        <v>0</v>
      </c>
      <c r="H291" s="99" t="b">
        <v>0</v>
      </c>
      <c r="I291" s="99" t="b">
        <v>0</v>
      </c>
      <c r="J291" s="99" t="b">
        <v>0</v>
      </c>
      <c r="K291" s="99" t="b">
        <v>0</v>
      </c>
      <c r="L291" s="99" t="b">
        <v>0</v>
      </c>
    </row>
    <row r="292" spans="1:12" ht="15">
      <c r="A292" s="101" t="s">
        <v>508</v>
      </c>
      <c r="B292" s="99" t="s">
        <v>729</v>
      </c>
      <c r="C292" s="99">
        <v>3</v>
      </c>
      <c r="D292" s="103">
        <v>0.0005239465279611386</v>
      </c>
      <c r="E292" s="103">
        <v>2.556135432297482</v>
      </c>
      <c r="F292" s="99" t="s">
        <v>1670</v>
      </c>
      <c r="G292" s="99" t="b">
        <v>0</v>
      </c>
      <c r="H292" s="99" t="b">
        <v>0</v>
      </c>
      <c r="I292" s="99" t="b">
        <v>0</v>
      </c>
      <c r="J292" s="99" t="b">
        <v>0</v>
      </c>
      <c r="K292" s="99" t="b">
        <v>0</v>
      </c>
      <c r="L292" s="99" t="b">
        <v>0</v>
      </c>
    </row>
    <row r="293" spans="1:12" ht="15">
      <c r="A293" s="101" t="s">
        <v>1000</v>
      </c>
      <c r="B293" s="99" t="s">
        <v>637</v>
      </c>
      <c r="C293" s="99">
        <v>3</v>
      </c>
      <c r="D293" s="103">
        <v>0.0005239465279611386</v>
      </c>
      <c r="E293" s="103">
        <v>3.0468294942064182</v>
      </c>
      <c r="F293" s="99" t="s">
        <v>1670</v>
      </c>
      <c r="G293" s="99" t="b">
        <v>0</v>
      </c>
      <c r="H293" s="99" t="b">
        <v>0</v>
      </c>
      <c r="I293" s="99" t="b">
        <v>0</v>
      </c>
      <c r="J293" s="99" t="b">
        <v>0</v>
      </c>
      <c r="K293" s="99" t="b">
        <v>0</v>
      </c>
      <c r="L293" s="99" t="b">
        <v>0</v>
      </c>
    </row>
    <row r="294" spans="1:12" ht="15">
      <c r="A294" s="101" t="s">
        <v>429</v>
      </c>
      <c r="B294" s="99" t="s">
        <v>562</v>
      </c>
      <c r="C294" s="99">
        <v>3</v>
      </c>
      <c r="D294" s="103">
        <v>0.0005239465279611386</v>
      </c>
      <c r="E294" s="103">
        <v>1.9376850247813502</v>
      </c>
      <c r="F294" s="99" t="s">
        <v>1670</v>
      </c>
      <c r="G294" s="99" t="b">
        <v>0</v>
      </c>
      <c r="H294" s="99" t="b">
        <v>0</v>
      </c>
      <c r="I294" s="99" t="b">
        <v>0</v>
      </c>
      <c r="J294" s="99" t="b">
        <v>0</v>
      </c>
      <c r="K294" s="99" t="b">
        <v>0</v>
      </c>
      <c r="L294" s="99" t="b">
        <v>0</v>
      </c>
    </row>
    <row r="295" spans="1:12" ht="15">
      <c r="A295" s="101" t="s">
        <v>505</v>
      </c>
      <c r="B295" s="99" t="s">
        <v>832</v>
      </c>
      <c r="C295" s="99">
        <v>3</v>
      </c>
      <c r="D295" s="103">
        <v>0.0007058687145598914</v>
      </c>
      <c r="E295" s="103">
        <v>2.68780755156475</v>
      </c>
      <c r="F295" s="99" t="s">
        <v>1670</v>
      </c>
      <c r="G295" s="99" t="b">
        <v>0</v>
      </c>
      <c r="H295" s="99" t="b">
        <v>0</v>
      </c>
      <c r="I295" s="99" t="b">
        <v>0</v>
      </c>
      <c r="J295" s="99" t="b">
        <v>0</v>
      </c>
      <c r="K295" s="99" t="b">
        <v>0</v>
      </c>
      <c r="L295" s="99" t="b">
        <v>0</v>
      </c>
    </row>
    <row r="296" spans="1:12" ht="15">
      <c r="A296" s="101" t="s">
        <v>1064</v>
      </c>
      <c r="B296" s="99" t="s">
        <v>448</v>
      </c>
      <c r="C296" s="99">
        <v>3</v>
      </c>
      <c r="D296" s="103">
        <v>0.0005239465279611386</v>
      </c>
      <c r="E296" s="103">
        <v>2.5697082394867556</v>
      </c>
      <c r="F296" s="99" t="s">
        <v>1670</v>
      </c>
      <c r="G296" s="99" t="b">
        <v>0</v>
      </c>
      <c r="H296" s="99" t="b">
        <v>1</v>
      </c>
      <c r="I296" s="99" t="b">
        <v>0</v>
      </c>
      <c r="J296" s="99" t="b">
        <v>0</v>
      </c>
      <c r="K296" s="99" t="b">
        <v>0</v>
      </c>
      <c r="L296" s="99" t="b">
        <v>0</v>
      </c>
    </row>
    <row r="297" spans="1:12" ht="15">
      <c r="A297" s="101" t="s">
        <v>437</v>
      </c>
      <c r="B297" s="99" t="s">
        <v>528</v>
      </c>
      <c r="C297" s="99">
        <v>3</v>
      </c>
      <c r="D297" s="103">
        <v>0.0005239465279611386</v>
      </c>
      <c r="E297" s="103">
        <v>1.929716095110075</v>
      </c>
      <c r="F297" s="99" t="s">
        <v>1670</v>
      </c>
      <c r="G297" s="99" t="b">
        <v>0</v>
      </c>
      <c r="H297" s="99" t="b">
        <v>0</v>
      </c>
      <c r="I297" s="99" t="b">
        <v>0</v>
      </c>
      <c r="J297" s="99" t="b">
        <v>0</v>
      </c>
      <c r="K297" s="99" t="b">
        <v>0</v>
      </c>
      <c r="L297" s="99" t="b">
        <v>0</v>
      </c>
    </row>
    <row r="298" spans="1:12" ht="15">
      <c r="A298" s="101" t="s">
        <v>481</v>
      </c>
      <c r="B298" s="99" t="s">
        <v>1189</v>
      </c>
      <c r="C298" s="99">
        <v>3</v>
      </c>
      <c r="D298" s="103">
        <v>0.0005239465279611386</v>
      </c>
      <c r="E298" s="103">
        <v>2.68780755156475</v>
      </c>
      <c r="F298" s="99" t="s">
        <v>1670</v>
      </c>
      <c r="G298" s="99" t="b">
        <v>0</v>
      </c>
      <c r="H298" s="99" t="b">
        <v>0</v>
      </c>
      <c r="I298" s="99" t="b">
        <v>0</v>
      </c>
      <c r="J298" s="99" t="b">
        <v>0</v>
      </c>
      <c r="K298" s="99" t="b">
        <v>0</v>
      </c>
      <c r="L298" s="99" t="b">
        <v>0</v>
      </c>
    </row>
    <row r="299" spans="1:12" ht="15">
      <c r="A299" s="101" t="s">
        <v>796</v>
      </c>
      <c r="B299" s="99" t="s">
        <v>543</v>
      </c>
      <c r="C299" s="99">
        <v>3</v>
      </c>
      <c r="D299" s="103">
        <v>0.0005239465279611386</v>
      </c>
      <c r="E299" s="103">
        <v>2.7669887976123753</v>
      </c>
      <c r="F299" s="99" t="s">
        <v>1670</v>
      </c>
      <c r="G299" s="99" t="b">
        <v>0</v>
      </c>
      <c r="H299" s="99" t="b">
        <v>0</v>
      </c>
      <c r="I299" s="99" t="b">
        <v>0</v>
      </c>
      <c r="J299" s="99" t="b">
        <v>1</v>
      </c>
      <c r="K299" s="99" t="b">
        <v>0</v>
      </c>
      <c r="L299" s="99" t="b">
        <v>0</v>
      </c>
    </row>
    <row r="300" spans="1:12" ht="15">
      <c r="A300" s="101" t="s">
        <v>1157</v>
      </c>
      <c r="B300" s="99" t="s">
        <v>949</v>
      </c>
      <c r="C300" s="99">
        <v>3</v>
      </c>
      <c r="D300" s="103">
        <v>0.0005239465279611386</v>
      </c>
      <c r="E300" s="103">
        <v>3.4148062795010126</v>
      </c>
      <c r="F300" s="99" t="s">
        <v>1670</v>
      </c>
      <c r="G300" s="99" t="b">
        <v>0</v>
      </c>
      <c r="H300" s="99" t="b">
        <v>0</v>
      </c>
      <c r="I300" s="99" t="b">
        <v>0</v>
      </c>
      <c r="J300" s="99" t="b">
        <v>0</v>
      </c>
      <c r="K300" s="99" t="b">
        <v>0</v>
      </c>
      <c r="L300" s="99" t="b">
        <v>0</v>
      </c>
    </row>
    <row r="301" spans="1:12" ht="15">
      <c r="A301" s="101" t="s">
        <v>478</v>
      </c>
      <c r="B301" s="99" t="s">
        <v>783</v>
      </c>
      <c r="C301" s="99">
        <v>3</v>
      </c>
      <c r="D301" s="103">
        <v>0.0005239465279611386</v>
      </c>
      <c r="E301" s="103">
        <v>2.465958801948394</v>
      </c>
      <c r="F301" s="99" t="s">
        <v>1670</v>
      </c>
      <c r="G301" s="99" t="b">
        <v>0</v>
      </c>
      <c r="H301" s="99" t="b">
        <v>0</v>
      </c>
      <c r="I301" s="99" t="b">
        <v>0</v>
      </c>
      <c r="J301" s="99" t="b">
        <v>0</v>
      </c>
      <c r="K301" s="99" t="b">
        <v>0</v>
      </c>
      <c r="L301" s="99" t="b">
        <v>0</v>
      </c>
    </row>
    <row r="302" spans="1:12" ht="15">
      <c r="A302" s="101" t="s">
        <v>609</v>
      </c>
      <c r="B302" s="99" t="s">
        <v>1040</v>
      </c>
      <c r="C302" s="99">
        <v>3</v>
      </c>
      <c r="D302" s="103">
        <v>0.0005239465279611386</v>
      </c>
      <c r="E302" s="103">
        <v>3.0468294942064182</v>
      </c>
      <c r="F302" s="99" t="s">
        <v>1670</v>
      </c>
      <c r="G302" s="99" t="b">
        <v>0</v>
      </c>
      <c r="H302" s="99" t="b">
        <v>0</v>
      </c>
      <c r="I302" s="99" t="b">
        <v>0</v>
      </c>
      <c r="J302" s="99" t="b">
        <v>0</v>
      </c>
      <c r="K302" s="99" t="b">
        <v>0</v>
      </c>
      <c r="L302" s="99" t="b">
        <v>0</v>
      </c>
    </row>
    <row r="303" spans="1:12" ht="15">
      <c r="A303" s="101" t="s">
        <v>969</v>
      </c>
      <c r="B303" s="99" t="s">
        <v>1085</v>
      </c>
      <c r="C303" s="99">
        <v>3</v>
      </c>
      <c r="D303" s="103">
        <v>0.0005239465279611386</v>
      </c>
      <c r="E303" s="103">
        <v>3.4148062795010126</v>
      </c>
      <c r="F303" s="99" t="s">
        <v>1670</v>
      </c>
      <c r="G303" s="99" t="b">
        <v>0</v>
      </c>
      <c r="H303" s="99" t="b">
        <v>0</v>
      </c>
      <c r="I303" s="99" t="b">
        <v>0</v>
      </c>
      <c r="J303" s="99" t="b">
        <v>0</v>
      </c>
      <c r="K303" s="99" t="b">
        <v>0</v>
      </c>
      <c r="L303" s="99" t="b">
        <v>0</v>
      </c>
    </row>
    <row r="304" spans="1:12" ht="15">
      <c r="A304" s="101" t="s">
        <v>435</v>
      </c>
      <c r="B304" s="99" t="s">
        <v>1054</v>
      </c>
      <c r="C304" s="99">
        <v>3</v>
      </c>
      <c r="D304" s="103">
        <v>0.0005239465279611386</v>
      </c>
      <c r="E304" s="103">
        <v>2.476954186249857</v>
      </c>
      <c r="F304" s="99" t="s">
        <v>1670</v>
      </c>
      <c r="G304" s="99" t="b">
        <v>0</v>
      </c>
      <c r="H304" s="99" t="b">
        <v>0</v>
      </c>
      <c r="I304" s="99" t="b">
        <v>0</v>
      </c>
      <c r="J304" s="99" t="b">
        <v>1</v>
      </c>
      <c r="K304" s="99" t="b">
        <v>0</v>
      </c>
      <c r="L304" s="99" t="b">
        <v>0</v>
      </c>
    </row>
    <row r="305" spans="1:12" ht="15">
      <c r="A305" s="101" t="s">
        <v>1089</v>
      </c>
      <c r="B305" s="99" t="s">
        <v>600</v>
      </c>
      <c r="C305" s="99">
        <v>3</v>
      </c>
      <c r="D305" s="103">
        <v>0.0005239465279611386</v>
      </c>
      <c r="E305" s="103">
        <v>2.9888375472287314</v>
      </c>
      <c r="F305" s="99" t="s">
        <v>1670</v>
      </c>
      <c r="G305" s="99" t="b">
        <v>0</v>
      </c>
      <c r="H305" s="99" t="b">
        <v>0</v>
      </c>
      <c r="I305" s="99" t="b">
        <v>0</v>
      </c>
      <c r="J305" s="99" t="b">
        <v>0</v>
      </c>
      <c r="K305" s="99" t="b">
        <v>0</v>
      </c>
      <c r="L305" s="99" t="b">
        <v>0</v>
      </c>
    </row>
    <row r="306" spans="1:12" ht="15">
      <c r="A306" s="101" t="s">
        <v>506</v>
      </c>
      <c r="B306" s="99" t="s">
        <v>1044</v>
      </c>
      <c r="C306" s="99">
        <v>3</v>
      </c>
      <c r="D306" s="103">
        <v>0.0005239465279611386</v>
      </c>
      <c r="E306" s="103">
        <v>2.7779841819138382</v>
      </c>
      <c r="F306" s="99" t="s">
        <v>1670</v>
      </c>
      <c r="G306" s="99" t="b">
        <v>0</v>
      </c>
      <c r="H306" s="99" t="b">
        <v>0</v>
      </c>
      <c r="I306" s="99" t="b">
        <v>0</v>
      </c>
      <c r="J306" s="99" t="b">
        <v>0</v>
      </c>
      <c r="K306" s="99" t="b">
        <v>0</v>
      </c>
      <c r="L306" s="99" t="b">
        <v>0</v>
      </c>
    </row>
    <row r="307" spans="1:12" ht="15">
      <c r="A307" s="101" t="s">
        <v>1170</v>
      </c>
      <c r="B307" s="99" t="s">
        <v>546</v>
      </c>
      <c r="C307" s="99">
        <v>3</v>
      </c>
      <c r="D307" s="103">
        <v>0.0005239465279611386</v>
      </c>
      <c r="E307" s="103">
        <v>2.891927534220675</v>
      </c>
      <c r="F307" s="99" t="s">
        <v>1670</v>
      </c>
      <c r="G307" s="99" t="b">
        <v>0</v>
      </c>
      <c r="H307" s="99" t="b">
        <v>0</v>
      </c>
      <c r="I307" s="99" t="b">
        <v>0</v>
      </c>
      <c r="J307" s="99" t="b">
        <v>0</v>
      </c>
      <c r="K307" s="99" t="b">
        <v>0</v>
      </c>
      <c r="L307" s="99" t="b">
        <v>0</v>
      </c>
    </row>
    <row r="308" spans="1:12" ht="15">
      <c r="A308" s="101" t="s">
        <v>518</v>
      </c>
      <c r="B308" s="99" t="s">
        <v>686</v>
      </c>
      <c r="C308" s="99">
        <v>3</v>
      </c>
      <c r="D308" s="103">
        <v>0.0005239465279611386</v>
      </c>
      <c r="E308" s="103">
        <v>2.511716292509069</v>
      </c>
      <c r="F308" s="99" t="s">
        <v>1670</v>
      </c>
      <c r="G308" s="99" t="b">
        <v>0</v>
      </c>
      <c r="H308" s="99" t="b">
        <v>0</v>
      </c>
      <c r="I308" s="99" t="b">
        <v>0</v>
      </c>
      <c r="J308" s="99" t="b">
        <v>0</v>
      </c>
      <c r="K308" s="99" t="b">
        <v>0</v>
      </c>
      <c r="L308" s="99" t="b">
        <v>0</v>
      </c>
    </row>
    <row r="309" spans="1:12" ht="15">
      <c r="A309" s="101" t="s">
        <v>1008</v>
      </c>
      <c r="B309" s="99" t="s">
        <v>969</v>
      </c>
      <c r="C309" s="99">
        <v>3</v>
      </c>
      <c r="D309" s="103">
        <v>0.0005239465279611386</v>
      </c>
      <c r="E309" s="103">
        <v>3.4148062795010126</v>
      </c>
      <c r="F309" s="99" t="s">
        <v>1670</v>
      </c>
      <c r="G309" s="99" t="b">
        <v>0</v>
      </c>
      <c r="H309" s="99" t="b">
        <v>0</v>
      </c>
      <c r="I309" s="99" t="b">
        <v>0</v>
      </c>
      <c r="J309" s="99" t="b">
        <v>0</v>
      </c>
      <c r="K309" s="99" t="b">
        <v>0</v>
      </c>
      <c r="L309" s="99" t="b">
        <v>0</v>
      </c>
    </row>
    <row r="310" spans="1:12" ht="15">
      <c r="A310" s="101" t="s">
        <v>755</v>
      </c>
      <c r="B310" s="99" t="s">
        <v>1094</v>
      </c>
      <c r="C310" s="99">
        <v>3</v>
      </c>
      <c r="D310" s="103">
        <v>0.0005239465279611386</v>
      </c>
      <c r="E310" s="103">
        <v>3.1929575298846564</v>
      </c>
      <c r="F310" s="99" t="s">
        <v>1670</v>
      </c>
      <c r="G310" s="99" t="b">
        <v>0</v>
      </c>
      <c r="H310" s="99" t="b">
        <v>0</v>
      </c>
      <c r="I310" s="99" t="b">
        <v>0</v>
      </c>
      <c r="J310" s="99" t="b">
        <v>0</v>
      </c>
      <c r="K310" s="99" t="b">
        <v>0</v>
      </c>
      <c r="L310" s="99" t="b">
        <v>0</v>
      </c>
    </row>
    <row r="311" spans="1:12" ht="15">
      <c r="A311" s="101" t="s">
        <v>780</v>
      </c>
      <c r="B311" s="99" t="s">
        <v>445</v>
      </c>
      <c r="C311" s="99">
        <v>3</v>
      </c>
      <c r="D311" s="103">
        <v>0.0005239465279611386</v>
      </c>
      <c r="E311" s="103">
        <v>2.3276561037821124</v>
      </c>
      <c r="F311" s="99" t="s">
        <v>1670</v>
      </c>
      <c r="G311" s="99" t="b">
        <v>0</v>
      </c>
      <c r="H311" s="99" t="b">
        <v>0</v>
      </c>
      <c r="I311" s="99" t="b">
        <v>0</v>
      </c>
      <c r="J311" s="99" t="b">
        <v>0</v>
      </c>
      <c r="K311" s="99" t="b">
        <v>0</v>
      </c>
      <c r="L311" s="99" t="b">
        <v>0</v>
      </c>
    </row>
    <row r="312" spans="1:12" ht="15">
      <c r="A312" s="101" t="s">
        <v>433</v>
      </c>
      <c r="B312" s="99" t="s">
        <v>476</v>
      </c>
      <c r="C312" s="99">
        <v>3</v>
      </c>
      <c r="D312" s="103">
        <v>0.0005239465279611386</v>
      </c>
      <c r="E312" s="103">
        <v>1.6914418362198445</v>
      </c>
      <c r="F312" s="99" t="s">
        <v>1670</v>
      </c>
      <c r="G312" s="99" t="b">
        <v>0</v>
      </c>
      <c r="H312" s="99" t="b">
        <v>0</v>
      </c>
      <c r="I312" s="99" t="b">
        <v>0</v>
      </c>
      <c r="J312" s="99" t="b">
        <v>0</v>
      </c>
      <c r="K312" s="99" t="b">
        <v>0</v>
      </c>
      <c r="L312" s="99" t="b">
        <v>0</v>
      </c>
    </row>
    <row r="313" spans="1:12" ht="15">
      <c r="A313" s="101" t="s">
        <v>460</v>
      </c>
      <c r="B313" s="99" t="s">
        <v>704</v>
      </c>
      <c r="C313" s="99">
        <v>3</v>
      </c>
      <c r="D313" s="103">
        <v>0.0005239465279611386</v>
      </c>
      <c r="E313" s="103">
        <v>2.312143937603865</v>
      </c>
      <c r="F313" s="99" t="s">
        <v>1670</v>
      </c>
      <c r="G313" s="99" t="b">
        <v>0</v>
      </c>
      <c r="H313" s="99" t="b">
        <v>0</v>
      </c>
      <c r="I313" s="99" t="b">
        <v>0</v>
      </c>
      <c r="J313" s="99" t="b">
        <v>0</v>
      </c>
      <c r="K313" s="99" t="b">
        <v>0</v>
      </c>
      <c r="L313" s="99" t="b">
        <v>0</v>
      </c>
    </row>
    <row r="314" spans="1:12" ht="15">
      <c r="A314" s="101" t="s">
        <v>828</v>
      </c>
      <c r="B314" s="99" t="s">
        <v>1107</v>
      </c>
      <c r="C314" s="99">
        <v>3</v>
      </c>
      <c r="D314" s="103">
        <v>0.0005239465279611386</v>
      </c>
      <c r="E314" s="103">
        <v>3.2898675428927127</v>
      </c>
      <c r="F314" s="99" t="s">
        <v>1670</v>
      </c>
      <c r="G314" s="99" t="b">
        <v>0</v>
      </c>
      <c r="H314" s="99" t="b">
        <v>0</v>
      </c>
      <c r="I314" s="99" t="b">
        <v>0</v>
      </c>
      <c r="J314" s="99" t="b">
        <v>0</v>
      </c>
      <c r="K314" s="99" t="b">
        <v>0</v>
      </c>
      <c r="L314" s="99" t="b">
        <v>0</v>
      </c>
    </row>
    <row r="315" spans="1:12" ht="15">
      <c r="A315" s="101" t="s">
        <v>1148</v>
      </c>
      <c r="B315" s="99" t="s">
        <v>590</v>
      </c>
      <c r="C315" s="99">
        <v>3</v>
      </c>
      <c r="D315" s="103">
        <v>0.0005239465279611386</v>
      </c>
      <c r="E315" s="103">
        <v>2.9888375472287314</v>
      </c>
      <c r="F315" s="99" t="s">
        <v>1670</v>
      </c>
      <c r="G315" s="99" t="b">
        <v>0</v>
      </c>
      <c r="H315" s="99" t="b">
        <v>0</v>
      </c>
      <c r="I315" s="99" t="b">
        <v>0</v>
      </c>
      <c r="J315" s="99" t="b">
        <v>0</v>
      </c>
      <c r="K315" s="99" t="b">
        <v>0</v>
      </c>
      <c r="L315" s="99" t="b">
        <v>0</v>
      </c>
    </row>
    <row r="316" spans="1:12" ht="15">
      <c r="A316" s="101" t="s">
        <v>891</v>
      </c>
      <c r="B316" s="99" t="s">
        <v>432</v>
      </c>
      <c r="C316" s="99">
        <v>3</v>
      </c>
      <c r="D316" s="103">
        <v>0.0005239465279611386</v>
      </c>
      <c r="E316" s="103">
        <v>2.319830766270156</v>
      </c>
      <c r="F316" s="99" t="s">
        <v>1670</v>
      </c>
      <c r="G316" s="99" t="b">
        <v>0</v>
      </c>
      <c r="H316" s="99" t="b">
        <v>0</v>
      </c>
      <c r="I316" s="99" t="b">
        <v>0</v>
      </c>
      <c r="J316" s="99" t="b">
        <v>0</v>
      </c>
      <c r="K316" s="99" t="b">
        <v>0</v>
      </c>
      <c r="L316" s="99" t="b">
        <v>0</v>
      </c>
    </row>
    <row r="317" spans="1:12" ht="15">
      <c r="A317" s="101" t="s">
        <v>1140</v>
      </c>
      <c r="B317" s="99" t="s">
        <v>469</v>
      </c>
      <c r="C317" s="99">
        <v>3</v>
      </c>
      <c r="D317" s="103">
        <v>0.0005239465279611386</v>
      </c>
      <c r="E317" s="103">
        <v>2.6366550291173687</v>
      </c>
      <c r="F317" s="99" t="s">
        <v>1670</v>
      </c>
      <c r="G317" s="99" t="b">
        <v>0</v>
      </c>
      <c r="H317" s="99" t="b">
        <v>0</v>
      </c>
      <c r="I317" s="99" t="b">
        <v>0</v>
      </c>
      <c r="J317" s="99" t="b">
        <v>0</v>
      </c>
      <c r="K317" s="99" t="b">
        <v>0</v>
      </c>
      <c r="L317" s="99" t="b">
        <v>0</v>
      </c>
    </row>
    <row r="318" spans="1:12" ht="15">
      <c r="A318" s="101" t="s">
        <v>1063</v>
      </c>
      <c r="B318" s="99" t="s">
        <v>971</v>
      </c>
      <c r="C318" s="99">
        <v>3</v>
      </c>
      <c r="D318" s="103">
        <v>0.0005239465279611386</v>
      </c>
      <c r="E318" s="103">
        <v>3.4148062795010126</v>
      </c>
      <c r="F318" s="99" t="s">
        <v>1670</v>
      </c>
      <c r="G318" s="99" t="b">
        <v>0</v>
      </c>
      <c r="H318" s="99" t="b">
        <v>0</v>
      </c>
      <c r="I318" s="99" t="b">
        <v>0</v>
      </c>
      <c r="J318" s="99" t="b">
        <v>0</v>
      </c>
      <c r="K318" s="99" t="b">
        <v>0</v>
      </c>
      <c r="L318" s="99" t="b">
        <v>0</v>
      </c>
    </row>
    <row r="319" spans="1:12" ht="15">
      <c r="A319" s="101" t="s">
        <v>498</v>
      </c>
      <c r="B319" s="99" t="s">
        <v>443</v>
      </c>
      <c r="C319" s="99">
        <v>3</v>
      </c>
      <c r="D319" s="103">
        <v>0.0005239465279611386</v>
      </c>
      <c r="E319" s="103">
        <v>1.8611929172445065</v>
      </c>
      <c r="F319" s="99" t="s">
        <v>1670</v>
      </c>
      <c r="G319" s="99" t="b">
        <v>0</v>
      </c>
      <c r="H319" s="99" t="b">
        <v>0</v>
      </c>
      <c r="I319" s="99" t="b">
        <v>0</v>
      </c>
      <c r="J319" s="99" t="b">
        <v>0</v>
      </c>
      <c r="K319" s="99" t="b">
        <v>0</v>
      </c>
      <c r="L319" s="99" t="b">
        <v>0</v>
      </c>
    </row>
    <row r="320" spans="1:12" ht="15">
      <c r="A320" s="101" t="s">
        <v>741</v>
      </c>
      <c r="B320" s="99" t="s">
        <v>447</v>
      </c>
      <c r="C320" s="99">
        <v>3</v>
      </c>
      <c r="D320" s="103">
        <v>0.0005239465279611386</v>
      </c>
      <c r="E320" s="103">
        <v>2.3276561037821124</v>
      </c>
      <c r="F320" s="99" t="s">
        <v>1670</v>
      </c>
      <c r="G320" s="99" t="b">
        <v>0</v>
      </c>
      <c r="H320" s="99" t="b">
        <v>0</v>
      </c>
      <c r="I320" s="99" t="b">
        <v>0</v>
      </c>
      <c r="J320" s="99" t="b">
        <v>0</v>
      </c>
      <c r="K320" s="99" t="b">
        <v>0</v>
      </c>
      <c r="L320" s="99" t="b">
        <v>0</v>
      </c>
    </row>
    <row r="321" spans="1:12" ht="15">
      <c r="A321" s="101" t="s">
        <v>865</v>
      </c>
      <c r="B321" s="99" t="s">
        <v>415</v>
      </c>
      <c r="C321" s="99">
        <v>3</v>
      </c>
      <c r="D321" s="103">
        <v>0.0007058687145598914</v>
      </c>
      <c r="E321" s="103">
        <v>1.9888375472287314</v>
      </c>
      <c r="F321" s="99" t="s">
        <v>1670</v>
      </c>
      <c r="G321" s="99" t="b">
        <v>0</v>
      </c>
      <c r="H321" s="99" t="b">
        <v>0</v>
      </c>
      <c r="I321" s="99" t="b">
        <v>0</v>
      </c>
      <c r="J321" s="99" t="b">
        <v>0</v>
      </c>
      <c r="K321" s="99" t="b">
        <v>0</v>
      </c>
      <c r="L321" s="99" t="b">
        <v>0</v>
      </c>
    </row>
    <row r="322" spans="1:12" ht="15">
      <c r="A322" s="101" t="s">
        <v>481</v>
      </c>
      <c r="B322" s="99" t="s">
        <v>428</v>
      </c>
      <c r="C322" s="99">
        <v>3</v>
      </c>
      <c r="D322" s="103">
        <v>0.0005239465279611386</v>
      </c>
      <c r="E322" s="103">
        <v>1.6878075515647504</v>
      </c>
      <c r="F322" s="99" t="s">
        <v>1670</v>
      </c>
      <c r="G322" s="99" t="b">
        <v>0</v>
      </c>
      <c r="H322" s="99" t="b">
        <v>0</v>
      </c>
      <c r="I322" s="99" t="b">
        <v>0</v>
      </c>
      <c r="J322" s="99" t="b">
        <v>0</v>
      </c>
      <c r="K322" s="99" t="b">
        <v>0</v>
      </c>
      <c r="L322" s="99" t="b">
        <v>0</v>
      </c>
    </row>
    <row r="323" spans="1:12" ht="15">
      <c r="A323" s="101" t="s">
        <v>1117</v>
      </c>
      <c r="B323" s="99" t="s">
        <v>518</v>
      </c>
      <c r="C323" s="99">
        <v>3</v>
      </c>
      <c r="D323" s="103">
        <v>0.0005239465279611386</v>
      </c>
      <c r="E323" s="103">
        <v>2.81274628817305</v>
      </c>
      <c r="F323" s="99" t="s">
        <v>1670</v>
      </c>
      <c r="G323" s="99" t="b">
        <v>0</v>
      </c>
      <c r="H323" s="99" t="b">
        <v>0</v>
      </c>
      <c r="I323" s="99" t="b">
        <v>0</v>
      </c>
      <c r="J323" s="99" t="b">
        <v>0</v>
      </c>
      <c r="K323" s="99" t="b">
        <v>0</v>
      </c>
      <c r="L323" s="99" t="b">
        <v>0</v>
      </c>
    </row>
    <row r="324" spans="1:12" ht="15">
      <c r="A324" s="101" t="s">
        <v>233</v>
      </c>
      <c r="B324" s="99" t="s">
        <v>899</v>
      </c>
      <c r="C324" s="99">
        <v>3</v>
      </c>
      <c r="D324" s="103">
        <v>0.0005239465279611386</v>
      </c>
      <c r="E324" s="103">
        <v>1.9816589626016081</v>
      </c>
      <c r="F324" s="99" t="s">
        <v>1670</v>
      </c>
      <c r="G324" s="99" t="b">
        <v>0</v>
      </c>
      <c r="H324" s="99" t="b">
        <v>0</v>
      </c>
      <c r="I324" s="99" t="b">
        <v>0</v>
      </c>
      <c r="J324" s="99" t="b">
        <v>1</v>
      </c>
      <c r="K324" s="99" t="b">
        <v>0</v>
      </c>
      <c r="L324" s="99" t="b">
        <v>0</v>
      </c>
    </row>
    <row r="325" spans="1:12" ht="15">
      <c r="A325" s="101" t="s">
        <v>702</v>
      </c>
      <c r="B325" s="99" t="s">
        <v>623</v>
      </c>
      <c r="C325" s="99">
        <v>3</v>
      </c>
      <c r="D325" s="103">
        <v>0.0005239465279611386</v>
      </c>
      <c r="E325" s="103">
        <v>2.745799498542437</v>
      </c>
      <c r="F325" s="99" t="s">
        <v>1670</v>
      </c>
      <c r="G325" s="99" t="b">
        <v>0</v>
      </c>
      <c r="H325" s="99" t="b">
        <v>0</v>
      </c>
      <c r="I325" s="99" t="b">
        <v>0</v>
      </c>
      <c r="J325" s="99" t="b">
        <v>0</v>
      </c>
      <c r="K325" s="99" t="b">
        <v>0</v>
      </c>
      <c r="L325" s="99" t="b">
        <v>0</v>
      </c>
    </row>
    <row r="326" spans="1:12" ht="15">
      <c r="A326" s="101" t="s">
        <v>1141</v>
      </c>
      <c r="B326" s="99" t="s">
        <v>436</v>
      </c>
      <c r="C326" s="99">
        <v>3</v>
      </c>
      <c r="D326" s="103">
        <v>0.0005239465279611386</v>
      </c>
      <c r="E326" s="103">
        <v>2.476954186249857</v>
      </c>
      <c r="F326" s="99" t="s">
        <v>1670</v>
      </c>
      <c r="G326" s="99" t="b">
        <v>0</v>
      </c>
      <c r="H326" s="99" t="b">
        <v>0</v>
      </c>
      <c r="I326" s="99" t="b">
        <v>0</v>
      </c>
      <c r="J326" s="99" t="b">
        <v>0</v>
      </c>
      <c r="K326" s="99" t="b">
        <v>0</v>
      </c>
      <c r="L326" s="99" t="b">
        <v>0</v>
      </c>
    </row>
    <row r="327" spans="1:12" ht="15">
      <c r="A327" s="101" t="s">
        <v>1005</v>
      </c>
      <c r="B327" s="99" t="s">
        <v>772</v>
      </c>
      <c r="C327" s="99">
        <v>3</v>
      </c>
      <c r="D327" s="103">
        <v>0.0005239465279611386</v>
      </c>
      <c r="E327" s="103">
        <v>3.1929575298846564</v>
      </c>
      <c r="F327" s="99" t="s">
        <v>1670</v>
      </c>
      <c r="G327" s="99" t="b">
        <v>0</v>
      </c>
      <c r="H327" s="99" t="b">
        <v>1</v>
      </c>
      <c r="I327" s="99" t="b">
        <v>0</v>
      </c>
      <c r="J327" s="99" t="b">
        <v>0</v>
      </c>
      <c r="K327" s="99" t="b">
        <v>0</v>
      </c>
      <c r="L327" s="99" t="b">
        <v>0</v>
      </c>
    </row>
    <row r="328" spans="1:12" ht="15">
      <c r="A328" s="101" t="s">
        <v>444</v>
      </c>
      <c r="B328" s="99" t="s">
        <v>421</v>
      </c>
      <c r="C328" s="99">
        <v>3</v>
      </c>
      <c r="D328" s="103">
        <v>0.0005239465279611386</v>
      </c>
      <c r="E328" s="103">
        <v>1.4703236073508439</v>
      </c>
      <c r="F328" s="99" t="s">
        <v>1670</v>
      </c>
      <c r="G328" s="99" t="b">
        <v>0</v>
      </c>
      <c r="H328" s="99" t="b">
        <v>0</v>
      </c>
      <c r="I328" s="99" t="b">
        <v>0</v>
      </c>
      <c r="J328" s="99" t="b">
        <v>0</v>
      </c>
      <c r="K328" s="99" t="b">
        <v>0</v>
      </c>
      <c r="L328" s="99" t="b">
        <v>0</v>
      </c>
    </row>
    <row r="329" spans="1:12" ht="15">
      <c r="A329" s="101" t="s">
        <v>829</v>
      </c>
      <c r="B329" s="99" t="s">
        <v>1074</v>
      </c>
      <c r="C329" s="99">
        <v>3</v>
      </c>
      <c r="D329" s="103">
        <v>0.0005239465279611386</v>
      </c>
      <c r="E329" s="103">
        <v>3.2898675428927127</v>
      </c>
      <c r="F329" s="99" t="s">
        <v>1670</v>
      </c>
      <c r="G329" s="99" t="b">
        <v>0</v>
      </c>
      <c r="H329" s="99" t="b">
        <v>0</v>
      </c>
      <c r="I329" s="99" t="b">
        <v>0</v>
      </c>
      <c r="J329" s="99" t="b">
        <v>0</v>
      </c>
      <c r="K329" s="99" t="b">
        <v>0</v>
      </c>
      <c r="L329" s="99" t="b">
        <v>0</v>
      </c>
    </row>
    <row r="330" spans="1:12" ht="15">
      <c r="A330" s="101" t="s">
        <v>1084</v>
      </c>
      <c r="B330" s="99" t="s">
        <v>428</v>
      </c>
      <c r="C330" s="99">
        <v>3</v>
      </c>
      <c r="D330" s="103">
        <v>0.0005239465279611386</v>
      </c>
      <c r="E330" s="103">
        <v>2.4148062795010126</v>
      </c>
      <c r="F330" s="99" t="s">
        <v>1670</v>
      </c>
      <c r="G330" s="99" t="b">
        <v>1</v>
      </c>
      <c r="H330" s="99" t="b">
        <v>0</v>
      </c>
      <c r="I330" s="99" t="b">
        <v>0</v>
      </c>
      <c r="J330" s="99" t="b">
        <v>0</v>
      </c>
      <c r="K330" s="99" t="b">
        <v>0</v>
      </c>
      <c r="L330" s="99" t="b">
        <v>0</v>
      </c>
    </row>
    <row r="331" spans="1:12" ht="15">
      <c r="A331" s="101" t="s">
        <v>419</v>
      </c>
      <c r="B331" s="99" t="s">
        <v>528</v>
      </c>
      <c r="C331" s="99">
        <v>3</v>
      </c>
      <c r="D331" s="103">
        <v>0.0005239465279611386</v>
      </c>
      <c r="E331" s="103">
        <v>1.7365914967556133</v>
      </c>
      <c r="F331" s="99" t="s">
        <v>1670</v>
      </c>
      <c r="G331" s="99" t="b">
        <v>0</v>
      </c>
      <c r="H331" s="99" t="b">
        <v>0</v>
      </c>
      <c r="I331" s="99" t="b">
        <v>0</v>
      </c>
      <c r="J331" s="99" t="b">
        <v>0</v>
      </c>
      <c r="K331" s="99" t="b">
        <v>0</v>
      </c>
      <c r="L331" s="99" t="b">
        <v>0</v>
      </c>
    </row>
    <row r="332" spans="1:12" ht="15">
      <c r="A332" s="101" t="s">
        <v>480</v>
      </c>
      <c r="B332" s="99" t="s">
        <v>1015</v>
      </c>
      <c r="C332" s="99">
        <v>3</v>
      </c>
      <c r="D332" s="103">
        <v>0.0005239465279611386</v>
      </c>
      <c r="E332" s="103">
        <v>2.68780755156475</v>
      </c>
      <c r="F332" s="99" t="s">
        <v>1670</v>
      </c>
      <c r="G332" s="99" t="b">
        <v>0</v>
      </c>
      <c r="H332" s="99" t="b">
        <v>0</v>
      </c>
      <c r="I332" s="99" t="b">
        <v>0</v>
      </c>
      <c r="J332" s="99" t="b">
        <v>0</v>
      </c>
      <c r="K332" s="99" t="b">
        <v>0</v>
      </c>
      <c r="L332" s="99" t="b">
        <v>0</v>
      </c>
    </row>
    <row r="333" spans="1:12" ht="15">
      <c r="A333" s="101" t="s">
        <v>1071</v>
      </c>
      <c r="B333" s="99" t="s">
        <v>479</v>
      </c>
      <c r="C333" s="99">
        <v>3</v>
      </c>
      <c r="D333" s="103">
        <v>0.0005239465279611386</v>
      </c>
      <c r="E333" s="103">
        <v>2.68780755156475</v>
      </c>
      <c r="F333" s="99" t="s">
        <v>1670</v>
      </c>
      <c r="G333" s="99" t="b">
        <v>0</v>
      </c>
      <c r="H333" s="99" t="b">
        <v>0</v>
      </c>
      <c r="I333" s="99" t="b">
        <v>0</v>
      </c>
      <c r="J333" s="99" t="b">
        <v>0</v>
      </c>
      <c r="K333" s="99" t="b">
        <v>0</v>
      </c>
      <c r="L333" s="99" t="b">
        <v>0</v>
      </c>
    </row>
    <row r="334" spans="1:12" ht="15">
      <c r="A334" s="101" t="s">
        <v>491</v>
      </c>
      <c r="B334" s="99" t="s">
        <v>488</v>
      </c>
      <c r="C334" s="99">
        <v>3</v>
      </c>
      <c r="D334" s="103">
        <v>0.0005239465279611386</v>
      </c>
      <c r="E334" s="103">
        <v>2.0468294942064182</v>
      </c>
      <c r="F334" s="99" t="s">
        <v>1670</v>
      </c>
      <c r="G334" s="99" t="b">
        <v>0</v>
      </c>
      <c r="H334" s="99" t="b">
        <v>0</v>
      </c>
      <c r="I334" s="99" t="b">
        <v>0</v>
      </c>
      <c r="J334" s="99" t="b">
        <v>0</v>
      </c>
      <c r="K334" s="99" t="b">
        <v>0</v>
      </c>
      <c r="L334" s="99" t="b">
        <v>0</v>
      </c>
    </row>
    <row r="335" spans="1:12" ht="15">
      <c r="A335" s="101" t="s">
        <v>254</v>
      </c>
      <c r="B335" s="99" t="s">
        <v>476</v>
      </c>
      <c r="C335" s="99">
        <v>3</v>
      </c>
      <c r="D335" s="103">
        <v>0.0005239465279611386</v>
      </c>
      <c r="E335" s="103">
        <v>1.5588162709452535</v>
      </c>
      <c r="F335" s="99" t="s">
        <v>1670</v>
      </c>
      <c r="G335" s="99" t="b">
        <v>0</v>
      </c>
      <c r="H335" s="99" t="b">
        <v>0</v>
      </c>
      <c r="I335" s="99" t="b">
        <v>0</v>
      </c>
      <c r="J335" s="99" t="b">
        <v>0</v>
      </c>
      <c r="K335" s="99" t="b">
        <v>0</v>
      </c>
      <c r="L335" s="99" t="b">
        <v>0</v>
      </c>
    </row>
    <row r="336" spans="1:12" ht="15">
      <c r="A336" s="101" t="s">
        <v>545</v>
      </c>
      <c r="B336" s="99" t="s">
        <v>941</v>
      </c>
      <c r="C336" s="99">
        <v>3</v>
      </c>
      <c r="D336" s="103">
        <v>0.0005239465279611386</v>
      </c>
      <c r="E336" s="103">
        <v>2.891927534220675</v>
      </c>
      <c r="F336" s="99" t="s">
        <v>1670</v>
      </c>
      <c r="G336" s="99" t="b">
        <v>0</v>
      </c>
      <c r="H336" s="99" t="b">
        <v>0</v>
      </c>
      <c r="I336" s="99" t="b">
        <v>0</v>
      </c>
      <c r="J336" s="99" t="b">
        <v>0</v>
      </c>
      <c r="K336" s="99" t="b">
        <v>0</v>
      </c>
      <c r="L336" s="99" t="b">
        <v>0</v>
      </c>
    </row>
    <row r="337" spans="1:12" ht="15">
      <c r="A337" s="101" t="s">
        <v>737</v>
      </c>
      <c r="B337" s="99" t="s">
        <v>435</v>
      </c>
      <c r="C337" s="99">
        <v>3</v>
      </c>
      <c r="D337" s="103">
        <v>0.0005239465279611386</v>
      </c>
      <c r="E337" s="103">
        <v>2.255105436633501</v>
      </c>
      <c r="F337" s="99" t="s">
        <v>1670</v>
      </c>
      <c r="G337" s="99" t="b">
        <v>0</v>
      </c>
      <c r="H337" s="99" t="b">
        <v>0</v>
      </c>
      <c r="I337" s="99" t="b">
        <v>0</v>
      </c>
      <c r="J337" s="99" t="b">
        <v>0</v>
      </c>
      <c r="K337" s="99" t="b">
        <v>0</v>
      </c>
      <c r="L337" s="99" t="b">
        <v>0</v>
      </c>
    </row>
    <row r="338" spans="1:12" ht="15">
      <c r="A338" s="101" t="s">
        <v>647</v>
      </c>
      <c r="B338" s="99" t="s">
        <v>498</v>
      </c>
      <c r="C338" s="99">
        <v>3</v>
      </c>
      <c r="D338" s="103">
        <v>0.0005239465279611386</v>
      </c>
      <c r="E338" s="103">
        <v>2.3778227132478427</v>
      </c>
      <c r="F338" s="99" t="s">
        <v>1670</v>
      </c>
      <c r="G338" s="99" t="b">
        <v>0</v>
      </c>
      <c r="H338" s="99" t="b">
        <v>0</v>
      </c>
      <c r="I338" s="99" t="b">
        <v>0</v>
      </c>
      <c r="J338" s="99" t="b">
        <v>0</v>
      </c>
      <c r="K338" s="99" t="b">
        <v>0</v>
      </c>
      <c r="L338" s="99" t="b">
        <v>0</v>
      </c>
    </row>
    <row r="339" spans="1:12" ht="15">
      <c r="A339" s="101" t="s">
        <v>573</v>
      </c>
      <c r="B339" s="99" t="s">
        <v>642</v>
      </c>
      <c r="C339" s="99">
        <v>3</v>
      </c>
      <c r="D339" s="103">
        <v>0.0005239465279611386</v>
      </c>
      <c r="E339" s="103">
        <v>2.5697082394867556</v>
      </c>
      <c r="F339" s="99" t="s">
        <v>1670</v>
      </c>
      <c r="G339" s="99" t="b">
        <v>0</v>
      </c>
      <c r="H339" s="99" t="b">
        <v>0</v>
      </c>
      <c r="I339" s="99" t="b">
        <v>0</v>
      </c>
      <c r="J339" s="99" t="b">
        <v>0</v>
      </c>
      <c r="K339" s="99" t="b">
        <v>0</v>
      </c>
      <c r="L339" s="99" t="b">
        <v>0</v>
      </c>
    </row>
    <row r="340" spans="1:12" ht="15">
      <c r="A340" s="101" t="s">
        <v>462</v>
      </c>
      <c r="B340" s="99" t="s">
        <v>907</v>
      </c>
      <c r="C340" s="99">
        <v>3</v>
      </c>
      <c r="D340" s="103">
        <v>0.0005239465279611386</v>
      </c>
      <c r="E340" s="103">
        <v>2.4882351966595464</v>
      </c>
      <c r="F340" s="99" t="s">
        <v>1670</v>
      </c>
      <c r="G340" s="99" t="b">
        <v>0</v>
      </c>
      <c r="H340" s="99" t="b">
        <v>0</v>
      </c>
      <c r="I340" s="99" t="b">
        <v>0</v>
      </c>
      <c r="J340" s="99" t="b">
        <v>0</v>
      </c>
      <c r="K340" s="99" t="b">
        <v>0</v>
      </c>
      <c r="L340" s="99" t="b">
        <v>0</v>
      </c>
    </row>
    <row r="341" spans="1:12" ht="15">
      <c r="A341" s="101" t="s">
        <v>447</v>
      </c>
      <c r="B341" s="99" t="s">
        <v>829</v>
      </c>
      <c r="C341" s="99">
        <v>3</v>
      </c>
      <c r="D341" s="103">
        <v>0.0005239465279611386</v>
      </c>
      <c r="E341" s="103">
        <v>2.4245661167901686</v>
      </c>
      <c r="F341" s="99" t="s">
        <v>1670</v>
      </c>
      <c r="G341" s="99" t="b">
        <v>0</v>
      </c>
      <c r="H341" s="99" t="b">
        <v>0</v>
      </c>
      <c r="I341" s="99" t="b">
        <v>0</v>
      </c>
      <c r="J341" s="99" t="b">
        <v>0</v>
      </c>
      <c r="K341" s="99" t="b">
        <v>0</v>
      </c>
      <c r="L341" s="99" t="b">
        <v>0</v>
      </c>
    </row>
    <row r="342" spans="1:12" ht="15">
      <c r="A342" s="101" t="s">
        <v>743</v>
      </c>
      <c r="B342" s="99" t="s">
        <v>720</v>
      </c>
      <c r="C342" s="99">
        <v>3</v>
      </c>
      <c r="D342" s="103">
        <v>0.0005239465279611386</v>
      </c>
      <c r="E342" s="103">
        <v>2.9711087802683</v>
      </c>
      <c r="F342" s="99" t="s">
        <v>1670</v>
      </c>
      <c r="G342" s="99" t="b">
        <v>0</v>
      </c>
      <c r="H342" s="99" t="b">
        <v>0</v>
      </c>
      <c r="I342" s="99" t="b">
        <v>0</v>
      </c>
      <c r="J342" s="99" t="b">
        <v>0</v>
      </c>
      <c r="K342" s="99" t="b">
        <v>0</v>
      </c>
      <c r="L342" s="99" t="b">
        <v>0</v>
      </c>
    </row>
    <row r="343" spans="1:12" ht="15">
      <c r="A343" s="101" t="s">
        <v>558</v>
      </c>
      <c r="B343" s="99" t="s">
        <v>534</v>
      </c>
      <c r="C343" s="99">
        <v>3</v>
      </c>
      <c r="D343" s="103">
        <v>0.0005239465279611386</v>
      </c>
      <c r="E343" s="103">
        <v>2.3276561037821124</v>
      </c>
      <c r="F343" s="99" t="s">
        <v>1670</v>
      </c>
      <c r="G343" s="99" t="b">
        <v>0</v>
      </c>
      <c r="H343" s="99" t="b">
        <v>0</v>
      </c>
      <c r="I343" s="99" t="b">
        <v>0</v>
      </c>
      <c r="J343" s="99" t="b">
        <v>1</v>
      </c>
      <c r="K343" s="99" t="b">
        <v>0</v>
      </c>
      <c r="L343" s="99" t="b">
        <v>0</v>
      </c>
    </row>
    <row r="344" spans="1:12" ht="15">
      <c r="A344" s="101" t="s">
        <v>775</v>
      </c>
      <c r="B344" s="99" t="s">
        <v>417</v>
      </c>
      <c r="C344" s="99">
        <v>3</v>
      </c>
      <c r="D344" s="103">
        <v>0.0005239465279611386</v>
      </c>
      <c r="E344" s="103">
        <v>2.0468294942064182</v>
      </c>
      <c r="F344" s="99" t="s">
        <v>1670</v>
      </c>
      <c r="G344" s="99" t="b">
        <v>0</v>
      </c>
      <c r="H344" s="99" t="b">
        <v>0</v>
      </c>
      <c r="I344" s="99" t="b">
        <v>0</v>
      </c>
      <c r="J344" s="99" t="b">
        <v>0</v>
      </c>
      <c r="K344" s="99" t="b">
        <v>0</v>
      </c>
      <c r="L344" s="99" t="b">
        <v>0</v>
      </c>
    </row>
    <row r="345" spans="1:12" ht="15">
      <c r="A345" s="101" t="s">
        <v>1007</v>
      </c>
      <c r="B345" s="99" t="s">
        <v>660</v>
      </c>
      <c r="C345" s="99">
        <v>3</v>
      </c>
      <c r="D345" s="103">
        <v>0.0005239465279611386</v>
      </c>
      <c r="E345" s="103">
        <v>3.1137762838370313</v>
      </c>
      <c r="F345" s="99" t="s">
        <v>1670</v>
      </c>
      <c r="G345" s="99" t="b">
        <v>0</v>
      </c>
      <c r="H345" s="99" t="b">
        <v>0</v>
      </c>
      <c r="I345" s="99" t="b">
        <v>0</v>
      </c>
      <c r="J345" s="99" t="b">
        <v>0</v>
      </c>
      <c r="K345" s="99" t="b">
        <v>0</v>
      </c>
      <c r="L345" s="99" t="b">
        <v>0</v>
      </c>
    </row>
    <row r="346" spans="1:12" ht="15">
      <c r="A346" s="101" t="s">
        <v>250</v>
      </c>
      <c r="B346" s="99" t="s">
        <v>471</v>
      </c>
      <c r="C346" s="99">
        <v>3</v>
      </c>
      <c r="D346" s="103">
        <v>0.0005239465279611386</v>
      </c>
      <c r="E346" s="103">
        <v>1.515350577164163</v>
      </c>
      <c r="F346" s="99" t="s">
        <v>1670</v>
      </c>
      <c r="G346" s="99" t="b">
        <v>0</v>
      </c>
      <c r="H346" s="99" t="b">
        <v>0</v>
      </c>
      <c r="I346" s="99" t="b">
        <v>0</v>
      </c>
      <c r="J346" s="99" t="b">
        <v>0</v>
      </c>
      <c r="K346" s="99" t="b">
        <v>0</v>
      </c>
      <c r="L346" s="99" t="b">
        <v>0</v>
      </c>
    </row>
    <row r="347" spans="1:12" ht="15">
      <c r="A347" s="101" t="s">
        <v>440</v>
      </c>
      <c r="B347" s="99" t="s">
        <v>250</v>
      </c>
      <c r="C347" s="99">
        <v>3</v>
      </c>
      <c r="D347" s="103">
        <v>0.0005239465279611386</v>
      </c>
      <c r="E347" s="103">
        <v>1.4090539506119213</v>
      </c>
      <c r="F347" s="99" t="s">
        <v>1670</v>
      </c>
      <c r="G347" s="99" t="b">
        <v>0</v>
      </c>
      <c r="H347" s="99" t="b">
        <v>0</v>
      </c>
      <c r="I347" s="99" t="b">
        <v>0</v>
      </c>
      <c r="J347" s="99" t="b">
        <v>0</v>
      </c>
      <c r="K347" s="99" t="b">
        <v>0</v>
      </c>
      <c r="L347" s="99" t="b">
        <v>0</v>
      </c>
    </row>
    <row r="348" spans="1:12" ht="15">
      <c r="A348" s="101" t="s">
        <v>1009</v>
      </c>
      <c r="B348" s="99" t="s">
        <v>1188</v>
      </c>
      <c r="C348" s="99">
        <v>3</v>
      </c>
      <c r="D348" s="103">
        <v>0.0005239465279611386</v>
      </c>
      <c r="E348" s="103">
        <v>3.4148062795010126</v>
      </c>
      <c r="F348" s="99" t="s">
        <v>1670</v>
      </c>
      <c r="G348" s="99" t="b">
        <v>0</v>
      </c>
      <c r="H348" s="99" t="b">
        <v>0</v>
      </c>
      <c r="I348" s="99" t="b">
        <v>0</v>
      </c>
      <c r="J348" s="99" t="b">
        <v>0</v>
      </c>
      <c r="K348" s="99" t="b">
        <v>1</v>
      </c>
      <c r="L348" s="99" t="b">
        <v>0</v>
      </c>
    </row>
    <row r="349" spans="1:12" ht="15">
      <c r="A349" s="101" t="s">
        <v>416</v>
      </c>
      <c r="B349" s="99" t="s">
        <v>987</v>
      </c>
      <c r="C349" s="99">
        <v>3</v>
      </c>
      <c r="D349" s="103">
        <v>0.0005239465279611386</v>
      </c>
      <c r="E349" s="103">
        <v>2.128499540657738</v>
      </c>
      <c r="F349" s="99" t="s">
        <v>1670</v>
      </c>
      <c r="G349" s="99" t="b">
        <v>0</v>
      </c>
      <c r="H349" s="99" t="b">
        <v>0</v>
      </c>
      <c r="I349" s="99" t="b">
        <v>0</v>
      </c>
      <c r="J349" s="99" t="b">
        <v>0</v>
      </c>
      <c r="K349" s="99" t="b">
        <v>0</v>
      </c>
      <c r="L349" s="99" t="b">
        <v>0</v>
      </c>
    </row>
    <row r="350" spans="1:12" ht="15">
      <c r="A350" s="101" t="s">
        <v>445</v>
      </c>
      <c r="B350" s="99" t="s">
        <v>543</v>
      </c>
      <c r="C350" s="99">
        <v>3</v>
      </c>
      <c r="D350" s="103">
        <v>0.0005239465279611386</v>
      </c>
      <c r="E350" s="103">
        <v>2.026626108118131</v>
      </c>
      <c r="F350" s="99" t="s">
        <v>1670</v>
      </c>
      <c r="G350" s="99" t="b">
        <v>0</v>
      </c>
      <c r="H350" s="99" t="b">
        <v>0</v>
      </c>
      <c r="I350" s="99" t="b">
        <v>0</v>
      </c>
      <c r="J350" s="99" t="b">
        <v>1</v>
      </c>
      <c r="K350" s="99" t="b">
        <v>0</v>
      </c>
      <c r="L350" s="99" t="b">
        <v>0</v>
      </c>
    </row>
    <row r="351" spans="1:12" ht="15">
      <c r="A351" s="101" t="s">
        <v>250</v>
      </c>
      <c r="B351" s="99" t="s">
        <v>456</v>
      </c>
      <c r="C351" s="99">
        <v>3</v>
      </c>
      <c r="D351" s="103">
        <v>0.0005239465279611386</v>
      </c>
      <c r="E351" s="103">
        <v>1.4447695028784557</v>
      </c>
      <c r="F351" s="99" t="s">
        <v>1670</v>
      </c>
      <c r="G351" s="99" t="b">
        <v>0</v>
      </c>
      <c r="H351" s="99" t="b">
        <v>0</v>
      </c>
      <c r="I351" s="99" t="b">
        <v>0</v>
      </c>
      <c r="J351" s="99" t="b">
        <v>0</v>
      </c>
      <c r="K351" s="99" t="b">
        <v>0</v>
      </c>
      <c r="L351" s="99" t="b">
        <v>0</v>
      </c>
    </row>
    <row r="352" spans="1:12" ht="15">
      <c r="A352" s="101" t="s">
        <v>496</v>
      </c>
      <c r="B352" s="99" t="s">
        <v>416</v>
      </c>
      <c r="C352" s="99">
        <v>3</v>
      </c>
      <c r="D352" s="103">
        <v>0.0005239465279611386</v>
      </c>
      <c r="E352" s="103">
        <v>1.4594927596991623</v>
      </c>
      <c r="F352" s="99" t="s">
        <v>1670</v>
      </c>
      <c r="G352" s="99" t="b">
        <v>0</v>
      </c>
      <c r="H352" s="99" t="b">
        <v>0</v>
      </c>
      <c r="I352" s="99" t="b">
        <v>0</v>
      </c>
      <c r="J352" s="99" t="b">
        <v>0</v>
      </c>
      <c r="K352" s="99" t="b">
        <v>0</v>
      </c>
      <c r="L352" s="99" t="b">
        <v>0</v>
      </c>
    </row>
    <row r="353" spans="1:12" ht="15">
      <c r="A353" s="101" t="s">
        <v>1188</v>
      </c>
      <c r="B353" s="99" t="s">
        <v>1080</v>
      </c>
      <c r="C353" s="99">
        <v>3</v>
      </c>
      <c r="D353" s="103">
        <v>0.0005239465279611386</v>
      </c>
      <c r="E353" s="103">
        <v>3.4148062795010126</v>
      </c>
      <c r="F353" s="99" t="s">
        <v>1670</v>
      </c>
      <c r="G353" s="99" t="b">
        <v>0</v>
      </c>
      <c r="H353" s="99" t="b">
        <v>1</v>
      </c>
      <c r="I353" s="99" t="b">
        <v>0</v>
      </c>
      <c r="J353" s="99" t="b">
        <v>0</v>
      </c>
      <c r="K353" s="99" t="b">
        <v>1</v>
      </c>
      <c r="L353" s="99" t="b">
        <v>0</v>
      </c>
    </row>
    <row r="354" spans="1:12" ht="15">
      <c r="A354" s="101" t="s">
        <v>607</v>
      </c>
      <c r="B354" s="99" t="s">
        <v>448</v>
      </c>
      <c r="C354" s="99">
        <v>3</v>
      </c>
      <c r="D354" s="103">
        <v>0.0005239465279611386</v>
      </c>
      <c r="E354" s="103">
        <v>2.2017314541921613</v>
      </c>
      <c r="F354" s="99" t="s">
        <v>1670</v>
      </c>
      <c r="G354" s="99" t="b">
        <v>0</v>
      </c>
      <c r="H354" s="99" t="b">
        <v>0</v>
      </c>
      <c r="I354" s="99" t="b">
        <v>0</v>
      </c>
      <c r="J354" s="99" t="b">
        <v>0</v>
      </c>
      <c r="K354" s="99" t="b">
        <v>0</v>
      </c>
      <c r="L354" s="99" t="b">
        <v>0</v>
      </c>
    </row>
    <row r="355" spans="1:12" ht="15">
      <c r="A355" s="101" t="s">
        <v>494</v>
      </c>
      <c r="B355" s="99" t="s">
        <v>521</v>
      </c>
      <c r="C355" s="99">
        <v>3</v>
      </c>
      <c r="D355" s="103">
        <v>0.0005239465279611386</v>
      </c>
      <c r="E355" s="103">
        <v>2.1437395072144745</v>
      </c>
      <c r="F355" s="99" t="s">
        <v>1670</v>
      </c>
      <c r="G355" s="99" t="b">
        <v>0</v>
      </c>
      <c r="H355" s="99" t="b">
        <v>0</v>
      </c>
      <c r="I355" s="99" t="b">
        <v>0</v>
      </c>
      <c r="J355" s="99" t="b">
        <v>0</v>
      </c>
      <c r="K355" s="99" t="b">
        <v>0</v>
      </c>
      <c r="L355" s="99" t="b">
        <v>0</v>
      </c>
    </row>
    <row r="356" spans="1:12" ht="15">
      <c r="A356" s="101" t="s">
        <v>437</v>
      </c>
      <c r="B356" s="99" t="s">
        <v>1095</v>
      </c>
      <c r="C356" s="99">
        <v>3</v>
      </c>
      <c r="D356" s="103">
        <v>0.0005239465279611386</v>
      </c>
      <c r="E356" s="103">
        <v>2.4939875255486372</v>
      </c>
      <c r="F356" s="99" t="s">
        <v>1670</v>
      </c>
      <c r="G356" s="99" t="b">
        <v>0</v>
      </c>
      <c r="H356" s="99" t="b">
        <v>0</v>
      </c>
      <c r="I356" s="99" t="b">
        <v>0</v>
      </c>
      <c r="J356" s="99" t="b">
        <v>0</v>
      </c>
      <c r="K356" s="99" t="b">
        <v>0</v>
      </c>
      <c r="L356" s="99" t="b">
        <v>0</v>
      </c>
    </row>
    <row r="357" spans="1:12" ht="15">
      <c r="A357" s="101" t="s">
        <v>564</v>
      </c>
      <c r="B357" s="99" t="s">
        <v>233</v>
      </c>
      <c r="C357" s="99">
        <v>3</v>
      </c>
      <c r="D357" s="103">
        <v>0.0005239465279611386</v>
      </c>
      <c r="E357" s="103">
        <v>1.6824125196780442</v>
      </c>
      <c r="F357" s="99" t="s">
        <v>1670</v>
      </c>
      <c r="G357" s="99" t="b">
        <v>0</v>
      </c>
      <c r="H357" s="99" t="b">
        <v>0</v>
      </c>
      <c r="I357" s="99" t="b">
        <v>0</v>
      </c>
      <c r="J357" s="99" t="b">
        <v>0</v>
      </c>
      <c r="K357" s="99" t="b">
        <v>0</v>
      </c>
      <c r="L357" s="99" t="b">
        <v>0</v>
      </c>
    </row>
    <row r="358" spans="1:12" ht="15">
      <c r="A358" s="101" t="s">
        <v>250</v>
      </c>
      <c r="B358" s="99" t="s">
        <v>587</v>
      </c>
      <c r="C358" s="99">
        <v>3</v>
      </c>
      <c r="D358" s="103">
        <v>0.0005239465279611386</v>
      </c>
      <c r="E358" s="103">
        <v>1.8427095115504935</v>
      </c>
      <c r="F358" s="99" t="s">
        <v>1670</v>
      </c>
      <c r="G358" s="99" t="b">
        <v>0</v>
      </c>
      <c r="H358" s="99" t="b">
        <v>0</v>
      </c>
      <c r="I358" s="99" t="b">
        <v>0</v>
      </c>
      <c r="J358" s="99" t="b">
        <v>0</v>
      </c>
      <c r="K358" s="99" t="b">
        <v>0</v>
      </c>
      <c r="L358" s="99" t="b">
        <v>0</v>
      </c>
    </row>
    <row r="359" spans="1:12" ht="15">
      <c r="A359" s="101" t="s">
        <v>507</v>
      </c>
      <c r="B359" s="99" t="s">
        <v>436</v>
      </c>
      <c r="C359" s="99">
        <v>3</v>
      </c>
      <c r="D359" s="103">
        <v>0.0005239465279611386</v>
      </c>
      <c r="E359" s="103">
        <v>1.8401320886626829</v>
      </c>
      <c r="F359" s="99" t="s">
        <v>1670</v>
      </c>
      <c r="G359" s="99" t="b">
        <v>0</v>
      </c>
      <c r="H359" s="99" t="b">
        <v>0</v>
      </c>
      <c r="I359" s="99" t="b">
        <v>0</v>
      </c>
      <c r="J359" s="99" t="b">
        <v>0</v>
      </c>
      <c r="K359" s="99" t="b">
        <v>0</v>
      </c>
      <c r="L359" s="99" t="b">
        <v>0</v>
      </c>
    </row>
    <row r="360" spans="1:12" ht="15">
      <c r="A360" s="101" t="s">
        <v>763</v>
      </c>
      <c r="B360" s="99" t="s">
        <v>886</v>
      </c>
      <c r="C360" s="99">
        <v>3</v>
      </c>
      <c r="D360" s="103">
        <v>0.0005239465279611386</v>
      </c>
      <c r="E360" s="103">
        <v>3.068018793276356</v>
      </c>
      <c r="F360" s="99" t="s">
        <v>1670</v>
      </c>
      <c r="G360" s="99" t="b">
        <v>0</v>
      </c>
      <c r="H360" s="99" t="b">
        <v>0</v>
      </c>
      <c r="I360" s="99" t="b">
        <v>0</v>
      </c>
      <c r="J360" s="99" t="b">
        <v>0</v>
      </c>
      <c r="K360" s="99" t="b">
        <v>0</v>
      </c>
      <c r="L360" s="99" t="b">
        <v>0</v>
      </c>
    </row>
    <row r="361" spans="1:12" ht="15">
      <c r="A361" s="101" t="s">
        <v>472</v>
      </c>
      <c r="B361" s="99" t="s">
        <v>254</v>
      </c>
      <c r="C361" s="99">
        <v>3</v>
      </c>
      <c r="D361" s="103">
        <v>0.0005239465279611386</v>
      </c>
      <c r="E361" s="103">
        <v>1.5588162709452535</v>
      </c>
      <c r="F361" s="99" t="s">
        <v>1670</v>
      </c>
      <c r="G361" s="99" t="b">
        <v>0</v>
      </c>
      <c r="H361" s="99" t="b">
        <v>0</v>
      </c>
      <c r="I361" s="99" t="b">
        <v>0</v>
      </c>
      <c r="J361" s="99" t="b">
        <v>0</v>
      </c>
      <c r="K361" s="99" t="b">
        <v>0</v>
      </c>
      <c r="L361" s="99" t="b">
        <v>0</v>
      </c>
    </row>
    <row r="362" spans="1:12" ht="15">
      <c r="A362" s="101" t="s">
        <v>742</v>
      </c>
      <c r="B362" s="99" t="s">
        <v>593</v>
      </c>
      <c r="C362" s="99">
        <v>3</v>
      </c>
      <c r="D362" s="103">
        <v>0.0005239465279611386</v>
      </c>
      <c r="E362" s="103">
        <v>2.7669887976123753</v>
      </c>
      <c r="F362" s="99" t="s">
        <v>1670</v>
      </c>
      <c r="G362" s="99" t="b">
        <v>0</v>
      </c>
      <c r="H362" s="99" t="b">
        <v>0</v>
      </c>
      <c r="I362" s="99" t="b">
        <v>0</v>
      </c>
      <c r="J362" s="99" t="b">
        <v>0</v>
      </c>
      <c r="K362" s="99" t="b">
        <v>0</v>
      </c>
      <c r="L362" s="99" t="b">
        <v>0</v>
      </c>
    </row>
    <row r="363" spans="1:12" ht="15">
      <c r="A363" s="101" t="s">
        <v>968</v>
      </c>
      <c r="B363" s="99" t="s">
        <v>536</v>
      </c>
      <c r="C363" s="99">
        <v>3</v>
      </c>
      <c r="D363" s="103">
        <v>0.0005239465279611386</v>
      </c>
      <c r="E363" s="103">
        <v>2.891927534220675</v>
      </c>
      <c r="F363" s="99" t="s">
        <v>1670</v>
      </c>
      <c r="G363" s="99" t="b">
        <v>1</v>
      </c>
      <c r="H363" s="99" t="b">
        <v>0</v>
      </c>
      <c r="I363" s="99" t="b">
        <v>0</v>
      </c>
      <c r="J363" s="99" t="b">
        <v>0</v>
      </c>
      <c r="K363" s="99" t="b">
        <v>0</v>
      </c>
      <c r="L363" s="99" t="b">
        <v>0</v>
      </c>
    </row>
    <row r="364" spans="1:12" ht="15">
      <c r="A364" s="101" t="s">
        <v>905</v>
      </c>
      <c r="B364" s="99" t="s">
        <v>596</v>
      </c>
      <c r="C364" s="99">
        <v>3</v>
      </c>
      <c r="D364" s="103">
        <v>0.0005239465279611386</v>
      </c>
      <c r="E364" s="103">
        <v>2.8638988106204315</v>
      </c>
      <c r="F364" s="99" t="s">
        <v>1670</v>
      </c>
      <c r="G364" s="99" t="b">
        <v>0</v>
      </c>
      <c r="H364" s="99" t="b">
        <v>0</v>
      </c>
      <c r="I364" s="99" t="b">
        <v>0</v>
      </c>
      <c r="J364" s="99" t="b">
        <v>0</v>
      </c>
      <c r="K364" s="99" t="b">
        <v>0</v>
      </c>
      <c r="L364" s="99" t="b">
        <v>0</v>
      </c>
    </row>
    <row r="365" spans="1:12" ht="15">
      <c r="A365" s="101" t="s">
        <v>1074</v>
      </c>
      <c r="B365" s="99" t="s">
        <v>622</v>
      </c>
      <c r="C365" s="99">
        <v>3</v>
      </c>
      <c r="D365" s="103">
        <v>0.0005239465279611386</v>
      </c>
      <c r="E365" s="103">
        <v>3.0468294942064182</v>
      </c>
      <c r="F365" s="99" t="s">
        <v>1670</v>
      </c>
      <c r="G365" s="99" t="b">
        <v>0</v>
      </c>
      <c r="H365" s="99" t="b">
        <v>0</v>
      </c>
      <c r="I365" s="99" t="b">
        <v>0</v>
      </c>
      <c r="J365" s="99" t="b">
        <v>0</v>
      </c>
      <c r="K365" s="99" t="b">
        <v>0</v>
      </c>
      <c r="L365" s="99" t="b">
        <v>0</v>
      </c>
    </row>
    <row r="366" spans="1:12" ht="15">
      <c r="A366" s="101" t="s">
        <v>453</v>
      </c>
      <c r="B366" s="99" t="s">
        <v>470</v>
      </c>
      <c r="C366" s="99">
        <v>3</v>
      </c>
      <c r="D366" s="103">
        <v>0.0005239465279611386</v>
      </c>
      <c r="E366" s="103">
        <v>1.8127462881730503</v>
      </c>
      <c r="F366" s="99" t="s">
        <v>1670</v>
      </c>
      <c r="G366" s="99" t="b">
        <v>0</v>
      </c>
      <c r="H366" s="99" t="b">
        <v>0</v>
      </c>
      <c r="I366" s="99" t="b">
        <v>0</v>
      </c>
      <c r="J366" s="99" t="b">
        <v>0</v>
      </c>
      <c r="K366" s="99" t="b">
        <v>0</v>
      </c>
      <c r="L366" s="99" t="b">
        <v>0</v>
      </c>
    </row>
    <row r="367" spans="1:12" ht="15">
      <c r="A367" s="101" t="s">
        <v>233</v>
      </c>
      <c r="B367" s="99" t="s">
        <v>418</v>
      </c>
      <c r="C367" s="99">
        <v>3</v>
      </c>
      <c r="D367" s="103">
        <v>0.0005239465279611386</v>
      </c>
      <c r="E367" s="103">
        <v>0.9402662774433831</v>
      </c>
      <c r="F367" s="99" t="s">
        <v>1670</v>
      </c>
      <c r="G367" s="99" t="b">
        <v>0</v>
      </c>
      <c r="H367" s="99" t="b">
        <v>0</v>
      </c>
      <c r="I367" s="99" t="b">
        <v>0</v>
      </c>
      <c r="J367" s="99" t="b">
        <v>0</v>
      </c>
      <c r="K367" s="99" t="b">
        <v>0</v>
      </c>
      <c r="L367" s="99" t="b">
        <v>0</v>
      </c>
    </row>
    <row r="368" spans="1:12" ht="15">
      <c r="A368" s="101" t="s">
        <v>233</v>
      </c>
      <c r="B368" s="99" t="s">
        <v>583</v>
      </c>
      <c r="C368" s="99">
        <v>3</v>
      </c>
      <c r="D368" s="103">
        <v>0.0005239465279611386</v>
      </c>
      <c r="E368" s="103">
        <v>1.6294764444902456</v>
      </c>
      <c r="F368" s="99" t="s">
        <v>1670</v>
      </c>
      <c r="G368" s="99" t="b">
        <v>0</v>
      </c>
      <c r="H368" s="99" t="b">
        <v>0</v>
      </c>
      <c r="I368" s="99" t="b">
        <v>0</v>
      </c>
      <c r="J368" s="99" t="b">
        <v>0</v>
      </c>
      <c r="K368" s="99" t="b">
        <v>0</v>
      </c>
      <c r="L368" s="99" t="b">
        <v>0</v>
      </c>
    </row>
    <row r="369" spans="1:12" ht="15">
      <c r="A369" s="101" t="s">
        <v>515</v>
      </c>
      <c r="B369" s="99" t="s">
        <v>471</v>
      </c>
      <c r="C369" s="99">
        <v>3</v>
      </c>
      <c r="D369" s="103">
        <v>0.0005239465279611386</v>
      </c>
      <c r="E369" s="103">
        <v>2.0594186215144386</v>
      </c>
      <c r="F369" s="99" t="s">
        <v>1670</v>
      </c>
      <c r="G369" s="99" t="b">
        <v>0</v>
      </c>
      <c r="H369" s="99" t="b">
        <v>0</v>
      </c>
      <c r="I369" s="99" t="b">
        <v>0</v>
      </c>
      <c r="J369" s="99" t="b">
        <v>0</v>
      </c>
      <c r="K369" s="99" t="b">
        <v>0</v>
      </c>
      <c r="L369" s="99" t="b">
        <v>0</v>
      </c>
    </row>
    <row r="370" spans="1:12" ht="15">
      <c r="A370" s="101" t="s">
        <v>671</v>
      </c>
      <c r="B370" s="99" t="s">
        <v>655</v>
      </c>
      <c r="C370" s="99">
        <v>3</v>
      </c>
      <c r="D370" s="103">
        <v>0.0005239465279611386</v>
      </c>
      <c r="E370" s="103">
        <v>2.81274628817305</v>
      </c>
      <c r="F370" s="99" t="s">
        <v>1670</v>
      </c>
      <c r="G370" s="99" t="b">
        <v>0</v>
      </c>
      <c r="H370" s="99" t="b">
        <v>0</v>
      </c>
      <c r="I370" s="99" t="b">
        <v>0</v>
      </c>
      <c r="J370" s="99" t="b">
        <v>0</v>
      </c>
      <c r="K370" s="99" t="b">
        <v>0</v>
      </c>
      <c r="L370" s="99" t="b">
        <v>0</v>
      </c>
    </row>
    <row r="371" spans="1:12" ht="15">
      <c r="A371" s="101" t="s">
        <v>723</v>
      </c>
      <c r="B371" s="99" t="s">
        <v>974</v>
      </c>
      <c r="C371" s="99">
        <v>3</v>
      </c>
      <c r="D371" s="103">
        <v>0.0005239465279611386</v>
      </c>
      <c r="E371" s="103">
        <v>3.1929575298846564</v>
      </c>
      <c r="F371" s="99" t="s">
        <v>1670</v>
      </c>
      <c r="G371" s="99" t="b">
        <v>0</v>
      </c>
      <c r="H371" s="99" t="b">
        <v>0</v>
      </c>
      <c r="I371" s="99" t="b">
        <v>0</v>
      </c>
      <c r="J371" s="99" t="b">
        <v>0</v>
      </c>
      <c r="K371" s="99" t="b">
        <v>0</v>
      </c>
      <c r="L371" s="99" t="b">
        <v>0</v>
      </c>
    </row>
    <row r="372" spans="1:12" ht="15">
      <c r="A372" s="101" t="s">
        <v>448</v>
      </c>
      <c r="B372" s="99" t="s">
        <v>1086</v>
      </c>
      <c r="C372" s="99">
        <v>3</v>
      </c>
      <c r="D372" s="103">
        <v>0.0005239465279611386</v>
      </c>
      <c r="E372" s="103">
        <v>2.5697082394867556</v>
      </c>
      <c r="F372" s="99" t="s">
        <v>1670</v>
      </c>
      <c r="G372" s="99" t="b">
        <v>0</v>
      </c>
      <c r="H372" s="99" t="b">
        <v>0</v>
      </c>
      <c r="I372" s="99" t="b">
        <v>0</v>
      </c>
      <c r="J372" s="99" t="b">
        <v>0</v>
      </c>
      <c r="K372" s="99" t="b">
        <v>0</v>
      </c>
      <c r="L372" s="99" t="b">
        <v>0</v>
      </c>
    </row>
    <row r="373" spans="1:12" ht="15">
      <c r="A373" s="101" t="s">
        <v>454</v>
      </c>
      <c r="B373" s="99" t="s">
        <v>922</v>
      </c>
      <c r="C373" s="99">
        <v>3</v>
      </c>
      <c r="D373" s="103">
        <v>0.0005239465279611386</v>
      </c>
      <c r="E373" s="103">
        <v>2.465958801948394</v>
      </c>
      <c r="F373" s="99" t="s">
        <v>1670</v>
      </c>
      <c r="G373" s="99" t="b">
        <v>0</v>
      </c>
      <c r="H373" s="99" t="b">
        <v>0</v>
      </c>
      <c r="I373" s="99" t="b">
        <v>0</v>
      </c>
      <c r="J373" s="99" t="b">
        <v>0</v>
      </c>
      <c r="K373" s="99" t="b">
        <v>0</v>
      </c>
      <c r="L373" s="99" t="b">
        <v>0</v>
      </c>
    </row>
    <row r="374" spans="1:12" ht="15">
      <c r="A374" s="101" t="s">
        <v>508</v>
      </c>
      <c r="B374" s="99" t="s">
        <v>479</v>
      </c>
      <c r="C374" s="99">
        <v>3</v>
      </c>
      <c r="D374" s="103">
        <v>0.0005239465279611386</v>
      </c>
      <c r="E374" s="103">
        <v>2.050985453977576</v>
      </c>
      <c r="F374" s="99" t="s">
        <v>1670</v>
      </c>
      <c r="G374" s="99" t="b">
        <v>0</v>
      </c>
      <c r="H374" s="99" t="b">
        <v>0</v>
      </c>
      <c r="I374" s="99" t="b">
        <v>0</v>
      </c>
      <c r="J374" s="99" t="b">
        <v>0</v>
      </c>
      <c r="K374" s="99" t="b">
        <v>0</v>
      </c>
      <c r="L374" s="99" t="b">
        <v>0</v>
      </c>
    </row>
    <row r="375" spans="1:12" ht="15">
      <c r="A375" s="101" t="s">
        <v>456</v>
      </c>
      <c r="B375" s="99" t="s">
        <v>578</v>
      </c>
      <c r="C375" s="99">
        <v>3</v>
      </c>
      <c r="D375" s="103">
        <v>0.0005239465279611386</v>
      </c>
      <c r="E375" s="103">
        <v>2.1137762838370313</v>
      </c>
      <c r="F375" s="99" t="s">
        <v>1670</v>
      </c>
      <c r="G375" s="99" t="b">
        <v>0</v>
      </c>
      <c r="H375" s="99" t="b">
        <v>0</v>
      </c>
      <c r="I375" s="99" t="b">
        <v>0</v>
      </c>
      <c r="J375" s="99" t="b">
        <v>0</v>
      </c>
      <c r="K375" s="99" t="b">
        <v>0</v>
      </c>
      <c r="L375" s="99" t="b">
        <v>0</v>
      </c>
    </row>
    <row r="376" spans="1:12" ht="15">
      <c r="A376" s="101" t="s">
        <v>480</v>
      </c>
      <c r="B376" s="99" t="s">
        <v>1141</v>
      </c>
      <c r="C376" s="99">
        <v>3</v>
      </c>
      <c r="D376" s="103">
        <v>0.0005239465279611386</v>
      </c>
      <c r="E376" s="103">
        <v>2.68780755156475</v>
      </c>
      <c r="F376" s="99" t="s">
        <v>1670</v>
      </c>
      <c r="G376" s="99" t="b">
        <v>0</v>
      </c>
      <c r="H376" s="99" t="b">
        <v>0</v>
      </c>
      <c r="I376" s="99" t="b">
        <v>0</v>
      </c>
      <c r="J376" s="99" t="b">
        <v>0</v>
      </c>
      <c r="K376" s="99" t="b">
        <v>0</v>
      </c>
      <c r="L376" s="99" t="b">
        <v>0</v>
      </c>
    </row>
    <row r="377" spans="1:12" ht="15">
      <c r="A377" s="101" t="s">
        <v>521</v>
      </c>
      <c r="B377" s="99" t="s">
        <v>1000</v>
      </c>
      <c r="C377" s="99">
        <v>3</v>
      </c>
      <c r="D377" s="103">
        <v>0.0005239465279611386</v>
      </c>
      <c r="E377" s="103">
        <v>2.81274628817305</v>
      </c>
      <c r="F377" s="99" t="s">
        <v>1670</v>
      </c>
      <c r="G377" s="99" t="b">
        <v>0</v>
      </c>
      <c r="H377" s="99" t="b">
        <v>0</v>
      </c>
      <c r="I377" s="99" t="b">
        <v>0</v>
      </c>
      <c r="J377" s="99" t="b">
        <v>0</v>
      </c>
      <c r="K377" s="99" t="b">
        <v>0</v>
      </c>
      <c r="L377" s="99" t="b">
        <v>0</v>
      </c>
    </row>
    <row r="378" spans="1:12" ht="15">
      <c r="A378" s="101" t="s">
        <v>1014</v>
      </c>
      <c r="B378" s="99" t="s">
        <v>437</v>
      </c>
      <c r="C378" s="99">
        <v>3</v>
      </c>
      <c r="D378" s="103">
        <v>0.0005239465279611386</v>
      </c>
      <c r="E378" s="103">
        <v>2.4939875255486372</v>
      </c>
      <c r="F378" s="99" t="s">
        <v>1670</v>
      </c>
      <c r="G378" s="99" t="b">
        <v>0</v>
      </c>
      <c r="H378" s="99" t="b">
        <v>0</v>
      </c>
      <c r="I378" s="99" t="b">
        <v>0</v>
      </c>
      <c r="J378" s="99" t="b">
        <v>0</v>
      </c>
      <c r="K378" s="99" t="b">
        <v>0</v>
      </c>
      <c r="L378" s="99" t="b">
        <v>0</v>
      </c>
    </row>
    <row r="379" spans="1:12" ht="15">
      <c r="A379" s="101" t="s">
        <v>677</v>
      </c>
      <c r="B379" s="99" t="s">
        <v>518</v>
      </c>
      <c r="C379" s="99">
        <v>3</v>
      </c>
      <c r="D379" s="103">
        <v>0.0005239465279611386</v>
      </c>
      <c r="E379" s="103">
        <v>2.511716292509069</v>
      </c>
      <c r="F379" s="99" t="s">
        <v>1670</v>
      </c>
      <c r="G379" s="99" t="b">
        <v>0</v>
      </c>
      <c r="H379" s="99" t="b">
        <v>0</v>
      </c>
      <c r="I379" s="99" t="b">
        <v>0</v>
      </c>
      <c r="J379" s="99" t="b">
        <v>0</v>
      </c>
      <c r="K379" s="99" t="b">
        <v>0</v>
      </c>
      <c r="L379" s="99" t="b">
        <v>0</v>
      </c>
    </row>
    <row r="380" spans="1:12" ht="15">
      <c r="A380" s="101" t="s">
        <v>1120</v>
      </c>
      <c r="B380" s="99" t="s">
        <v>944</v>
      </c>
      <c r="C380" s="99">
        <v>3</v>
      </c>
      <c r="D380" s="103">
        <v>0.0005239465279611386</v>
      </c>
      <c r="E380" s="103">
        <v>3.4148062795010126</v>
      </c>
      <c r="F380" s="99" t="s">
        <v>1670</v>
      </c>
      <c r="G380" s="99" t="b">
        <v>0</v>
      </c>
      <c r="H380" s="99" t="b">
        <v>0</v>
      </c>
      <c r="I380" s="99" t="b">
        <v>0</v>
      </c>
      <c r="J380" s="99" t="b">
        <v>0</v>
      </c>
      <c r="K380" s="99" t="b">
        <v>0</v>
      </c>
      <c r="L380" s="99" t="b">
        <v>0</v>
      </c>
    </row>
    <row r="381" spans="1:12" ht="15">
      <c r="A381" s="101" t="s">
        <v>1175</v>
      </c>
      <c r="B381" s="99" t="s">
        <v>494</v>
      </c>
      <c r="C381" s="99">
        <v>3</v>
      </c>
      <c r="D381" s="103">
        <v>0.0005239465279611386</v>
      </c>
      <c r="E381" s="103">
        <v>2.745799498542437</v>
      </c>
      <c r="F381" s="99" t="s">
        <v>1670</v>
      </c>
      <c r="G381" s="99" t="b">
        <v>1</v>
      </c>
      <c r="H381" s="99" t="b">
        <v>0</v>
      </c>
      <c r="I381" s="99" t="b">
        <v>0</v>
      </c>
      <c r="J381" s="99" t="b">
        <v>0</v>
      </c>
      <c r="K381" s="99" t="b">
        <v>0</v>
      </c>
      <c r="L381" s="99" t="b">
        <v>0</v>
      </c>
    </row>
    <row r="382" spans="1:12" ht="15">
      <c r="A382" s="101" t="s">
        <v>233</v>
      </c>
      <c r="B382" s="99" t="s">
        <v>767</v>
      </c>
      <c r="C382" s="99">
        <v>3</v>
      </c>
      <c r="D382" s="103">
        <v>0.0005910885941999596</v>
      </c>
      <c r="E382" s="103">
        <v>1.8847489495935517</v>
      </c>
      <c r="F382" s="99" t="s">
        <v>1670</v>
      </c>
      <c r="G382" s="99" t="b">
        <v>0</v>
      </c>
      <c r="H382" s="99" t="b">
        <v>0</v>
      </c>
      <c r="I382" s="99" t="b">
        <v>0</v>
      </c>
      <c r="J382" s="99" t="b">
        <v>0</v>
      </c>
      <c r="K382" s="99" t="b">
        <v>0</v>
      </c>
      <c r="L382" s="99" t="b">
        <v>0</v>
      </c>
    </row>
    <row r="383" spans="1:12" ht="15">
      <c r="A383" s="101" t="s">
        <v>649</v>
      </c>
      <c r="B383" s="99" t="s">
        <v>761</v>
      </c>
      <c r="C383" s="99">
        <v>3</v>
      </c>
      <c r="D383" s="103">
        <v>0.0005239465279611386</v>
      </c>
      <c r="E383" s="103">
        <v>2.891927534220675</v>
      </c>
      <c r="F383" s="99" t="s">
        <v>1670</v>
      </c>
      <c r="G383" s="99" t="b">
        <v>0</v>
      </c>
      <c r="H383" s="99" t="b">
        <v>0</v>
      </c>
      <c r="I383" s="99" t="b">
        <v>0</v>
      </c>
      <c r="J383" s="99" t="b">
        <v>0</v>
      </c>
      <c r="K383" s="99" t="b">
        <v>0</v>
      </c>
      <c r="L383" s="99" t="b">
        <v>0</v>
      </c>
    </row>
    <row r="384" spans="1:12" ht="15">
      <c r="A384" s="101" t="s">
        <v>445</v>
      </c>
      <c r="B384" s="99" t="s">
        <v>417</v>
      </c>
      <c r="C384" s="99">
        <v>3</v>
      </c>
      <c r="D384" s="103">
        <v>0.0005239465279611386</v>
      </c>
      <c r="E384" s="103">
        <v>1.4033768177202308</v>
      </c>
      <c r="F384" s="99" t="s">
        <v>1670</v>
      </c>
      <c r="G384" s="99" t="b">
        <v>0</v>
      </c>
      <c r="H384" s="99" t="b">
        <v>0</v>
      </c>
      <c r="I384" s="99" t="b">
        <v>0</v>
      </c>
      <c r="J384" s="99" t="b">
        <v>0</v>
      </c>
      <c r="K384" s="99" t="b">
        <v>0</v>
      </c>
      <c r="L384" s="99" t="b">
        <v>0</v>
      </c>
    </row>
    <row r="385" spans="1:12" ht="15">
      <c r="A385" s="101" t="s">
        <v>518</v>
      </c>
      <c r="B385" s="99" t="s">
        <v>483</v>
      </c>
      <c r="C385" s="99">
        <v>3</v>
      </c>
      <c r="D385" s="103">
        <v>0.0005239465279611386</v>
      </c>
      <c r="E385" s="103">
        <v>2.085747560236788</v>
      </c>
      <c r="F385" s="99" t="s">
        <v>1670</v>
      </c>
      <c r="G385" s="99" t="b">
        <v>0</v>
      </c>
      <c r="H385" s="99" t="b">
        <v>0</v>
      </c>
      <c r="I385" s="99" t="b">
        <v>0</v>
      </c>
      <c r="J385" s="99" t="b">
        <v>0</v>
      </c>
      <c r="K385" s="99" t="b">
        <v>0</v>
      </c>
      <c r="L385" s="99" t="b">
        <v>0</v>
      </c>
    </row>
    <row r="386" spans="1:12" ht="15">
      <c r="A386" s="101" t="s">
        <v>637</v>
      </c>
      <c r="B386" s="99" t="s">
        <v>539</v>
      </c>
      <c r="C386" s="99">
        <v>3</v>
      </c>
      <c r="D386" s="103">
        <v>0.0005239465279611386</v>
      </c>
      <c r="E386" s="103">
        <v>2.523950748926081</v>
      </c>
      <c r="F386" s="99" t="s">
        <v>1670</v>
      </c>
      <c r="G386" s="99" t="b">
        <v>0</v>
      </c>
      <c r="H386" s="99" t="b">
        <v>0</v>
      </c>
      <c r="I386" s="99" t="b">
        <v>0</v>
      </c>
      <c r="J386" s="99" t="b">
        <v>0</v>
      </c>
      <c r="K386" s="99" t="b">
        <v>0</v>
      </c>
      <c r="L386" s="99" t="b">
        <v>0</v>
      </c>
    </row>
    <row r="387" spans="1:12" ht="15">
      <c r="A387" s="101" t="s">
        <v>422</v>
      </c>
      <c r="B387" s="99" t="s">
        <v>500</v>
      </c>
      <c r="C387" s="99">
        <v>3</v>
      </c>
      <c r="D387" s="103">
        <v>0.0005239465279611386</v>
      </c>
      <c r="E387" s="103">
        <v>1.6431371566452893</v>
      </c>
      <c r="F387" s="99" t="s">
        <v>1670</v>
      </c>
      <c r="G387" s="99" t="b">
        <v>0</v>
      </c>
      <c r="H387" s="99" t="b">
        <v>0</v>
      </c>
      <c r="I387" s="99" t="b">
        <v>0</v>
      </c>
      <c r="J387" s="99" t="b">
        <v>0</v>
      </c>
      <c r="K387" s="99" t="b">
        <v>0</v>
      </c>
      <c r="L387" s="99" t="b">
        <v>0</v>
      </c>
    </row>
    <row r="388" spans="1:12" ht="15">
      <c r="A388" s="101" t="s">
        <v>434</v>
      </c>
      <c r="B388" s="99" t="s">
        <v>609</v>
      </c>
      <c r="C388" s="99">
        <v>3</v>
      </c>
      <c r="D388" s="103">
        <v>0.0005239465279611386</v>
      </c>
      <c r="E388" s="103">
        <v>2.0925869847670935</v>
      </c>
      <c r="F388" s="99" t="s">
        <v>1670</v>
      </c>
      <c r="G388" s="99" t="b">
        <v>0</v>
      </c>
      <c r="H388" s="99" t="b">
        <v>0</v>
      </c>
      <c r="I388" s="99" t="b">
        <v>0</v>
      </c>
      <c r="J388" s="99" t="b">
        <v>0</v>
      </c>
      <c r="K388" s="99" t="b">
        <v>0</v>
      </c>
      <c r="L388" s="99" t="b">
        <v>0</v>
      </c>
    </row>
    <row r="389" spans="1:12" ht="15">
      <c r="A389" s="101" t="s">
        <v>1080</v>
      </c>
      <c r="B389" s="99" t="s">
        <v>515</v>
      </c>
      <c r="C389" s="99">
        <v>3</v>
      </c>
      <c r="D389" s="103">
        <v>0.0005239465279611386</v>
      </c>
      <c r="E389" s="103">
        <v>2.81274628817305</v>
      </c>
      <c r="F389" s="99" t="s">
        <v>1670</v>
      </c>
      <c r="G389" s="99" t="b">
        <v>0</v>
      </c>
      <c r="H389" s="99" t="b">
        <v>1</v>
      </c>
      <c r="I389" s="99" t="b">
        <v>0</v>
      </c>
      <c r="J389" s="99" t="b">
        <v>0</v>
      </c>
      <c r="K389" s="99" t="b">
        <v>0</v>
      </c>
      <c r="L389" s="99" t="b">
        <v>0</v>
      </c>
    </row>
    <row r="390" spans="1:12" ht="15">
      <c r="A390" s="101" t="s">
        <v>1101</v>
      </c>
      <c r="B390" s="99" t="s">
        <v>497</v>
      </c>
      <c r="C390" s="99">
        <v>3</v>
      </c>
      <c r="D390" s="103">
        <v>0.0005239465279611386</v>
      </c>
      <c r="E390" s="103">
        <v>2.745799498542437</v>
      </c>
      <c r="F390" s="99" t="s">
        <v>1670</v>
      </c>
      <c r="G390" s="99" t="b">
        <v>0</v>
      </c>
      <c r="H390" s="99" t="b">
        <v>0</v>
      </c>
      <c r="I390" s="99" t="b">
        <v>0</v>
      </c>
      <c r="J390" s="99" t="b">
        <v>0</v>
      </c>
      <c r="K390" s="99" t="b">
        <v>0</v>
      </c>
      <c r="L390" s="99" t="b">
        <v>0</v>
      </c>
    </row>
    <row r="391" spans="1:12" ht="15">
      <c r="A391" s="101" t="s">
        <v>1036</v>
      </c>
      <c r="B391" s="99" t="s">
        <v>565</v>
      </c>
      <c r="C391" s="99">
        <v>3</v>
      </c>
      <c r="D391" s="103">
        <v>0.0005239465279611386</v>
      </c>
      <c r="E391" s="103">
        <v>2.93768502478135</v>
      </c>
      <c r="F391" s="99" t="s">
        <v>1670</v>
      </c>
      <c r="G391" s="99" t="b">
        <v>0</v>
      </c>
      <c r="H391" s="99" t="b">
        <v>0</v>
      </c>
      <c r="I391" s="99" t="b">
        <v>0</v>
      </c>
      <c r="J391" s="99" t="b">
        <v>0</v>
      </c>
      <c r="K391" s="99" t="b">
        <v>0</v>
      </c>
      <c r="L391" s="99" t="b">
        <v>0</v>
      </c>
    </row>
    <row r="392" spans="1:12" ht="15">
      <c r="A392" s="101" t="s">
        <v>634</v>
      </c>
      <c r="B392" s="99" t="s">
        <v>449</v>
      </c>
      <c r="C392" s="99">
        <v>3</v>
      </c>
      <c r="D392" s="103">
        <v>0.0005239465279611386</v>
      </c>
      <c r="E392" s="103">
        <v>2.2229207532620996</v>
      </c>
      <c r="F392" s="99" t="s">
        <v>1670</v>
      </c>
      <c r="G392" s="99" t="b">
        <v>0</v>
      </c>
      <c r="H392" s="99" t="b">
        <v>0</v>
      </c>
      <c r="I392" s="99" t="b">
        <v>0</v>
      </c>
      <c r="J392" s="99" t="b">
        <v>0</v>
      </c>
      <c r="K392" s="99" t="b">
        <v>0</v>
      </c>
      <c r="L392" s="99" t="b">
        <v>0</v>
      </c>
    </row>
    <row r="393" spans="1:12" ht="15">
      <c r="A393" s="101" t="s">
        <v>471</v>
      </c>
      <c r="B393" s="99" t="s">
        <v>694</v>
      </c>
      <c r="C393" s="99">
        <v>3</v>
      </c>
      <c r="D393" s="103">
        <v>0.0005239465279611386</v>
      </c>
      <c r="E393" s="103">
        <v>2.4447695028784557</v>
      </c>
      <c r="F393" s="99" t="s">
        <v>1670</v>
      </c>
      <c r="G393" s="99" t="b">
        <v>0</v>
      </c>
      <c r="H393" s="99" t="b">
        <v>0</v>
      </c>
      <c r="I393" s="99" t="b">
        <v>0</v>
      </c>
      <c r="J393" s="99" t="b">
        <v>0</v>
      </c>
      <c r="K393" s="99" t="b">
        <v>0</v>
      </c>
      <c r="L393" s="99" t="b">
        <v>0</v>
      </c>
    </row>
    <row r="394" spans="1:12" ht="15">
      <c r="A394" s="101" t="s">
        <v>730</v>
      </c>
      <c r="B394" s="99" t="s">
        <v>1137</v>
      </c>
      <c r="C394" s="99">
        <v>3</v>
      </c>
      <c r="D394" s="103">
        <v>0.0005239465279611386</v>
      </c>
      <c r="E394" s="103">
        <v>3.1929575298846564</v>
      </c>
      <c r="F394" s="99" t="s">
        <v>1670</v>
      </c>
      <c r="G394" s="99" t="b">
        <v>0</v>
      </c>
      <c r="H394" s="99" t="b">
        <v>0</v>
      </c>
      <c r="I394" s="99" t="b">
        <v>0</v>
      </c>
      <c r="J394" s="99" t="b">
        <v>0</v>
      </c>
      <c r="K394" s="99" t="b">
        <v>0</v>
      </c>
      <c r="L394" s="99" t="b">
        <v>0</v>
      </c>
    </row>
    <row r="395" spans="1:12" ht="15">
      <c r="A395" s="101" t="s">
        <v>587</v>
      </c>
      <c r="B395" s="99" t="s">
        <v>418</v>
      </c>
      <c r="C395" s="99">
        <v>3</v>
      </c>
      <c r="D395" s="103">
        <v>0.0005239465279611386</v>
      </c>
      <c r="E395" s="103">
        <v>1.8225061254622064</v>
      </c>
      <c r="F395" s="99" t="s">
        <v>1670</v>
      </c>
      <c r="G395" s="99" t="b">
        <v>0</v>
      </c>
      <c r="H395" s="99" t="b">
        <v>0</v>
      </c>
      <c r="I395" s="99" t="b">
        <v>0</v>
      </c>
      <c r="J395" s="99" t="b">
        <v>0</v>
      </c>
      <c r="K395" s="99" t="b">
        <v>0</v>
      </c>
      <c r="L395" s="99" t="b">
        <v>0</v>
      </c>
    </row>
    <row r="396" spans="1:12" ht="15">
      <c r="A396" s="101" t="s">
        <v>432</v>
      </c>
      <c r="B396" s="99" t="s">
        <v>1101</v>
      </c>
      <c r="C396" s="99">
        <v>3</v>
      </c>
      <c r="D396" s="103">
        <v>0.0005239465279611386</v>
      </c>
      <c r="E396" s="103">
        <v>2.4447695028784557</v>
      </c>
      <c r="F396" s="99" t="s">
        <v>1670</v>
      </c>
      <c r="G396" s="99" t="b">
        <v>0</v>
      </c>
      <c r="H396" s="99" t="b">
        <v>0</v>
      </c>
      <c r="I396" s="99" t="b">
        <v>0</v>
      </c>
      <c r="J396" s="99" t="b">
        <v>0</v>
      </c>
      <c r="K396" s="99" t="b">
        <v>0</v>
      </c>
      <c r="L396" s="99" t="b">
        <v>0</v>
      </c>
    </row>
    <row r="397" spans="1:12" ht="15">
      <c r="A397" s="101" t="s">
        <v>419</v>
      </c>
      <c r="B397" s="99" t="s">
        <v>418</v>
      </c>
      <c r="C397" s="99">
        <v>3</v>
      </c>
      <c r="D397" s="103">
        <v>0.0005239465279611386</v>
      </c>
      <c r="E397" s="103">
        <v>1.1345315054276508</v>
      </c>
      <c r="F397" s="99" t="s">
        <v>1670</v>
      </c>
      <c r="G397" s="99" t="b">
        <v>0</v>
      </c>
      <c r="H397" s="99" t="b">
        <v>0</v>
      </c>
      <c r="I397" s="99" t="b">
        <v>0</v>
      </c>
      <c r="J397" s="99" t="b">
        <v>0</v>
      </c>
      <c r="K397" s="99" t="b">
        <v>0</v>
      </c>
      <c r="L397" s="99" t="b">
        <v>0</v>
      </c>
    </row>
    <row r="398" spans="1:12" ht="15">
      <c r="A398" s="101" t="s">
        <v>1174</v>
      </c>
      <c r="B398" s="99" t="s">
        <v>523</v>
      </c>
      <c r="C398" s="99">
        <v>3</v>
      </c>
      <c r="D398" s="103">
        <v>0.0005239465279611386</v>
      </c>
      <c r="E398" s="103">
        <v>2.8505348490624502</v>
      </c>
      <c r="F398" s="99" t="s">
        <v>1670</v>
      </c>
      <c r="G398" s="99" t="b">
        <v>0</v>
      </c>
      <c r="H398" s="99" t="b">
        <v>0</v>
      </c>
      <c r="I398" s="99" t="b">
        <v>0</v>
      </c>
      <c r="J398" s="99" t="b">
        <v>0</v>
      </c>
      <c r="K398" s="99" t="b">
        <v>0</v>
      </c>
      <c r="L398" s="99" t="b">
        <v>0</v>
      </c>
    </row>
    <row r="399" spans="1:12" ht="15">
      <c r="A399" s="101" t="s">
        <v>1123</v>
      </c>
      <c r="B399" s="99" t="s">
        <v>1004</v>
      </c>
      <c r="C399" s="99">
        <v>3</v>
      </c>
      <c r="D399" s="103">
        <v>0.0005239465279611386</v>
      </c>
      <c r="E399" s="103">
        <v>3.4148062795010126</v>
      </c>
      <c r="F399" s="99" t="s">
        <v>1670</v>
      </c>
      <c r="G399" s="99" t="b">
        <v>0</v>
      </c>
      <c r="H399" s="99" t="b">
        <v>0</v>
      </c>
      <c r="I399" s="99" t="b">
        <v>0</v>
      </c>
      <c r="J399" s="99" t="b">
        <v>0</v>
      </c>
      <c r="K399" s="99" t="b">
        <v>0</v>
      </c>
      <c r="L399" s="99" t="b">
        <v>0</v>
      </c>
    </row>
    <row r="400" spans="1:12" ht="15">
      <c r="A400" s="101" t="s">
        <v>448</v>
      </c>
      <c r="B400" s="99" t="s">
        <v>957</v>
      </c>
      <c r="C400" s="99">
        <v>3</v>
      </c>
      <c r="D400" s="103">
        <v>0.0005239465279611386</v>
      </c>
      <c r="E400" s="103">
        <v>2.5697082394867556</v>
      </c>
      <c r="F400" s="99" t="s">
        <v>1670</v>
      </c>
      <c r="G400" s="99" t="b">
        <v>0</v>
      </c>
      <c r="H400" s="99" t="b">
        <v>0</v>
      </c>
      <c r="I400" s="99" t="b">
        <v>0</v>
      </c>
      <c r="J400" s="99" t="b">
        <v>0</v>
      </c>
      <c r="K400" s="99" t="b">
        <v>0</v>
      </c>
      <c r="L400" s="99" t="b">
        <v>0</v>
      </c>
    </row>
    <row r="401" spans="1:12" ht="15">
      <c r="A401" s="101" t="s">
        <v>987</v>
      </c>
      <c r="B401" s="99" t="s">
        <v>454</v>
      </c>
      <c r="C401" s="99">
        <v>3</v>
      </c>
      <c r="D401" s="103">
        <v>0.0005239465279611386</v>
      </c>
      <c r="E401" s="103">
        <v>2.590897538556694</v>
      </c>
      <c r="F401" s="99" t="s">
        <v>1670</v>
      </c>
      <c r="G401" s="99" t="b">
        <v>0</v>
      </c>
      <c r="H401" s="99" t="b">
        <v>0</v>
      </c>
      <c r="I401" s="99" t="b">
        <v>0</v>
      </c>
      <c r="J401" s="99" t="b">
        <v>0</v>
      </c>
      <c r="K401" s="99" t="b">
        <v>0</v>
      </c>
      <c r="L401" s="99" t="b">
        <v>0</v>
      </c>
    </row>
    <row r="402" spans="1:12" ht="15">
      <c r="A402" s="101" t="s">
        <v>470</v>
      </c>
      <c r="B402" s="99" t="s">
        <v>715</v>
      </c>
      <c r="C402" s="99">
        <v>3</v>
      </c>
      <c r="D402" s="103">
        <v>0.0005239465279611386</v>
      </c>
      <c r="E402" s="103">
        <v>2.4148062795010126</v>
      </c>
      <c r="F402" s="99" t="s">
        <v>1670</v>
      </c>
      <c r="G402" s="99" t="b">
        <v>0</v>
      </c>
      <c r="H402" s="99" t="b">
        <v>0</v>
      </c>
      <c r="I402" s="99" t="b">
        <v>0</v>
      </c>
      <c r="J402" s="99" t="b">
        <v>0</v>
      </c>
      <c r="K402" s="99" t="b">
        <v>0</v>
      </c>
      <c r="L402" s="99" t="b">
        <v>0</v>
      </c>
    </row>
    <row r="403" spans="1:12" ht="15">
      <c r="A403" s="101" t="s">
        <v>583</v>
      </c>
      <c r="B403" s="99" t="s">
        <v>429</v>
      </c>
      <c r="C403" s="99">
        <v>3</v>
      </c>
      <c r="D403" s="103">
        <v>0.0005239465279611386</v>
      </c>
      <c r="E403" s="103">
        <v>1.9376850247813502</v>
      </c>
      <c r="F403" s="99" t="s">
        <v>1670</v>
      </c>
      <c r="G403" s="99" t="b">
        <v>0</v>
      </c>
      <c r="H403" s="99" t="b">
        <v>0</v>
      </c>
      <c r="I403" s="99" t="b">
        <v>0</v>
      </c>
      <c r="J403" s="99" t="b">
        <v>0</v>
      </c>
      <c r="K403" s="99" t="b">
        <v>0</v>
      </c>
      <c r="L403" s="99" t="b">
        <v>0</v>
      </c>
    </row>
    <row r="404" spans="1:12" ht="15">
      <c r="A404" s="101" t="s">
        <v>977</v>
      </c>
      <c r="B404" s="99" t="s">
        <v>594</v>
      </c>
      <c r="C404" s="99">
        <v>3</v>
      </c>
      <c r="D404" s="103">
        <v>0.0005239465279611386</v>
      </c>
      <c r="E404" s="103">
        <v>2.9888375472287314</v>
      </c>
      <c r="F404" s="99" t="s">
        <v>1670</v>
      </c>
      <c r="G404" s="99" t="b">
        <v>0</v>
      </c>
      <c r="H404" s="99" t="b">
        <v>0</v>
      </c>
      <c r="I404" s="99" t="b">
        <v>0</v>
      </c>
      <c r="J404" s="99" t="b">
        <v>0</v>
      </c>
      <c r="K404" s="99" t="b">
        <v>0</v>
      </c>
      <c r="L404" s="99" t="b">
        <v>0</v>
      </c>
    </row>
    <row r="405" spans="1:12" ht="15">
      <c r="A405" s="101" t="s">
        <v>1138</v>
      </c>
      <c r="B405" s="99" t="s">
        <v>631</v>
      </c>
      <c r="C405" s="99">
        <v>3</v>
      </c>
      <c r="D405" s="103">
        <v>0.0005239465279611386</v>
      </c>
      <c r="E405" s="103">
        <v>3.0468294942064182</v>
      </c>
      <c r="F405" s="99" t="s">
        <v>1670</v>
      </c>
      <c r="G405" s="99" t="b">
        <v>0</v>
      </c>
      <c r="H405" s="99" t="b">
        <v>0</v>
      </c>
      <c r="I405" s="99" t="b">
        <v>0</v>
      </c>
      <c r="J405" s="99" t="b">
        <v>0</v>
      </c>
      <c r="K405" s="99" t="b">
        <v>0</v>
      </c>
      <c r="L405" s="99" t="b">
        <v>0</v>
      </c>
    </row>
    <row r="406" spans="1:12" ht="15">
      <c r="A406" s="101" t="s">
        <v>554</v>
      </c>
      <c r="B406" s="99" t="s">
        <v>478</v>
      </c>
      <c r="C406" s="99">
        <v>3</v>
      </c>
      <c r="D406" s="103">
        <v>0.0005239465279611386</v>
      </c>
      <c r="E406" s="103">
        <v>2.1649288062844128</v>
      </c>
      <c r="F406" s="99" t="s">
        <v>1670</v>
      </c>
      <c r="G406" s="99" t="b">
        <v>0</v>
      </c>
      <c r="H406" s="99" t="b">
        <v>0</v>
      </c>
      <c r="I406" s="99" t="b">
        <v>0</v>
      </c>
      <c r="J406" s="99" t="b">
        <v>0</v>
      </c>
      <c r="K406" s="99" t="b">
        <v>0</v>
      </c>
      <c r="L406" s="99" t="b">
        <v>0</v>
      </c>
    </row>
    <row r="407" spans="1:12" ht="15">
      <c r="A407" s="101" t="s">
        <v>1044</v>
      </c>
      <c r="B407" s="99" t="s">
        <v>430</v>
      </c>
      <c r="C407" s="99">
        <v>3</v>
      </c>
      <c r="D407" s="103">
        <v>0.0005239465279611386</v>
      </c>
      <c r="E407" s="103">
        <v>2.429529536321719</v>
      </c>
      <c r="F407" s="99" t="s">
        <v>1670</v>
      </c>
      <c r="G407" s="99" t="b">
        <v>0</v>
      </c>
      <c r="H407" s="99" t="b">
        <v>0</v>
      </c>
      <c r="I407" s="99" t="b">
        <v>0</v>
      </c>
      <c r="J407" s="99" t="b">
        <v>0</v>
      </c>
      <c r="K407" s="99" t="b">
        <v>0</v>
      </c>
      <c r="L407" s="99" t="b">
        <v>0</v>
      </c>
    </row>
    <row r="408" spans="1:12" ht="15">
      <c r="A408" s="101" t="s">
        <v>761</v>
      </c>
      <c r="B408" s="99" t="s">
        <v>422</v>
      </c>
      <c r="C408" s="99">
        <v>3</v>
      </c>
      <c r="D408" s="103">
        <v>0.0005239465279611386</v>
      </c>
      <c r="E408" s="103">
        <v>2.0902951879875085</v>
      </c>
      <c r="F408" s="99" t="s">
        <v>1670</v>
      </c>
      <c r="G408" s="99" t="b">
        <v>0</v>
      </c>
      <c r="H408" s="99" t="b">
        <v>0</v>
      </c>
      <c r="I408" s="99" t="b">
        <v>0</v>
      </c>
      <c r="J408" s="99" t="b">
        <v>0</v>
      </c>
      <c r="K408" s="99" t="b">
        <v>0</v>
      </c>
      <c r="L408" s="99" t="b">
        <v>0</v>
      </c>
    </row>
    <row r="409" spans="1:12" ht="15">
      <c r="A409" s="101" t="s">
        <v>831</v>
      </c>
      <c r="B409" s="99" t="s">
        <v>532</v>
      </c>
      <c r="C409" s="99">
        <v>3</v>
      </c>
      <c r="D409" s="103">
        <v>0.0005239465279611386</v>
      </c>
      <c r="E409" s="103">
        <v>2.72559611245415</v>
      </c>
      <c r="F409" s="99" t="s">
        <v>1670</v>
      </c>
      <c r="G409" s="99" t="b">
        <v>0</v>
      </c>
      <c r="H409" s="99" t="b">
        <v>0</v>
      </c>
      <c r="I409" s="99" t="b">
        <v>0</v>
      </c>
      <c r="J409" s="99" t="b">
        <v>0</v>
      </c>
      <c r="K409" s="99" t="b">
        <v>0</v>
      </c>
      <c r="L409" s="99" t="b">
        <v>0</v>
      </c>
    </row>
    <row r="410" spans="1:12" ht="15">
      <c r="A410" s="101" t="s">
        <v>937</v>
      </c>
      <c r="B410" s="99" t="s">
        <v>1169</v>
      </c>
      <c r="C410" s="99">
        <v>3</v>
      </c>
      <c r="D410" s="103">
        <v>0.0005239465279611386</v>
      </c>
      <c r="E410" s="103">
        <v>3.4148062795010126</v>
      </c>
      <c r="F410" s="99" t="s">
        <v>1670</v>
      </c>
      <c r="G410" s="99" t="b">
        <v>0</v>
      </c>
      <c r="H410" s="99" t="b">
        <v>0</v>
      </c>
      <c r="I410" s="99" t="b">
        <v>0</v>
      </c>
      <c r="J410" s="99" t="b">
        <v>0</v>
      </c>
      <c r="K410" s="99" t="b">
        <v>0</v>
      </c>
      <c r="L410" s="99" t="b">
        <v>0</v>
      </c>
    </row>
    <row r="411" spans="1:12" ht="15">
      <c r="A411" s="101" t="s">
        <v>720</v>
      </c>
      <c r="B411" s="99" t="s">
        <v>1105</v>
      </c>
      <c r="C411" s="99">
        <v>3</v>
      </c>
      <c r="D411" s="103">
        <v>0.0005239465279611386</v>
      </c>
      <c r="E411" s="103">
        <v>3.1929575298846564</v>
      </c>
      <c r="F411" s="99" t="s">
        <v>1670</v>
      </c>
      <c r="G411" s="99" t="b">
        <v>0</v>
      </c>
      <c r="H411" s="99" t="b">
        <v>0</v>
      </c>
      <c r="I411" s="99" t="b">
        <v>0</v>
      </c>
      <c r="J411" s="99" t="b">
        <v>0</v>
      </c>
      <c r="K411" s="99" t="b">
        <v>0</v>
      </c>
      <c r="L411" s="99" t="b">
        <v>0</v>
      </c>
    </row>
    <row r="412" spans="1:12" ht="15">
      <c r="A412" s="101" t="s">
        <v>600</v>
      </c>
      <c r="B412" s="99" t="s">
        <v>547</v>
      </c>
      <c r="C412" s="99">
        <v>3</v>
      </c>
      <c r="D412" s="103">
        <v>0.0005239465279611386</v>
      </c>
      <c r="E412" s="103">
        <v>2.465958801948394</v>
      </c>
      <c r="F412" s="99" t="s">
        <v>1670</v>
      </c>
      <c r="G412" s="99" t="b">
        <v>0</v>
      </c>
      <c r="H412" s="99" t="b">
        <v>0</v>
      </c>
      <c r="I412" s="99" t="b">
        <v>0</v>
      </c>
      <c r="J412" s="99" t="b">
        <v>0</v>
      </c>
      <c r="K412" s="99" t="b">
        <v>0</v>
      </c>
      <c r="L412" s="99" t="b">
        <v>0</v>
      </c>
    </row>
    <row r="413" spans="1:12" ht="15">
      <c r="A413" s="101" t="s">
        <v>807</v>
      </c>
      <c r="B413" s="99" t="s">
        <v>538</v>
      </c>
      <c r="C413" s="99">
        <v>3</v>
      </c>
      <c r="D413" s="103">
        <v>0.0005239465279611386</v>
      </c>
      <c r="E413" s="103">
        <v>2.7669887976123753</v>
      </c>
      <c r="F413" s="99" t="s">
        <v>1670</v>
      </c>
      <c r="G413" s="99" t="b">
        <v>0</v>
      </c>
      <c r="H413" s="99" t="b">
        <v>0</v>
      </c>
      <c r="I413" s="99" t="b">
        <v>0</v>
      </c>
      <c r="J413" s="99" t="b">
        <v>0</v>
      </c>
      <c r="K413" s="99" t="b">
        <v>0</v>
      </c>
      <c r="L413" s="99" t="b">
        <v>0</v>
      </c>
    </row>
    <row r="414" spans="1:12" ht="15">
      <c r="A414" s="101" t="s">
        <v>689</v>
      </c>
      <c r="B414" s="99" t="s">
        <v>1084</v>
      </c>
      <c r="C414" s="99">
        <v>3</v>
      </c>
      <c r="D414" s="103">
        <v>0.0005239465279611386</v>
      </c>
      <c r="E414" s="103">
        <v>3.1137762838370313</v>
      </c>
      <c r="F414" s="99" t="s">
        <v>1670</v>
      </c>
      <c r="G414" s="99" t="b">
        <v>0</v>
      </c>
      <c r="H414" s="99" t="b">
        <v>0</v>
      </c>
      <c r="I414" s="99" t="b">
        <v>0</v>
      </c>
      <c r="J414" s="99" t="b">
        <v>1</v>
      </c>
      <c r="K414" s="99" t="b">
        <v>0</v>
      </c>
      <c r="L414" s="99" t="b">
        <v>0</v>
      </c>
    </row>
    <row r="415" spans="1:12" ht="15">
      <c r="A415" s="101" t="s">
        <v>418</v>
      </c>
      <c r="B415" s="99" t="s">
        <v>469</v>
      </c>
      <c r="C415" s="99">
        <v>3</v>
      </c>
      <c r="D415" s="103">
        <v>0.0005239465279611386</v>
      </c>
      <c r="E415" s="103">
        <v>1.4605637700616878</v>
      </c>
      <c r="F415" s="99" t="s">
        <v>1670</v>
      </c>
      <c r="G415" s="99" t="b">
        <v>0</v>
      </c>
      <c r="H415" s="99" t="b">
        <v>0</v>
      </c>
      <c r="I415" s="99" t="b">
        <v>0</v>
      </c>
      <c r="J415" s="99" t="b">
        <v>0</v>
      </c>
      <c r="K415" s="99" t="b">
        <v>0</v>
      </c>
      <c r="L415" s="99" t="b">
        <v>0</v>
      </c>
    </row>
    <row r="416" spans="1:12" ht="15">
      <c r="A416" s="101" t="s">
        <v>735</v>
      </c>
      <c r="B416" s="99" t="s">
        <v>471</v>
      </c>
      <c r="C416" s="99">
        <v>3</v>
      </c>
      <c r="D416" s="103">
        <v>0.0005239465279611386</v>
      </c>
      <c r="E416" s="103">
        <v>2.439629863226045</v>
      </c>
      <c r="F416" s="99" t="s">
        <v>1670</v>
      </c>
      <c r="G416" s="99" t="b">
        <v>0</v>
      </c>
      <c r="H416" s="99" t="b">
        <v>0</v>
      </c>
      <c r="I416" s="99" t="b">
        <v>0</v>
      </c>
      <c r="J416" s="99" t="b">
        <v>0</v>
      </c>
      <c r="K416" s="99" t="b">
        <v>0</v>
      </c>
      <c r="L416" s="99" t="b">
        <v>0</v>
      </c>
    </row>
    <row r="417" spans="1:12" ht="15">
      <c r="A417" s="101" t="s">
        <v>254</v>
      </c>
      <c r="B417" s="99" t="s">
        <v>1148</v>
      </c>
      <c r="C417" s="99">
        <v>3</v>
      </c>
      <c r="D417" s="103">
        <v>0.0005239465279611386</v>
      </c>
      <c r="E417" s="103">
        <v>2.312143937603865</v>
      </c>
      <c r="F417" s="99" t="s">
        <v>1670</v>
      </c>
      <c r="G417" s="99" t="b">
        <v>0</v>
      </c>
      <c r="H417" s="99" t="b">
        <v>0</v>
      </c>
      <c r="I417" s="99" t="b">
        <v>0</v>
      </c>
      <c r="J417" s="99" t="b">
        <v>0</v>
      </c>
      <c r="K417" s="99" t="b">
        <v>0</v>
      </c>
      <c r="L417" s="99" t="b">
        <v>0</v>
      </c>
    </row>
    <row r="418" spans="1:12" ht="15">
      <c r="A418" s="101" t="s">
        <v>469</v>
      </c>
      <c r="B418" s="99" t="s">
        <v>573</v>
      </c>
      <c r="C418" s="99">
        <v>3</v>
      </c>
      <c r="D418" s="103">
        <v>0.0005239465279611386</v>
      </c>
      <c r="E418" s="103">
        <v>2.1595337743977066</v>
      </c>
      <c r="F418" s="99" t="s">
        <v>1670</v>
      </c>
      <c r="G418" s="99" t="b">
        <v>0</v>
      </c>
      <c r="H418" s="99" t="b">
        <v>0</v>
      </c>
      <c r="I418" s="99" t="b">
        <v>0</v>
      </c>
      <c r="J418" s="99" t="b">
        <v>0</v>
      </c>
      <c r="K418" s="99" t="b">
        <v>0</v>
      </c>
      <c r="L418" s="99" t="b">
        <v>0</v>
      </c>
    </row>
    <row r="419" spans="1:12" ht="15">
      <c r="A419" s="101" t="s">
        <v>518</v>
      </c>
      <c r="B419" s="99" t="s">
        <v>1035</v>
      </c>
      <c r="C419" s="99">
        <v>3</v>
      </c>
      <c r="D419" s="103">
        <v>0.0005239465279611386</v>
      </c>
      <c r="E419" s="103">
        <v>2.81274628817305</v>
      </c>
      <c r="F419" s="99" t="s">
        <v>1670</v>
      </c>
      <c r="G419" s="99" t="b">
        <v>0</v>
      </c>
      <c r="H419" s="99" t="b">
        <v>0</v>
      </c>
      <c r="I419" s="99" t="b">
        <v>0</v>
      </c>
      <c r="J419" s="99" t="b">
        <v>1</v>
      </c>
      <c r="K419" s="99" t="b">
        <v>0</v>
      </c>
      <c r="L419" s="99" t="b">
        <v>0</v>
      </c>
    </row>
    <row r="420" spans="1:12" ht="15">
      <c r="A420" s="101" t="s">
        <v>1139</v>
      </c>
      <c r="B420" s="99" t="s">
        <v>551</v>
      </c>
      <c r="C420" s="99">
        <v>3</v>
      </c>
      <c r="D420" s="103">
        <v>0.0005239465279611386</v>
      </c>
      <c r="E420" s="103">
        <v>2.891927534220675</v>
      </c>
      <c r="F420" s="99" t="s">
        <v>1670</v>
      </c>
      <c r="G420" s="99" t="b">
        <v>0</v>
      </c>
      <c r="H420" s="99" t="b">
        <v>0</v>
      </c>
      <c r="I420" s="99" t="b">
        <v>0</v>
      </c>
      <c r="J420" s="99" t="b">
        <v>0</v>
      </c>
      <c r="K420" s="99" t="b">
        <v>0</v>
      </c>
      <c r="L420" s="99" t="b">
        <v>0</v>
      </c>
    </row>
    <row r="421" spans="1:12" ht="15">
      <c r="A421" s="101" t="s">
        <v>454</v>
      </c>
      <c r="B421" s="99" t="s">
        <v>456</v>
      </c>
      <c r="C421" s="99">
        <v>3</v>
      </c>
      <c r="D421" s="103">
        <v>0.0005239465279611386</v>
      </c>
      <c r="E421" s="103">
        <v>1.766988797612375</v>
      </c>
      <c r="F421" s="99" t="s">
        <v>1670</v>
      </c>
      <c r="G421" s="99" t="b">
        <v>0</v>
      </c>
      <c r="H421" s="99" t="b">
        <v>0</v>
      </c>
      <c r="I421" s="99" t="b">
        <v>0</v>
      </c>
      <c r="J421" s="99" t="b">
        <v>0</v>
      </c>
      <c r="K421" s="99" t="b">
        <v>0</v>
      </c>
      <c r="L421" s="99" t="b">
        <v>0</v>
      </c>
    </row>
    <row r="422" spans="1:12" ht="15">
      <c r="A422" s="101" t="s">
        <v>940</v>
      </c>
      <c r="B422" s="99" t="s">
        <v>1147</v>
      </c>
      <c r="C422" s="99">
        <v>3</v>
      </c>
      <c r="D422" s="103">
        <v>0.0005239465279611386</v>
      </c>
      <c r="E422" s="103">
        <v>3.4148062795010126</v>
      </c>
      <c r="F422" s="99" t="s">
        <v>1670</v>
      </c>
      <c r="G422" s="99" t="b">
        <v>0</v>
      </c>
      <c r="H422" s="99" t="b">
        <v>0</v>
      </c>
      <c r="I422" s="99" t="b">
        <v>0</v>
      </c>
      <c r="J422" s="99" t="b">
        <v>0</v>
      </c>
      <c r="K422" s="99" t="b">
        <v>0</v>
      </c>
      <c r="L422" s="99" t="b">
        <v>0</v>
      </c>
    </row>
    <row r="423" spans="1:12" ht="15">
      <c r="A423" s="101" t="s">
        <v>1085</v>
      </c>
      <c r="B423" s="99" t="s">
        <v>1064</v>
      </c>
      <c r="C423" s="99">
        <v>3</v>
      </c>
      <c r="D423" s="103">
        <v>0.0005239465279611386</v>
      </c>
      <c r="E423" s="103">
        <v>3.4148062795010126</v>
      </c>
      <c r="F423" s="99" t="s">
        <v>1670</v>
      </c>
      <c r="G423" s="99" t="b">
        <v>0</v>
      </c>
      <c r="H423" s="99" t="b">
        <v>0</v>
      </c>
      <c r="I423" s="99" t="b">
        <v>0</v>
      </c>
      <c r="J423" s="99" t="b">
        <v>0</v>
      </c>
      <c r="K423" s="99" t="b">
        <v>1</v>
      </c>
      <c r="L423" s="99" t="b">
        <v>0</v>
      </c>
    </row>
    <row r="424" spans="1:12" ht="15">
      <c r="A424" s="101" t="s">
        <v>562</v>
      </c>
      <c r="B424" s="99" t="s">
        <v>534</v>
      </c>
      <c r="C424" s="99">
        <v>3</v>
      </c>
      <c r="D424" s="103">
        <v>0.0005239465279611386</v>
      </c>
      <c r="E424" s="103">
        <v>2.3734135943427876</v>
      </c>
      <c r="F424" s="99" t="s">
        <v>1670</v>
      </c>
      <c r="G424" s="99" t="b">
        <v>0</v>
      </c>
      <c r="H424" s="99" t="b">
        <v>0</v>
      </c>
      <c r="I424" s="99" t="b">
        <v>0</v>
      </c>
      <c r="J424" s="99" t="b">
        <v>1</v>
      </c>
      <c r="K424" s="99" t="b">
        <v>0</v>
      </c>
      <c r="L424" s="99" t="b">
        <v>0</v>
      </c>
    </row>
    <row r="425" spans="1:12" ht="15">
      <c r="A425" s="101" t="s">
        <v>416</v>
      </c>
      <c r="B425" s="99" t="s">
        <v>765</v>
      </c>
      <c r="C425" s="99">
        <v>3</v>
      </c>
      <c r="D425" s="103">
        <v>0.0005239465279611386</v>
      </c>
      <c r="E425" s="103">
        <v>1.9066507910413815</v>
      </c>
      <c r="F425" s="99" t="s">
        <v>1670</v>
      </c>
      <c r="G425" s="99" t="b">
        <v>0</v>
      </c>
      <c r="H425" s="99" t="b">
        <v>0</v>
      </c>
      <c r="I425" s="99" t="b">
        <v>0</v>
      </c>
      <c r="J425" s="99" t="b">
        <v>0</v>
      </c>
      <c r="K425" s="99" t="b">
        <v>0</v>
      </c>
      <c r="L425" s="99" t="b">
        <v>0</v>
      </c>
    </row>
    <row r="426" spans="1:12" ht="15">
      <c r="A426" s="101" t="s">
        <v>460</v>
      </c>
      <c r="B426" s="99" t="s">
        <v>1096</v>
      </c>
      <c r="C426" s="99">
        <v>3</v>
      </c>
      <c r="D426" s="103">
        <v>0.0005239465279611386</v>
      </c>
      <c r="E426" s="103">
        <v>2.6131739332678463</v>
      </c>
      <c r="F426" s="99" t="s">
        <v>1670</v>
      </c>
      <c r="G426" s="99" t="b">
        <v>0</v>
      </c>
      <c r="H426" s="99" t="b">
        <v>0</v>
      </c>
      <c r="I426" s="99" t="b">
        <v>0</v>
      </c>
      <c r="J426" s="99" t="b">
        <v>0</v>
      </c>
      <c r="K426" s="99" t="b">
        <v>0</v>
      </c>
      <c r="L426" s="99" t="b">
        <v>0</v>
      </c>
    </row>
    <row r="427" spans="1:12" ht="15">
      <c r="A427" s="101" t="s">
        <v>475</v>
      </c>
      <c r="B427" s="99" t="s">
        <v>854</v>
      </c>
      <c r="C427" s="99">
        <v>3</v>
      </c>
      <c r="D427" s="103">
        <v>0.0005239465279611386</v>
      </c>
      <c r="E427" s="103">
        <v>2.536539876234101</v>
      </c>
      <c r="F427" s="99" t="s">
        <v>1670</v>
      </c>
      <c r="G427" s="99" t="b">
        <v>0</v>
      </c>
      <c r="H427" s="99" t="b">
        <v>0</v>
      </c>
      <c r="I427" s="99" t="b">
        <v>0</v>
      </c>
      <c r="J427" s="99" t="b">
        <v>0</v>
      </c>
      <c r="K427" s="99" t="b">
        <v>0</v>
      </c>
      <c r="L427" s="99" t="b">
        <v>0</v>
      </c>
    </row>
    <row r="428" spans="1:12" ht="15">
      <c r="A428" s="101" t="s">
        <v>543</v>
      </c>
      <c r="B428" s="99" t="s">
        <v>545</v>
      </c>
      <c r="C428" s="99">
        <v>3</v>
      </c>
      <c r="D428" s="103">
        <v>0.0005239465279611386</v>
      </c>
      <c r="E428" s="103">
        <v>2.3690487889403373</v>
      </c>
      <c r="F428" s="99" t="s">
        <v>1670</v>
      </c>
      <c r="G428" s="99" t="b">
        <v>1</v>
      </c>
      <c r="H428" s="99" t="b">
        <v>0</v>
      </c>
      <c r="I428" s="99" t="b">
        <v>0</v>
      </c>
      <c r="J428" s="99" t="b">
        <v>0</v>
      </c>
      <c r="K428" s="99" t="b">
        <v>0</v>
      </c>
      <c r="L428" s="99" t="b">
        <v>0</v>
      </c>
    </row>
    <row r="429" spans="1:12" ht="15">
      <c r="A429" s="101" t="s">
        <v>547</v>
      </c>
      <c r="B429" s="99" t="s">
        <v>576</v>
      </c>
      <c r="C429" s="99">
        <v>3</v>
      </c>
      <c r="D429" s="103">
        <v>0.0005239465279611386</v>
      </c>
      <c r="E429" s="103">
        <v>2.460563770061688</v>
      </c>
      <c r="F429" s="99" t="s">
        <v>1670</v>
      </c>
      <c r="G429" s="99" t="b">
        <v>0</v>
      </c>
      <c r="H429" s="99" t="b">
        <v>0</v>
      </c>
      <c r="I429" s="99" t="b">
        <v>0</v>
      </c>
      <c r="J429" s="99" t="b">
        <v>1</v>
      </c>
      <c r="K429" s="99" t="b">
        <v>0</v>
      </c>
      <c r="L429" s="99" t="b">
        <v>0</v>
      </c>
    </row>
    <row r="430" spans="1:12" ht="15">
      <c r="A430" s="101" t="s">
        <v>932</v>
      </c>
      <c r="B430" s="99" t="s">
        <v>437</v>
      </c>
      <c r="C430" s="99">
        <v>3</v>
      </c>
      <c r="D430" s="103">
        <v>0.0005239465279611386</v>
      </c>
      <c r="E430" s="103">
        <v>2.4939875255486372</v>
      </c>
      <c r="F430" s="99" t="s">
        <v>1670</v>
      </c>
      <c r="G430" s="99" t="b">
        <v>0</v>
      </c>
      <c r="H430" s="99" t="b">
        <v>0</v>
      </c>
      <c r="I430" s="99" t="b">
        <v>0</v>
      </c>
      <c r="J430" s="99" t="b">
        <v>0</v>
      </c>
      <c r="K430" s="99" t="b">
        <v>0</v>
      </c>
      <c r="L430" s="99" t="b">
        <v>0</v>
      </c>
    </row>
    <row r="431" spans="1:12" ht="15">
      <c r="A431" s="101" t="s">
        <v>704</v>
      </c>
      <c r="B431" s="99" t="s">
        <v>1118</v>
      </c>
      <c r="C431" s="99">
        <v>3</v>
      </c>
      <c r="D431" s="103">
        <v>0.0005239465279611386</v>
      </c>
      <c r="E431" s="103">
        <v>3.1137762838370313</v>
      </c>
      <c r="F431" s="99" t="s">
        <v>1670</v>
      </c>
      <c r="G431" s="99" t="b">
        <v>0</v>
      </c>
      <c r="H431" s="99" t="b">
        <v>0</v>
      </c>
      <c r="I431" s="99" t="b">
        <v>0</v>
      </c>
      <c r="J431" s="99" t="b">
        <v>0</v>
      </c>
      <c r="K431" s="99" t="b">
        <v>0</v>
      </c>
      <c r="L431" s="99" t="b">
        <v>0</v>
      </c>
    </row>
    <row r="432" spans="1:12" ht="15">
      <c r="A432" s="101" t="s">
        <v>666</v>
      </c>
      <c r="B432" s="99" t="s">
        <v>498</v>
      </c>
      <c r="C432" s="99">
        <v>3</v>
      </c>
      <c r="D432" s="103">
        <v>0.0005239465279611386</v>
      </c>
      <c r="E432" s="103">
        <v>2.4447695028784557</v>
      </c>
      <c r="F432" s="99" t="s">
        <v>1670</v>
      </c>
      <c r="G432" s="99" t="b">
        <v>0</v>
      </c>
      <c r="H432" s="99" t="b">
        <v>0</v>
      </c>
      <c r="I432" s="99" t="b">
        <v>0</v>
      </c>
      <c r="J432" s="99" t="b">
        <v>0</v>
      </c>
      <c r="K432" s="99" t="b">
        <v>0</v>
      </c>
      <c r="L432" s="99" t="b">
        <v>0</v>
      </c>
    </row>
    <row r="433" spans="1:12" ht="15">
      <c r="A433" s="101" t="s">
        <v>1163</v>
      </c>
      <c r="B433" s="99" t="s">
        <v>460</v>
      </c>
      <c r="C433" s="99">
        <v>3</v>
      </c>
      <c r="D433" s="103">
        <v>0.0005239465279611386</v>
      </c>
      <c r="E433" s="103">
        <v>2.6131739332678463</v>
      </c>
      <c r="F433" s="99" t="s">
        <v>1670</v>
      </c>
      <c r="G433" s="99" t="b">
        <v>0</v>
      </c>
      <c r="H433" s="99" t="b">
        <v>0</v>
      </c>
      <c r="I433" s="99" t="b">
        <v>0</v>
      </c>
      <c r="J433" s="99" t="b">
        <v>0</v>
      </c>
      <c r="K433" s="99" t="b">
        <v>0</v>
      </c>
      <c r="L433" s="99" t="b">
        <v>0</v>
      </c>
    </row>
    <row r="434" spans="1:12" ht="15">
      <c r="A434" s="101" t="s">
        <v>528</v>
      </c>
      <c r="B434" s="99" t="s">
        <v>828</v>
      </c>
      <c r="C434" s="99">
        <v>3</v>
      </c>
      <c r="D434" s="103">
        <v>0.0005239465279611386</v>
      </c>
      <c r="E434" s="103">
        <v>2.72559611245415</v>
      </c>
      <c r="F434" s="99" t="s">
        <v>1670</v>
      </c>
      <c r="G434" s="99" t="b">
        <v>0</v>
      </c>
      <c r="H434" s="99" t="b">
        <v>0</v>
      </c>
      <c r="I434" s="99" t="b">
        <v>0</v>
      </c>
      <c r="J434" s="99" t="b">
        <v>0</v>
      </c>
      <c r="K434" s="99" t="b">
        <v>0</v>
      </c>
      <c r="L434" s="99" t="b">
        <v>0</v>
      </c>
    </row>
    <row r="435" spans="1:12" ht="15">
      <c r="A435" s="101" t="s">
        <v>631</v>
      </c>
      <c r="B435" s="99" t="s">
        <v>507</v>
      </c>
      <c r="C435" s="99">
        <v>3</v>
      </c>
      <c r="D435" s="103">
        <v>0.0005239465279611386</v>
      </c>
      <c r="E435" s="103">
        <v>2.410007396619244</v>
      </c>
      <c r="F435" s="99" t="s">
        <v>1670</v>
      </c>
      <c r="G435" s="99" t="b">
        <v>0</v>
      </c>
      <c r="H435" s="99" t="b">
        <v>0</v>
      </c>
      <c r="I435" s="99" t="b">
        <v>0</v>
      </c>
      <c r="J435" s="99" t="b">
        <v>0</v>
      </c>
      <c r="K435" s="99" t="b">
        <v>0</v>
      </c>
      <c r="L435" s="99" t="b">
        <v>0</v>
      </c>
    </row>
    <row r="436" spans="1:12" ht="15">
      <c r="A436" s="101" t="s">
        <v>639</v>
      </c>
      <c r="B436" s="99" t="s">
        <v>763</v>
      </c>
      <c r="C436" s="99">
        <v>3</v>
      </c>
      <c r="D436" s="103">
        <v>0.0005239465279611386</v>
      </c>
      <c r="E436" s="103">
        <v>2.8249807445900617</v>
      </c>
      <c r="F436" s="99" t="s">
        <v>1670</v>
      </c>
      <c r="G436" s="99" t="b">
        <v>0</v>
      </c>
      <c r="H436" s="99" t="b">
        <v>0</v>
      </c>
      <c r="I436" s="99" t="b">
        <v>0</v>
      </c>
      <c r="J436" s="99" t="b">
        <v>0</v>
      </c>
      <c r="K436" s="99" t="b">
        <v>0</v>
      </c>
      <c r="L436" s="99" t="b">
        <v>0</v>
      </c>
    </row>
    <row r="437" spans="1:12" ht="15">
      <c r="A437" s="101" t="s">
        <v>450</v>
      </c>
      <c r="B437" s="99" t="s">
        <v>273</v>
      </c>
      <c r="C437" s="99">
        <v>3</v>
      </c>
      <c r="D437" s="103">
        <v>0.0005239465279611386</v>
      </c>
      <c r="E437" s="103">
        <v>1.5416795158865122</v>
      </c>
      <c r="F437" s="99" t="s">
        <v>1670</v>
      </c>
      <c r="G437" s="99" t="b">
        <v>0</v>
      </c>
      <c r="H437" s="99" t="b">
        <v>0</v>
      </c>
      <c r="I437" s="99" t="b">
        <v>0</v>
      </c>
      <c r="J437" s="99" t="b">
        <v>0</v>
      </c>
      <c r="K437" s="99" t="b">
        <v>0</v>
      </c>
      <c r="L437" s="99" t="b">
        <v>0</v>
      </c>
    </row>
    <row r="438" spans="1:12" ht="15">
      <c r="A438" s="101" t="s">
        <v>1019</v>
      </c>
      <c r="B438" s="99" t="s">
        <v>233</v>
      </c>
      <c r="C438" s="99">
        <v>3</v>
      </c>
      <c r="D438" s="103">
        <v>0.0005239465279611386</v>
      </c>
      <c r="E438" s="103">
        <v>2.1595337743977066</v>
      </c>
      <c r="F438" s="99" t="s">
        <v>1670</v>
      </c>
      <c r="G438" s="99" t="b">
        <v>0</v>
      </c>
      <c r="H438" s="99" t="b">
        <v>0</v>
      </c>
      <c r="I438" s="99" t="b">
        <v>0</v>
      </c>
      <c r="J438" s="99" t="b">
        <v>0</v>
      </c>
      <c r="K438" s="99" t="b">
        <v>0</v>
      </c>
      <c r="L438" s="99" t="b">
        <v>0</v>
      </c>
    </row>
    <row r="439" spans="1:12" ht="15">
      <c r="A439" s="101" t="s">
        <v>1173</v>
      </c>
      <c r="B439" s="99" t="s">
        <v>250</v>
      </c>
      <c r="C439" s="99">
        <v>3</v>
      </c>
      <c r="D439" s="103">
        <v>0.0005239465279611386</v>
      </c>
      <c r="E439" s="103">
        <v>2.312143937603865</v>
      </c>
      <c r="F439" s="99" t="s">
        <v>1670</v>
      </c>
      <c r="G439" s="99" t="b">
        <v>0</v>
      </c>
      <c r="H439" s="99" t="b">
        <v>0</v>
      </c>
      <c r="I439" s="99" t="b">
        <v>0</v>
      </c>
      <c r="J439" s="99" t="b">
        <v>0</v>
      </c>
      <c r="K439" s="99" t="b">
        <v>0</v>
      </c>
      <c r="L439" s="99" t="b">
        <v>0</v>
      </c>
    </row>
    <row r="440" spans="1:12" ht="15">
      <c r="A440" s="101" t="s">
        <v>454</v>
      </c>
      <c r="B440" s="99" t="s">
        <v>634</v>
      </c>
      <c r="C440" s="99">
        <v>3</v>
      </c>
      <c r="D440" s="103">
        <v>0.0005239465279611386</v>
      </c>
      <c r="E440" s="103">
        <v>2.2229207532620996</v>
      </c>
      <c r="F440" s="99" t="s">
        <v>1670</v>
      </c>
      <c r="G440" s="99" t="b">
        <v>0</v>
      </c>
      <c r="H440" s="99" t="b">
        <v>0</v>
      </c>
      <c r="I440" s="99" t="b">
        <v>0</v>
      </c>
      <c r="J440" s="99" t="b">
        <v>0</v>
      </c>
      <c r="K440" s="99" t="b">
        <v>0</v>
      </c>
      <c r="L440" s="99" t="b">
        <v>0</v>
      </c>
    </row>
    <row r="441" spans="1:12" ht="15">
      <c r="A441" s="101" t="s">
        <v>1004</v>
      </c>
      <c r="B441" s="99" t="s">
        <v>454</v>
      </c>
      <c r="C441" s="99">
        <v>3</v>
      </c>
      <c r="D441" s="103">
        <v>0.0005239465279611386</v>
      </c>
      <c r="E441" s="103">
        <v>2.590897538556694</v>
      </c>
      <c r="F441" s="99" t="s">
        <v>1670</v>
      </c>
      <c r="G441" s="99" t="b">
        <v>0</v>
      </c>
      <c r="H441" s="99" t="b">
        <v>0</v>
      </c>
      <c r="I441" s="99" t="b">
        <v>0</v>
      </c>
      <c r="J441" s="99" t="b">
        <v>0</v>
      </c>
      <c r="K441" s="99" t="b">
        <v>0</v>
      </c>
      <c r="L441" s="99" t="b">
        <v>0</v>
      </c>
    </row>
    <row r="442" spans="1:12" ht="15">
      <c r="A442" s="101" t="s">
        <v>437</v>
      </c>
      <c r="B442" s="99" t="s">
        <v>997</v>
      </c>
      <c r="C442" s="99">
        <v>3</v>
      </c>
      <c r="D442" s="103">
        <v>0.0005239465279611386</v>
      </c>
      <c r="E442" s="103">
        <v>2.4939875255486372</v>
      </c>
      <c r="F442" s="99" t="s">
        <v>1670</v>
      </c>
      <c r="G442" s="99" t="b">
        <v>0</v>
      </c>
      <c r="H442" s="99" t="b">
        <v>0</v>
      </c>
      <c r="I442" s="99" t="b">
        <v>0</v>
      </c>
      <c r="J442" s="99" t="b">
        <v>0</v>
      </c>
      <c r="K442" s="99" t="b">
        <v>0</v>
      </c>
      <c r="L442" s="99" t="b">
        <v>0</v>
      </c>
    </row>
    <row r="443" spans="1:12" ht="15">
      <c r="A443" s="101" t="s">
        <v>1018</v>
      </c>
      <c r="B443" s="99" t="s">
        <v>490</v>
      </c>
      <c r="C443" s="99">
        <v>3</v>
      </c>
      <c r="D443" s="103">
        <v>0.0005239465279611386</v>
      </c>
      <c r="E443" s="103">
        <v>2.715836275164994</v>
      </c>
      <c r="F443" s="99" t="s">
        <v>1670</v>
      </c>
      <c r="G443" s="99" t="b">
        <v>0</v>
      </c>
      <c r="H443" s="99" t="b">
        <v>0</v>
      </c>
      <c r="I443" s="99" t="b">
        <v>0</v>
      </c>
      <c r="J443" s="99" t="b">
        <v>0</v>
      </c>
      <c r="K443" s="99" t="b">
        <v>0</v>
      </c>
      <c r="L443" s="99" t="b">
        <v>0</v>
      </c>
    </row>
    <row r="444" spans="1:12" ht="15">
      <c r="A444" s="101" t="s">
        <v>578</v>
      </c>
      <c r="B444" s="99" t="s">
        <v>484</v>
      </c>
      <c r="C444" s="99">
        <v>3</v>
      </c>
      <c r="D444" s="103">
        <v>0.0005239465279611386</v>
      </c>
      <c r="E444" s="103">
        <v>2.238715020445331</v>
      </c>
      <c r="F444" s="99" t="s">
        <v>1670</v>
      </c>
      <c r="G444" s="99" t="b">
        <v>0</v>
      </c>
      <c r="H444" s="99" t="b">
        <v>0</v>
      </c>
      <c r="I444" s="99" t="b">
        <v>0</v>
      </c>
      <c r="J444" s="99" t="b">
        <v>0</v>
      </c>
      <c r="K444" s="99" t="b">
        <v>0</v>
      </c>
      <c r="L444" s="99" t="b">
        <v>0</v>
      </c>
    </row>
    <row r="445" spans="1:12" ht="15">
      <c r="A445" s="101" t="s">
        <v>454</v>
      </c>
      <c r="B445" s="99" t="s">
        <v>476</v>
      </c>
      <c r="C445" s="99">
        <v>3</v>
      </c>
      <c r="D445" s="103">
        <v>0.0005239465279611386</v>
      </c>
      <c r="E445" s="103">
        <v>1.8375698718980824</v>
      </c>
      <c r="F445" s="99" t="s">
        <v>1670</v>
      </c>
      <c r="G445" s="99" t="b">
        <v>0</v>
      </c>
      <c r="H445" s="99" t="b">
        <v>0</v>
      </c>
      <c r="I445" s="99" t="b">
        <v>0</v>
      </c>
      <c r="J445" s="99" t="b">
        <v>0</v>
      </c>
      <c r="K445" s="99" t="b">
        <v>0</v>
      </c>
      <c r="L445" s="99" t="b">
        <v>0</v>
      </c>
    </row>
    <row r="446" spans="1:12" ht="15">
      <c r="A446" s="101" t="s">
        <v>502</v>
      </c>
      <c r="B446" s="99" t="s">
        <v>473</v>
      </c>
      <c r="C446" s="99">
        <v>3</v>
      </c>
      <c r="D446" s="103">
        <v>0.0005239465279611386</v>
      </c>
      <c r="E446" s="103">
        <v>1.9924718318838257</v>
      </c>
      <c r="F446" s="99" t="s">
        <v>1670</v>
      </c>
      <c r="G446" s="99" t="b">
        <v>0</v>
      </c>
      <c r="H446" s="99" t="b">
        <v>0</v>
      </c>
      <c r="I446" s="99" t="b">
        <v>0</v>
      </c>
      <c r="J446" s="99" t="b">
        <v>0</v>
      </c>
      <c r="K446" s="99" t="b">
        <v>0</v>
      </c>
      <c r="L446" s="99" t="b">
        <v>0</v>
      </c>
    </row>
    <row r="447" spans="1:12" ht="15">
      <c r="A447" s="101" t="s">
        <v>483</v>
      </c>
      <c r="B447" s="99" t="s">
        <v>454</v>
      </c>
      <c r="C447" s="99">
        <v>3</v>
      </c>
      <c r="D447" s="103">
        <v>0.0005239465279611386</v>
      </c>
      <c r="E447" s="103">
        <v>1.8638988106204315</v>
      </c>
      <c r="F447" s="99" t="s">
        <v>1670</v>
      </c>
      <c r="G447" s="99" t="b">
        <v>0</v>
      </c>
      <c r="H447" s="99" t="b">
        <v>0</v>
      </c>
      <c r="I447" s="99" t="b">
        <v>0</v>
      </c>
      <c r="J447" s="99" t="b">
        <v>0</v>
      </c>
      <c r="K447" s="99" t="b">
        <v>0</v>
      </c>
      <c r="L447" s="99" t="b">
        <v>0</v>
      </c>
    </row>
    <row r="448" spans="1:12" ht="15">
      <c r="A448" s="101" t="s">
        <v>422</v>
      </c>
      <c r="B448" s="99" t="s">
        <v>638</v>
      </c>
      <c r="C448" s="99">
        <v>3</v>
      </c>
      <c r="D448" s="103">
        <v>0.0005239465279611386</v>
      </c>
      <c r="E448" s="103">
        <v>1.9441671523092705</v>
      </c>
      <c r="F448" s="99" t="s">
        <v>1670</v>
      </c>
      <c r="G448" s="99" t="b">
        <v>0</v>
      </c>
      <c r="H448" s="99" t="b">
        <v>0</v>
      </c>
      <c r="I448" s="99" t="b">
        <v>0</v>
      </c>
      <c r="J448" s="99" t="b">
        <v>0</v>
      </c>
      <c r="K448" s="99" t="b">
        <v>0</v>
      </c>
      <c r="L448" s="99" t="b">
        <v>0</v>
      </c>
    </row>
    <row r="449" spans="1:12" ht="15">
      <c r="A449" s="101" t="s">
        <v>416</v>
      </c>
      <c r="B449" s="99" t="s">
        <v>663</v>
      </c>
      <c r="C449" s="99">
        <v>3</v>
      </c>
      <c r="D449" s="103">
        <v>0.0005239465279611386</v>
      </c>
      <c r="E449" s="103">
        <v>1.8274695449937566</v>
      </c>
      <c r="F449" s="99" t="s">
        <v>1670</v>
      </c>
      <c r="G449" s="99" t="b">
        <v>0</v>
      </c>
      <c r="H449" s="99" t="b">
        <v>0</v>
      </c>
      <c r="I449" s="99" t="b">
        <v>0</v>
      </c>
      <c r="J449" s="99" t="b">
        <v>0</v>
      </c>
      <c r="K449" s="99" t="b">
        <v>0</v>
      </c>
      <c r="L449" s="99" t="b">
        <v>0</v>
      </c>
    </row>
    <row r="450" spans="1:12" ht="15">
      <c r="A450" s="101" t="s">
        <v>707</v>
      </c>
      <c r="B450" s="99" t="s">
        <v>764</v>
      </c>
      <c r="C450" s="99">
        <v>3</v>
      </c>
      <c r="D450" s="103">
        <v>0.0005239465279611386</v>
      </c>
      <c r="E450" s="103">
        <v>2.891927534220675</v>
      </c>
      <c r="F450" s="99" t="s">
        <v>1670</v>
      </c>
      <c r="G450" s="99" t="b">
        <v>0</v>
      </c>
      <c r="H450" s="99" t="b">
        <v>1</v>
      </c>
      <c r="I450" s="99" t="b">
        <v>0</v>
      </c>
      <c r="J450" s="99" t="b">
        <v>0</v>
      </c>
      <c r="K450" s="99" t="b">
        <v>0</v>
      </c>
      <c r="L450" s="99" t="b">
        <v>0</v>
      </c>
    </row>
    <row r="451" spans="1:12" ht="15">
      <c r="A451" s="101" t="s">
        <v>478</v>
      </c>
      <c r="B451" s="99" t="s">
        <v>452</v>
      </c>
      <c r="C451" s="99">
        <v>3</v>
      </c>
      <c r="D451" s="103">
        <v>0.0005239465279611386</v>
      </c>
      <c r="E451" s="103">
        <v>1.8638988106204315</v>
      </c>
      <c r="F451" s="99" t="s">
        <v>1670</v>
      </c>
      <c r="G451" s="99" t="b">
        <v>0</v>
      </c>
      <c r="H451" s="99" t="b">
        <v>0</v>
      </c>
      <c r="I451" s="99" t="b">
        <v>0</v>
      </c>
      <c r="J451" s="99" t="b">
        <v>0</v>
      </c>
      <c r="K451" s="99" t="b">
        <v>0</v>
      </c>
      <c r="L451" s="99" t="b">
        <v>0</v>
      </c>
    </row>
    <row r="452" spans="1:12" ht="15">
      <c r="A452" s="101" t="s">
        <v>427</v>
      </c>
      <c r="B452" s="99" t="s">
        <v>625</v>
      </c>
      <c r="C452" s="99">
        <v>3</v>
      </c>
      <c r="D452" s="103">
        <v>0.0007058687145598914</v>
      </c>
      <c r="E452" s="103">
        <v>2.0468294942064182</v>
      </c>
      <c r="F452" s="99" t="s">
        <v>1670</v>
      </c>
      <c r="G452" s="99" t="b">
        <v>0</v>
      </c>
      <c r="H452" s="99" t="b">
        <v>0</v>
      </c>
      <c r="I452" s="99" t="b">
        <v>0</v>
      </c>
      <c r="J452" s="99" t="b">
        <v>0</v>
      </c>
      <c r="K452" s="99" t="b">
        <v>0</v>
      </c>
      <c r="L452" s="99" t="b">
        <v>0</v>
      </c>
    </row>
    <row r="453" spans="1:12" ht="15">
      <c r="A453" s="101" t="s">
        <v>476</v>
      </c>
      <c r="B453" s="99" t="s">
        <v>432</v>
      </c>
      <c r="C453" s="99">
        <v>3</v>
      </c>
      <c r="D453" s="103">
        <v>0.0005239465279611386</v>
      </c>
      <c r="E453" s="103">
        <v>1.6914418362198445</v>
      </c>
      <c r="F453" s="99" t="s">
        <v>1670</v>
      </c>
      <c r="G453" s="99" t="b">
        <v>0</v>
      </c>
      <c r="H453" s="99" t="b">
        <v>0</v>
      </c>
      <c r="I453" s="99" t="b">
        <v>0</v>
      </c>
      <c r="J453" s="99" t="b">
        <v>0</v>
      </c>
      <c r="K453" s="99" t="b">
        <v>0</v>
      </c>
      <c r="L453" s="99" t="b">
        <v>0</v>
      </c>
    </row>
    <row r="454" spans="1:12" ht="15">
      <c r="A454" s="101" t="s">
        <v>869</v>
      </c>
      <c r="B454" s="99" t="s">
        <v>1194</v>
      </c>
      <c r="C454" s="99">
        <v>3</v>
      </c>
      <c r="D454" s="103">
        <v>0.0005239465279611386</v>
      </c>
      <c r="E454" s="103">
        <v>3.2898675428927127</v>
      </c>
      <c r="F454" s="99" t="s">
        <v>1670</v>
      </c>
      <c r="G454" s="99" t="b">
        <v>0</v>
      </c>
      <c r="H454" s="99" t="b">
        <v>0</v>
      </c>
      <c r="I454" s="99" t="b">
        <v>0</v>
      </c>
      <c r="J454" s="99" t="b">
        <v>0</v>
      </c>
      <c r="K454" s="99" t="b">
        <v>0</v>
      </c>
      <c r="L454" s="99" t="b">
        <v>0</v>
      </c>
    </row>
    <row r="455" spans="1:12" ht="15">
      <c r="A455" s="101" t="s">
        <v>441</v>
      </c>
      <c r="B455" s="99" t="s">
        <v>815</v>
      </c>
      <c r="C455" s="99">
        <v>3</v>
      </c>
      <c r="D455" s="103">
        <v>0.0007058687145598914</v>
      </c>
      <c r="E455" s="103">
        <v>2.386777555900769</v>
      </c>
      <c r="F455" s="99" t="s">
        <v>1670</v>
      </c>
      <c r="G455" s="99" t="b">
        <v>0</v>
      </c>
      <c r="H455" s="99" t="b">
        <v>0</v>
      </c>
      <c r="I455" s="99" t="b">
        <v>0</v>
      </c>
      <c r="J455" s="99" t="b">
        <v>0</v>
      </c>
      <c r="K455" s="99" t="b">
        <v>0</v>
      </c>
      <c r="L455" s="99" t="b">
        <v>0</v>
      </c>
    </row>
    <row r="456" spans="1:12" ht="15">
      <c r="A456" s="101" t="s">
        <v>686</v>
      </c>
      <c r="B456" s="99" t="s">
        <v>250</v>
      </c>
      <c r="C456" s="99">
        <v>3</v>
      </c>
      <c r="D456" s="103">
        <v>0.0005239465279611386</v>
      </c>
      <c r="E456" s="103">
        <v>2.011113941939884</v>
      </c>
      <c r="F456" s="99" t="s">
        <v>1670</v>
      </c>
      <c r="G456" s="99" t="b">
        <v>0</v>
      </c>
      <c r="H456" s="99" t="b">
        <v>0</v>
      </c>
      <c r="I456" s="99" t="b">
        <v>0</v>
      </c>
      <c r="J456" s="99" t="b">
        <v>0</v>
      </c>
      <c r="K456" s="99" t="b">
        <v>0</v>
      </c>
      <c r="L456" s="99" t="b">
        <v>0</v>
      </c>
    </row>
    <row r="457" spans="1:12" ht="15">
      <c r="A457" s="101" t="s">
        <v>479</v>
      </c>
      <c r="B457" s="99" t="s">
        <v>546</v>
      </c>
      <c r="C457" s="99">
        <v>3</v>
      </c>
      <c r="D457" s="103">
        <v>0.0005239465279611386</v>
      </c>
      <c r="E457" s="103">
        <v>2.1929575298846564</v>
      </c>
      <c r="F457" s="99" t="s">
        <v>1670</v>
      </c>
      <c r="G457" s="99" t="b">
        <v>0</v>
      </c>
      <c r="H457" s="99" t="b">
        <v>0</v>
      </c>
      <c r="I457" s="99" t="b">
        <v>0</v>
      </c>
      <c r="J457" s="99" t="b">
        <v>0</v>
      </c>
      <c r="K457" s="99" t="b">
        <v>0</v>
      </c>
      <c r="L457" s="99" t="b">
        <v>0</v>
      </c>
    </row>
    <row r="458" spans="1:12" ht="15">
      <c r="A458" s="101" t="s">
        <v>508</v>
      </c>
      <c r="B458" s="99" t="s">
        <v>645</v>
      </c>
      <c r="C458" s="99">
        <v>3</v>
      </c>
      <c r="D458" s="103">
        <v>0.0005239465279611386</v>
      </c>
      <c r="E458" s="103">
        <v>2.410007396619244</v>
      </c>
      <c r="F458" s="99" t="s">
        <v>1670</v>
      </c>
      <c r="G458" s="99" t="b">
        <v>0</v>
      </c>
      <c r="H458" s="99" t="b">
        <v>0</v>
      </c>
      <c r="I458" s="99" t="b">
        <v>0</v>
      </c>
      <c r="J458" s="99" t="b">
        <v>0</v>
      </c>
      <c r="K458" s="99" t="b">
        <v>0</v>
      </c>
      <c r="L458" s="99" t="b">
        <v>0</v>
      </c>
    </row>
    <row r="459" spans="1:12" ht="15">
      <c r="A459" s="101" t="s">
        <v>470</v>
      </c>
      <c r="B459" s="99" t="s">
        <v>425</v>
      </c>
      <c r="C459" s="99">
        <v>3</v>
      </c>
      <c r="D459" s="103">
        <v>0.0005239465279611386</v>
      </c>
      <c r="E459" s="103">
        <v>1.636655029117369</v>
      </c>
      <c r="F459" s="99" t="s">
        <v>1670</v>
      </c>
      <c r="G459" s="99" t="b">
        <v>0</v>
      </c>
      <c r="H459" s="99" t="b">
        <v>0</v>
      </c>
      <c r="I459" s="99" t="b">
        <v>0</v>
      </c>
      <c r="J459" s="99" t="b">
        <v>1</v>
      </c>
      <c r="K459" s="99" t="b">
        <v>0</v>
      </c>
      <c r="L459" s="99" t="b">
        <v>0</v>
      </c>
    </row>
    <row r="460" spans="1:12" ht="15">
      <c r="A460" s="101" t="s">
        <v>436</v>
      </c>
      <c r="B460" s="99" t="s">
        <v>652</v>
      </c>
      <c r="C460" s="99">
        <v>3</v>
      </c>
      <c r="D460" s="103">
        <v>0.0005239465279611386</v>
      </c>
      <c r="E460" s="103">
        <v>2.1759241905858757</v>
      </c>
      <c r="F460" s="99" t="s">
        <v>1670</v>
      </c>
      <c r="G460" s="99" t="b">
        <v>0</v>
      </c>
      <c r="H460" s="99" t="b">
        <v>0</v>
      </c>
      <c r="I460" s="99" t="b">
        <v>0</v>
      </c>
      <c r="J460" s="99" t="b">
        <v>0</v>
      </c>
      <c r="K460" s="99" t="b">
        <v>0</v>
      </c>
      <c r="L460" s="99" t="b">
        <v>0</v>
      </c>
    </row>
    <row r="461" spans="1:12" ht="15">
      <c r="A461" s="101" t="s">
        <v>419</v>
      </c>
      <c r="B461" s="99" t="s">
        <v>497</v>
      </c>
      <c r="C461" s="99">
        <v>3</v>
      </c>
      <c r="D461" s="103">
        <v>0.0005239465279611386</v>
      </c>
      <c r="E461" s="103">
        <v>1.6318561462356003</v>
      </c>
      <c r="F461" s="99" t="s">
        <v>1670</v>
      </c>
      <c r="G461" s="99" t="b">
        <v>0</v>
      </c>
      <c r="H461" s="99" t="b">
        <v>0</v>
      </c>
      <c r="I461" s="99" t="b">
        <v>0</v>
      </c>
      <c r="J461" s="99" t="b">
        <v>0</v>
      </c>
      <c r="K461" s="99" t="b">
        <v>0</v>
      </c>
      <c r="L461" s="99" t="b">
        <v>0</v>
      </c>
    </row>
    <row r="462" spans="1:12" ht="15">
      <c r="A462" s="101" t="s">
        <v>417</v>
      </c>
      <c r="B462" s="99" t="s">
        <v>895</v>
      </c>
      <c r="C462" s="99">
        <v>3</v>
      </c>
      <c r="D462" s="103">
        <v>0.0005239465279611386</v>
      </c>
      <c r="E462" s="103">
        <v>2.104230965930801</v>
      </c>
      <c r="F462" s="99" t="s">
        <v>1670</v>
      </c>
      <c r="G462" s="99" t="b">
        <v>0</v>
      </c>
      <c r="H462" s="99" t="b">
        <v>0</v>
      </c>
      <c r="I462" s="99" t="b">
        <v>0</v>
      </c>
      <c r="J462" s="99" t="b">
        <v>0</v>
      </c>
      <c r="K462" s="99" t="b">
        <v>0</v>
      </c>
      <c r="L462" s="99" t="b">
        <v>0</v>
      </c>
    </row>
    <row r="463" spans="1:12" ht="15">
      <c r="A463" s="101" t="s">
        <v>443</v>
      </c>
      <c r="B463" s="99" t="s">
        <v>621</v>
      </c>
      <c r="C463" s="99">
        <v>3</v>
      </c>
      <c r="D463" s="103">
        <v>0.0005239465279611386</v>
      </c>
      <c r="E463" s="103">
        <v>2.162222912908488</v>
      </c>
      <c r="F463" s="99" t="s">
        <v>1670</v>
      </c>
      <c r="G463" s="99" t="b">
        <v>0</v>
      </c>
      <c r="H463" s="99" t="b">
        <v>0</v>
      </c>
      <c r="I463" s="99" t="b">
        <v>0</v>
      </c>
      <c r="J463" s="99" t="b">
        <v>0</v>
      </c>
      <c r="K463" s="99" t="b">
        <v>0</v>
      </c>
      <c r="L463" s="99" t="b">
        <v>0</v>
      </c>
    </row>
    <row r="464" spans="1:12" ht="15">
      <c r="A464" s="101" t="s">
        <v>922</v>
      </c>
      <c r="B464" s="99" t="s">
        <v>562</v>
      </c>
      <c r="C464" s="99">
        <v>3</v>
      </c>
      <c r="D464" s="103">
        <v>0.0005239465279611386</v>
      </c>
      <c r="E464" s="103">
        <v>2.81274628817305</v>
      </c>
      <c r="F464" s="99" t="s">
        <v>1670</v>
      </c>
      <c r="G464" s="99" t="b">
        <v>0</v>
      </c>
      <c r="H464" s="99" t="b">
        <v>0</v>
      </c>
      <c r="I464" s="99" t="b">
        <v>0</v>
      </c>
      <c r="J464" s="99" t="b">
        <v>0</v>
      </c>
      <c r="K464" s="99" t="b">
        <v>0</v>
      </c>
      <c r="L464" s="99" t="b">
        <v>0</v>
      </c>
    </row>
    <row r="465" spans="1:12" ht="15">
      <c r="A465" s="101" t="s">
        <v>443</v>
      </c>
      <c r="B465" s="99" t="s">
        <v>432</v>
      </c>
      <c r="C465" s="99">
        <v>3</v>
      </c>
      <c r="D465" s="103">
        <v>0.0005239465279611386</v>
      </c>
      <c r="E465" s="103">
        <v>1.5601629215805255</v>
      </c>
      <c r="F465" s="99" t="s">
        <v>1670</v>
      </c>
      <c r="G465" s="99" t="b">
        <v>0</v>
      </c>
      <c r="H465" s="99" t="b">
        <v>0</v>
      </c>
      <c r="I465" s="99" t="b">
        <v>0</v>
      </c>
      <c r="J465" s="99" t="b">
        <v>0</v>
      </c>
      <c r="K465" s="99" t="b">
        <v>0</v>
      </c>
      <c r="L465" s="99" t="b">
        <v>0</v>
      </c>
    </row>
    <row r="466" spans="1:12" ht="15">
      <c r="A466" s="101" t="s">
        <v>712</v>
      </c>
      <c r="B466" s="99" t="s">
        <v>712</v>
      </c>
      <c r="C466" s="99">
        <v>3</v>
      </c>
      <c r="D466" s="103">
        <v>0.0007058687145598914</v>
      </c>
      <c r="E466" s="103">
        <v>2.9711087802683</v>
      </c>
      <c r="F466" s="99" t="s">
        <v>1670</v>
      </c>
      <c r="G466" s="99" t="b">
        <v>0</v>
      </c>
      <c r="H466" s="99" t="b">
        <v>0</v>
      </c>
      <c r="I466" s="99" t="b">
        <v>0</v>
      </c>
      <c r="J466" s="99" t="b">
        <v>0</v>
      </c>
      <c r="K466" s="99" t="b">
        <v>0</v>
      </c>
      <c r="L466" s="99" t="b">
        <v>0</v>
      </c>
    </row>
    <row r="467" spans="1:12" ht="15">
      <c r="A467" s="101" t="s">
        <v>671</v>
      </c>
      <c r="B467" s="99" t="s">
        <v>455</v>
      </c>
      <c r="C467" s="99">
        <v>3</v>
      </c>
      <c r="D467" s="103">
        <v>0.0005239465279611386</v>
      </c>
      <c r="E467" s="103">
        <v>2.2898675428927127</v>
      </c>
      <c r="F467" s="99" t="s">
        <v>1670</v>
      </c>
      <c r="G467" s="99" t="b">
        <v>0</v>
      </c>
      <c r="H467" s="99" t="b">
        <v>0</v>
      </c>
      <c r="I467" s="99" t="b">
        <v>0</v>
      </c>
      <c r="J467" s="99" t="b">
        <v>0</v>
      </c>
      <c r="K467" s="99" t="b">
        <v>0</v>
      </c>
      <c r="L467" s="99" t="b">
        <v>0</v>
      </c>
    </row>
    <row r="468" spans="1:12" ht="15">
      <c r="A468" s="101" t="s">
        <v>576</v>
      </c>
      <c r="B468" s="99" t="s">
        <v>869</v>
      </c>
      <c r="C468" s="99">
        <v>3</v>
      </c>
      <c r="D468" s="103">
        <v>0.0005239465279611386</v>
      </c>
      <c r="E468" s="103">
        <v>2.81274628817305</v>
      </c>
      <c r="F468" s="99" t="s">
        <v>1670</v>
      </c>
      <c r="G468" s="99" t="b">
        <v>1</v>
      </c>
      <c r="H468" s="99" t="b">
        <v>0</v>
      </c>
      <c r="I468" s="99" t="b">
        <v>0</v>
      </c>
      <c r="J468" s="99" t="b">
        <v>0</v>
      </c>
      <c r="K468" s="99" t="b">
        <v>0</v>
      </c>
      <c r="L468" s="99" t="b">
        <v>0</v>
      </c>
    </row>
    <row r="469" spans="1:12" ht="15">
      <c r="A469" s="101" t="s">
        <v>435</v>
      </c>
      <c r="B469" s="99" t="s">
        <v>1129</v>
      </c>
      <c r="C469" s="99">
        <v>3</v>
      </c>
      <c r="D469" s="103">
        <v>0.0005239465279611386</v>
      </c>
      <c r="E469" s="103">
        <v>2.476954186249857</v>
      </c>
      <c r="F469" s="99" t="s">
        <v>1670</v>
      </c>
      <c r="G469" s="99" t="b">
        <v>0</v>
      </c>
      <c r="H469" s="99" t="b">
        <v>0</v>
      </c>
      <c r="I469" s="99" t="b">
        <v>0</v>
      </c>
      <c r="J469" s="99" t="b">
        <v>0</v>
      </c>
      <c r="K469" s="99" t="b">
        <v>0</v>
      </c>
      <c r="L469" s="99" t="b">
        <v>0</v>
      </c>
    </row>
    <row r="470" spans="1:12" ht="15">
      <c r="A470" s="101" t="s">
        <v>621</v>
      </c>
      <c r="B470" s="99" t="s">
        <v>1058</v>
      </c>
      <c r="C470" s="99">
        <v>3</v>
      </c>
      <c r="D470" s="103">
        <v>0.0005239465279611386</v>
      </c>
      <c r="E470" s="103">
        <v>3.0468294942064182</v>
      </c>
      <c r="F470" s="99" t="s">
        <v>1670</v>
      </c>
      <c r="G470" s="99" t="b">
        <v>0</v>
      </c>
      <c r="H470" s="99" t="b">
        <v>0</v>
      </c>
      <c r="I470" s="99" t="b">
        <v>0</v>
      </c>
      <c r="J470" s="99" t="b">
        <v>0</v>
      </c>
      <c r="K470" s="99" t="b">
        <v>0</v>
      </c>
      <c r="L470" s="99" t="b">
        <v>0</v>
      </c>
    </row>
    <row r="471" spans="1:12" ht="15">
      <c r="A471" s="101" t="s">
        <v>421</v>
      </c>
      <c r="B471" s="99" t="s">
        <v>519</v>
      </c>
      <c r="C471" s="99">
        <v>3</v>
      </c>
      <c r="D471" s="103">
        <v>0.0005239465279611386</v>
      </c>
      <c r="E471" s="103">
        <v>1.7100839462759025</v>
      </c>
      <c r="F471" s="99" t="s">
        <v>1670</v>
      </c>
      <c r="G471" s="99" t="b">
        <v>0</v>
      </c>
      <c r="H471" s="99" t="b">
        <v>0</v>
      </c>
      <c r="I471" s="99" t="b">
        <v>0</v>
      </c>
      <c r="J471" s="99" t="b">
        <v>0</v>
      </c>
      <c r="K471" s="99" t="b">
        <v>0</v>
      </c>
      <c r="L471" s="99" t="b">
        <v>0</v>
      </c>
    </row>
    <row r="472" spans="1:12" ht="15">
      <c r="A472" s="101" t="s">
        <v>772</v>
      </c>
      <c r="B472" s="99" t="s">
        <v>744</v>
      </c>
      <c r="C472" s="99">
        <v>3</v>
      </c>
      <c r="D472" s="103">
        <v>0.0005239465279611386</v>
      </c>
      <c r="E472" s="103">
        <v>2.9711087802683</v>
      </c>
      <c r="F472" s="99" t="s">
        <v>1670</v>
      </c>
      <c r="G472" s="99" t="b">
        <v>0</v>
      </c>
      <c r="H472" s="99" t="b">
        <v>0</v>
      </c>
      <c r="I472" s="99" t="b">
        <v>0</v>
      </c>
      <c r="J472" s="99" t="b">
        <v>0</v>
      </c>
      <c r="K472" s="99" t="b">
        <v>0</v>
      </c>
      <c r="L472" s="99" t="b">
        <v>0</v>
      </c>
    </row>
    <row r="473" spans="1:12" ht="15">
      <c r="A473" s="101" t="s">
        <v>506</v>
      </c>
      <c r="B473" s="99" t="s">
        <v>518</v>
      </c>
      <c r="C473" s="99">
        <v>3</v>
      </c>
      <c r="D473" s="103">
        <v>0.0005239465279611386</v>
      </c>
      <c r="E473" s="103">
        <v>2.1759241905858757</v>
      </c>
      <c r="F473" s="99" t="s">
        <v>1670</v>
      </c>
      <c r="G473" s="99" t="b">
        <v>0</v>
      </c>
      <c r="H473" s="99" t="b">
        <v>0</v>
      </c>
      <c r="I473" s="99" t="b">
        <v>0</v>
      </c>
      <c r="J473" s="99" t="b">
        <v>0</v>
      </c>
      <c r="K473" s="99" t="b">
        <v>0</v>
      </c>
      <c r="L473" s="99" t="b">
        <v>0</v>
      </c>
    </row>
    <row r="474" spans="1:12" ht="15">
      <c r="A474" s="101" t="s">
        <v>840</v>
      </c>
      <c r="B474" s="99" t="s">
        <v>610</v>
      </c>
      <c r="C474" s="99">
        <v>3</v>
      </c>
      <c r="D474" s="103">
        <v>0.0005910885941999596</v>
      </c>
      <c r="E474" s="103">
        <v>2.9218907575981183</v>
      </c>
      <c r="F474" s="99" t="s">
        <v>1670</v>
      </c>
      <c r="G474" s="99" t="b">
        <v>0</v>
      </c>
      <c r="H474" s="99" t="b">
        <v>0</v>
      </c>
      <c r="I474" s="99" t="b">
        <v>0</v>
      </c>
      <c r="J474" s="99" t="b">
        <v>0</v>
      </c>
      <c r="K474" s="99" t="b">
        <v>0</v>
      </c>
      <c r="L474" s="99" t="b">
        <v>0</v>
      </c>
    </row>
    <row r="475" spans="1:12" ht="15">
      <c r="A475" s="101" t="s">
        <v>837</v>
      </c>
      <c r="B475" s="99" t="s">
        <v>998</v>
      </c>
      <c r="C475" s="99">
        <v>3</v>
      </c>
      <c r="D475" s="103">
        <v>0.0005239465279611386</v>
      </c>
      <c r="E475" s="103">
        <v>3.2898675428927127</v>
      </c>
      <c r="F475" s="99" t="s">
        <v>1670</v>
      </c>
      <c r="G475" s="99" t="b">
        <v>0</v>
      </c>
      <c r="H475" s="99" t="b">
        <v>0</v>
      </c>
      <c r="I475" s="99" t="b">
        <v>0</v>
      </c>
      <c r="J475" s="99" t="b">
        <v>0</v>
      </c>
      <c r="K475" s="99" t="b">
        <v>0</v>
      </c>
      <c r="L475" s="99" t="b">
        <v>0</v>
      </c>
    </row>
    <row r="476" spans="1:12" ht="15">
      <c r="A476" s="101" t="s">
        <v>469</v>
      </c>
      <c r="B476" s="99" t="s">
        <v>417</v>
      </c>
      <c r="C476" s="99">
        <v>3</v>
      </c>
      <c r="D476" s="103">
        <v>0.0005239465279611386</v>
      </c>
      <c r="E476" s="103">
        <v>1.490526993439131</v>
      </c>
      <c r="F476" s="99" t="s">
        <v>1670</v>
      </c>
      <c r="G476" s="99" t="b">
        <v>0</v>
      </c>
      <c r="H476" s="99" t="b">
        <v>0</v>
      </c>
      <c r="I476" s="99" t="b">
        <v>0</v>
      </c>
      <c r="J476" s="99" t="b">
        <v>0</v>
      </c>
      <c r="K476" s="99" t="b">
        <v>0</v>
      </c>
      <c r="L476" s="99" t="b">
        <v>0</v>
      </c>
    </row>
    <row r="477" spans="1:12" ht="15">
      <c r="A477" s="101" t="s">
        <v>415</v>
      </c>
      <c r="B477" s="99" t="s">
        <v>428</v>
      </c>
      <c r="C477" s="99">
        <v>3</v>
      </c>
      <c r="D477" s="103">
        <v>0.0005239465279611386</v>
      </c>
      <c r="E477" s="103">
        <v>1.0925869847670935</v>
      </c>
      <c r="F477" s="99" t="s">
        <v>1670</v>
      </c>
      <c r="G477" s="99" t="b">
        <v>0</v>
      </c>
      <c r="H477" s="99" t="b">
        <v>0</v>
      </c>
      <c r="I477" s="99" t="b">
        <v>0</v>
      </c>
      <c r="J477" s="99" t="b">
        <v>0</v>
      </c>
      <c r="K477" s="99" t="b">
        <v>0</v>
      </c>
      <c r="L477" s="99" t="b">
        <v>0</v>
      </c>
    </row>
    <row r="478" spans="1:12" ht="15">
      <c r="A478" s="101" t="s">
        <v>428</v>
      </c>
      <c r="B478" s="99" t="s">
        <v>506</v>
      </c>
      <c r="C478" s="99">
        <v>3</v>
      </c>
      <c r="D478" s="103">
        <v>0.0005239465279611386</v>
      </c>
      <c r="E478" s="103">
        <v>1.7779841819138382</v>
      </c>
      <c r="F478" s="99" t="s">
        <v>1670</v>
      </c>
      <c r="G478" s="99" t="b">
        <v>0</v>
      </c>
      <c r="H478" s="99" t="b">
        <v>0</v>
      </c>
      <c r="I478" s="99" t="b">
        <v>0</v>
      </c>
      <c r="J478" s="99" t="b">
        <v>0</v>
      </c>
      <c r="K478" s="99" t="b">
        <v>0</v>
      </c>
      <c r="L478" s="99" t="b">
        <v>0</v>
      </c>
    </row>
    <row r="479" spans="1:12" ht="15">
      <c r="A479" s="101" t="s">
        <v>432</v>
      </c>
      <c r="B479" s="99" t="s">
        <v>1108</v>
      </c>
      <c r="C479" s="99">
        <v>3</v>
      </c>
      <c r="D479" s="103">
        <v>0.0005239465279611386</v>
      </c>
      <c r="E479" s="103">
        <v>2.4447695028784557</v>
      </c>
      <c r="F479" s="99" t="s">
        <v>1670</v>
      </c>
      <c r="G479" s="99" t="b">
        <v>0</v>
      </c>
      <c r="H479" s="99" t="b">
        <v>0</v>
      </c>
      <c r="I479" s="99" t="b">
        <v>0</v>
      </c>
      <c r="J479" s="99" t="b">
        <v>0</v>
      </c>
      <c r="K479" s="99" t="b">
        <v>0</v>
      </c>
      <c r="L479" s="99" t="b">
        <v>0</v>
      </c>
    </row>
    <row r="480" spans="1:12" ht="15">
      <c r="A480" s="101" t="s">
        <v>694</v>
      </c>
      <c r="B480" s="99" t="s">
        <v>415</v>
      </c>
      <c r="C480" s="99">
        <v>3</v>
      </c>
      <c r="D480" s="103">
        <v>0.0005239465279611386</v>
      </c>
      <c r="E480" s="103">
        <v>1.8127462881730503</v>
      </c>
      <c r="F480" s="99" t="s">
        <v>1670</v>
      </c>
      <c r="G480" s="99" t="b">
        <v>0</v>
      </c>
      <c r="H480" s="99" t="b">
        <v>0</v>
      </c>
      <c r="I480" s="99" t="b">
        <v>0</v>
      </c>
      <c r="J480" s="99" t="b">
        <v>0</v>
      </c>
      <c r="K480" s="99" t="b">
        <v>0</v>
      </c>
      <c r="L480" s="99" t="b">
        <v>0</v>
      </c>
    </row>
    <row r="481" spans="1:12" ht="15">
      <c r="A481" s="101" t="s">
        <v>490</v>
      </c>
      <c r="B481" s="99" t="s">
        <v>1002</v>
      </c>
      <c r="C481" s="99">
        <v>3</v>
      </c>
      <c r="D481" s="103">
        <v>0.0005239465279611386</v>
      </c>
      <c r="E481" s="103">
        <v>2.715836275164994</v>
      </c>
      <c r="F481" s="99" t="s">
        <v>1670</v>
      </c>
      <c r="G481" s="99" t="b">
        <v>0</v>
      </c>
      <c r="H481" s="99" t="b">
        <v>0</v>
      </c>
      <c r="I481" s="99" t="b">
        <v>0</v>
      </c>
      <c r="J481" s="99" t="b">
        <v>0</v>
      </c>
      <c r="K481" s="99" t="b">
        <v>0</v>
      </c>
      <c r="L481" s="99" t="b">
        <v>0</v>
      </c>
    </row>
    <row r="482" spans="1:12" ht="15">
      <c r="A482" s="101" t="s">
        <v>428</v>
      </c>
      <c r="B482" s="99" t="s">
        <v>518</v>
      </c>
      <c r="C482" s="99">
        <v>3</v>
      </c>
      <c r="D482" s="103">
        <v>0.0005239465279611386</v>
      </c>
      <c r="E482" s="103">
        <v>1.8127462881730503</v>
      </c>
      <c r="F482" s="99" t="s">
        <v>1670</v>
      </c>
      <c r="G482" s="99" t="b">
        <v>0</v>
      </c>
      <c r="H482" s="99" t="b">
        <v>0</v>
      </c>
      <c r="I482" s="99" t="b">
        <v>0</v>
      </c>
      <c r="J482" s="99" t="b">
        <v>0</v>
      </c>
      <c r="K482" s="99" t="b">
        <v>0</v>
      </c>
      <c r="L482" s="99" t="b">
        <v>0</v>
      </c>
    </row>
    <row r="483" spans="1:12" ht="15">
      <c r="A483" s="101" t="s">
        <v>543</v>
      </c>
      <c r="B483" s="99" t="s">
        <v>532</v>
      </c>
      <c r="C483" s="99">
        <v>3</v>
      </c>
      <c r="D483" s="103">
        <v>0.0005239465279611386</v>
      </c>
      <c r="E483" s="103">
        <v>2.3276561037821124</v>
      </c>
      <c r="F483" s="99" t="s">
        <v>1670</v>
      </c>
      <c r="G483" s="99" t="b">
        <v>1</v>
      </c>
      <c r="H483" s="99" t="b">
        <v>0</v>
      </c>
      <c r="I483" s="99" t="b">
        <v>0</v>
      </c>
      <c r="J483" s="99" t="b">
        <v>0</v>
      </c>
      <c r="K483" s="99" t="b">
        <v>0</v>
      </c>
      <c r="L483" s="99" t="b">
        <v>0</v>
      </c>
    </row>
    <row r="484" spans="1:12" ht="15">
      <c r="A484" s="101" t="s">
        <v>418</v>
      </c>
      <c r="B484" s="99" t="s">
        <v>545</v>
      </c>
      <c r="C484" s="99">
        <v>3</v>
      </c>
      <c r="D484" s="103">
        <v>0.0005239465279611386</v>
      </c>
      <c r="E484" s="103">
        <v>1.7158362751649938</v>
      </c>
      <c r="F484" s="99" t="s">
        <v>1670</v>
      </c>
      <c r="G484" s="99" t="b">
        <v>0</v>
      </c>
      <c r="H484" s="99" t="b">
        <v>0</v>
      </c>
      <c r="I484" s="99" t="b">
        <v>0</v>
      </c>
      <c r="J484" s="99" t="b">
        <v>0</v>
      </c>
      <c r="K484" s="99" t="b">
        <v>0</v>
      </c>
      <c r="L484" s="99" t="b">
        <v>0</v>
      </c>
    </row>
    <row r="485" spans="1:12" ht="15">
      <c r="A485" s="101" t="s">
        <v>432</v>
      </c>
      <c r="B485" s="99" t="s">
        <v>417</v>
      </c>
      <c r="C485" s="99">
        <v>3</v>
      </c>
      <c r="D485" s="103">
        <v>0.0005239465279611386</v>
      </c>
      <c r="E485" s="103">
        <v>1.2986414672002178</v>
      </c>
      <c r="F485" s="99" t="s">
        <v>1670</v>
      </c>
      <c r="G485" s="99" t="b">
        <v>0</v>
      </c>
      <c r="H485" s="99" t="b">
        <v>0</v>
      </c>
      <c r="I485" s="99" t="b">
        <v>0</v>
      </c>
      <c r="J485" s="99" t="b">
        <v>0</v>
      </c>
      <c r="K485" s="99" t="b">
        <v>0</v>
      </c>
      <c r="L485" s="99" t="b">
        <v>0</v>
      </c>
    </row>
    <row r="486" spans="1:12" ht="15">
      <c r="A486" s="101" t="s">
        <v>433</v>
      </c>
      <c r="B486" s="99" t="s">
        <v>730</v>
      </c>
      <c r="C486" s="99">
        <v>3</v>
      </c>
      <c r="D486" s="103">
        <v>0.0005239465279611386</v>
      </c>
      <c r="E486" s="103">
        <v>2.2229207532620996</v>
      </c>
      <c r="F486" s="99" t="s">
        <v>1670</v>
      </c>
      <c r="G486" s="99" t="b">
        <v>0</v>
      </c>
      <c r="H486" s="99" t="b">
        <v>0</v>
      </c>
      <c r="I486" s="99" t="b">
        <v>0</v>
      </c>
      <c r="J486" s="99" t="b">
        <v>0</v>
      </c>
      <c r="K486" s="99" t="b">
        <v>0</v>
      </c>
      <c r="L486" s="99" t="b">
        <v>0</v>
      </c>
    </row>
    <row r="487" spans="1:12" ht="15">
      <c r="A487" s="101" t="s">
        <v>668</v>
      </c>
      <c r="B487" s="99" t="s">
        <v>250</v>
      </c>
      <c r="C487" s="99">
        <v>3</v>
      </c>
      <c r="D487" s="103">
        <v>0.0005239465279611386</v>
      </c>
      <c r="E487" s="103">
        <v>2.011113941939884</v>
      </c>
      <c r="F487" s="99" t="s">
        <v>1670</v>
      </c>
      <c r="G487" s="99" t="b">
        <v>0</v>
      </c>
      <c r="H487" s="99" t="b">
        <v>0</v>
      </c>
      <c r="I487" s="99" t="b">
        <v>0</v>
      </c>
      <c r="J487" s="99" t="b">
        <v>0</v>
      </c>
      <c r="K487" s="99" t="b">
        <v>0</v>
      </c>
      <c r="L487" s="99" t="b">
        <v>0</v>
      </c>
    </row>
    <row r="488" spans="1:12" ht="15">
      <c r="A488" s="101" t="s">
        <v>447</v>
      </c>
      <c r="B488" s="99" t="s">
        <v>596</v>
      </c>
      <c r="C488" s="99">
        <v>3</v>
      </c>
      <c r="D488" s="103">
        <v>0.0005239465279611386</v>
      </c>
      <c r="E488" s="103">
        <v>2.123536121126188</v>
      </c>
      <c r="F488" s="99" t="s">
        <v>1670</v>
      </c>
      <c r="G488" s="99" t="b">
        <v>0</v>
      </c>
      <c r="H488" s="99" t="b">
        <v>0</v>
      </c>
      <c r="I488" s="99" t="b">
        <v>0</v>
      </c>
      <c r="J488" s="99" t="b">
        <v>0</v>
      </c>
      <c r="K488" s="99" t="b">
        <v>0</v>
      </c>
      <c r="L488" s="99" t="b">
        <v>0</v>
      </c>
    </row>
    <row r="489" spans="1:12" ht="15">
      <c r="A489" s="101" t="s">
        <v>608</v>
      </c>
      <c r="B489" s="99" t="s">
        <v>469</v>
      </c>
      <c r="C489" s="99">
        <v>3</v>
      </c>
      <c r="D489" s="103">
        <v>0.0005239465279611386</v>
      </c>
      <c r="E489" s="103">
        <v>2.268678243822775</v>
      </c>
      <c r="F489" s="99" t="s">
        <v>1670</v>
      </c>
      <c r="G489" s="99" t="b">
        <v>0</v>
      </c>
      <c r="H489" s="99" t="b">
        <v>0</v>
      </c>
      <c r="I489" s="99" t="b">
        <v>0</v>
      </c>
      <c r="J489" s="99" t="b">
        <v>0</v>
      </c>
      <c r="K489" s="99" t="b">
        <v>0</v>
      </c>
      <c r="L489" s="99" t="b">
        <v>0</v>
      </c>
    </row>
    <row r="490" spans="1:12" ht="15">
      <c r="A490" s="101" t="s">
        <v>437</v>
      </c>
      <c r="B490" s="99" t="s">
        <v>460</v>
      </c>
      <c r="C490" s="99">
        <v>3</v>
      </c>
      <c r="D490" s="103">
        <v>0.0005239465279611386</v>
      </c>
      <c r="E490" s="103">
        <v>1.692355179315471</v>
      </c>
      <c r="F490" s="99" t="s">
        <v>1670</v>
      </c>
      <c r="G490" s="99" t="b">
        <v>0</v>
      </c>
      <c r="H490" s="99" t="b">
        <v>0</v>
      </c>
      <c r="I490" s="99" t="b">
        <v>0</v>
      </c>
      <c r="J490" s="99" t="b">
        <v>0</v>
      </c>
      <c r="K490" s="99" t="b">
        <v>0</v>
      </c>
      <c r="L490" s="99" t="b">
        <v>0</v>
      </c>
    </row>
    <row r="491" spans="1:12" ht="15">
      <c r="A491" s="101" t="s">
        <v>583</v>
      </c>
      <c r="B491" s="99" t="s">
        <v>891</v>
      </c>
      <c r="C491" s="99">
        <v>3</v>
      </c>
      <c r="D491" s="103">
        <v>0.0005239465279611386</v>
      </c>
      <c r="E491" s="103">
        <v>2.81274628817305</v>
      </c>
      <c r="F491" s="99" t="s">
        <v>1670</v>
      </c>
      <c r="G491" s="99" t="b">
        <v>0</v>
      </c>
      <c r="H491" s="99" t="b">
        <v>0</v>
      </c>
      <c r="I491" s="99" t="b">
        <v>0</v>
      </c>
      <c r="J491" s="99" t="b">
        <v>0</v>
      </c>
      <c r="K491" s="99" t="b">
        <v>0</v>
      </c>
      <c r="L491" s="99" t="b">
        <v>0</v>
      </c>
    </row>
    <row r="492" spans="1:12" ht="15">
      <c r="A492" s="101" t="s">
        <v>769</v>
      </c>
      <c r="B492" s="99" t="s">
        <v>416</v>
      </c>
      <c r="C492" s="99">
        <v>3</v>
      </c>
      <c r="D492" s="103">
        <v>0.0005239465279611386</v>
      </c>
      <c r="E492" s="103">
        <v>1.9066507910413815</v>
      </c>
      <c r="F492" s="99" t="s">
        <v>1670</v>
      </c>
      <c r="G492" s="99" t="b">
        <v>0</v>
      </c>
      <c r="H492" s="99" t="b">
        <v>0</v>
      </c>
      <c r="I492" s="99" t="b">
        <v>0</v>
      </c>
      <c r="J492" s="99" t="b">
        <v>0</v>
      </c>
      <c r="K492" s="99" t="b">
        <v>0</v>
      </c>
      <c r="L492" s="99" t="b">
        <v>0</v>
      </c>
    </row>
    <row r="493" spans="1:12" ht="15">
      <c r="A493" s="101" t="s">
        <v>477</v>
      </c>
      <c r="B493" s="99" t="s">
        <v>579</v>
      </c>
      <c r="C493" s="99">
        <v>3</v>
      </c>
      <c r="D493" s="103">
        <v>0.0005239465279611386</v>
      </c>
      <c r="E493" s="103">
        <v>2.210686296845088</v>
      </c>
      <c r="F493" s="99" t="s">
        <v>1670</v>
      </c>
      <c r="G493" s="99" t="b">
        <v>0</v>
      </c>
      <c r="H493" s="99" t="b">
        <v>0</v>
      </c>
      <c r="I493" s="99" t="b">
        <v>0</v>
      </c>
      <c r="J493" s="99" t="b">
        <v>0</v>
      </c>
      <c r="K493" s="99" t="b">
        <v>0</v>
      </c>
      <c r="L493" s="99" t="b">
        <v>0</v>
      </c>
    </row>
    <row r="494" spans="1:12" ht="15">
      <c r="A494" s="101" t="s">
        <v>997</v>
      </c>
      <c r="B494" s="99" t="s">
        <v>479</v>
      </c>
      <c r="C494" s="99">
        <v>3</v>
      </c>
      <c r="D494" s="103">
        <v>0.0005239465279611386</v>
      </c>
      <c r="E494" s="103">
        <v>2.68780755156475</v>
      </c>
      <c r="F494" s="99" t="s">
        <v>1670</v>
      </c>
      <c r="G494" s="99" t="b">
        <v>0</v>
      </c>
      <c r="H494" s="99" t="b">
        <v>0</v>
      </c>
      <c r="I494" s="99" t="b">
        <v>0</v>
      </c>
      <c r="J494" s="99" t="b">
        <v>0</v>
      </c>
      <c r="K494" s="99" t="b">
        <v>0</v>
      </c>
      <c r="L494" s="99" t="b">
        <v>0</v>
      </c>
    </row>
    <row r="495" spans="1:12" ht="15">
      <c r="A495" s="101" t="s">
        <v>1003</v>
      </c>
      <c r="B495" s="99" t="s">
        <v>233</v>
      </c>
      <c r="C495" s="99">
        <v>3</v>
      </c>
      <c r="D495" s="103">
        <v>0.0005239465279611386</v>
      </c>
      <c r="E495" s="103">
        <v>2.1595337743977066</v>
      </c>
      <c r="F495" s="99" t="s">
        <v>1670</v>
      </c>
      <c r="G495" s="99" t="b">
        <v>0</v>
      </c>
      <c r="H495" s="99" t="b">
        <v>0</v>
      </c>
      <c r="I495" s="99" t="b">
        <v>0</v>
      </c>
      <c r="J495" s="99" t="b">
        <v>0</v>
      </c>
      <c r="K495" s="99" t="b">
        <v>0</v>
      </c>
      <c r="L495" s="99" t="b">
        <v>0</v>
      </c>
    </row>
    <row r="496" spans="1:12" ht="15">
      <c r="A496" s="101" t="s">
        <v>545</v>
      </c>
      <c r="B496" s="99" t="s">
        <v>771</v>
      </c>
      <c r="C496" s="99">
        <v>3</v>
      </c>
      <c r="D496" s="103">
        <v>0.0005239465279611386</v>
      </c>
      <c r="E496" s="103">
        <v>2.6700787846043186</v>
      </c>
      <c r="F496" s="99" t="s">
        <v>1670</v>
      </c>
      <c r="G496" s="99" t="b">
        <v>0</v>
      </c>
      <c r="H496" s="99" t="b">
        <v>0</v>
      </c>
      <c r="I496" s="99" t="b">
        <v>0</v>
      </c>
      <c r="J496" s="99" t="b">
        <v>0</v>
      </c>
      <c r="K496" s="99" t="b">
        <v>0</v>
      </c>
      <c r="L496" s="99" t="b">
        <v>0</v>
      </c>
    </row>
    <row r="497" spans="1:12" ht="15">
      <c r="A497" s="101" t="s">
        <v>744</v>
      </c>
      <c r="B497" s="99" t="s">
        <v>437</v>
      </c>
      <c r="C497" s="99">
        <v>3</v>
      </c>
      <c r="D497" s="103">
        <v>0.0005239465279611386</v>
      </c>
      <c r="E497" s="103">
        <v>2.272138775932281</v>
      </c>
      <c r="F497" s="99" t="s">
        <v>1670</v>
      </c>
      <c r="G497" s="99" t="b">
        <v>0</v>
      </c>
      <c r="H497" s="99" t="b">
        <v>0</v>
      </c>
      <c r="I497" s="99" t="b">
        <v>0</v>
      </c>
      <c r="J497" s="99" t="b">
        <v>0</v>
      </c>
      <c r="K497" s="99" t="b">
        <v>0</v>
      </c>
      <c r="L497" s="99" t="b">
        <v>0</v>
      </c>
    </row>
    <row r="498" spans="1:12" ht="15">
      <c r="A498" s="101" t="s">
        <v>437</v>
      </c>
      <c r="B498" s="99" t="s">
        <v>737</v>
      </c>
      <c r="C498" s="99">
        <v>3</v>
      </c>
      <c r="D498" s="103">
        <v>0.0005239465279611386</v>
      </c>
      <c r="E498" s="103">
        <v>2.272138775932281</v>
      </c>
      <c r="F498" s="99" t="s">
        <v>1670</v>
      </c>
      <c r="G498" s="99" t="b">
        <v>0</v>
      </c>
      <c r="H498" s="99" t="b">
        <v>0</v>
      </c>
      <c r="I498" s="99" t="b">
        <v>0</v>
      </c>
      <c r="J498" s="99" t="b">
        <v>0</v>
      </c>
      <c r="K498" s="99" t="b">
        <v>0</v>
      </c>
      <c r="L498" s="99" t="b">
        <v>0</v>
      </c>
    </row>
    <row r="499" spans="1:12" ht="15">
      <c r="A499" s="101" t="s">
        <v>729</v>
      </c>
      <c r="B499" s="99" t="s">
        <v>1131</v>
      </c>
      <c r="C499" s="99">
        <v>3</v>
      </c>
      <c r="D499" s="103">
        <v>0.0005239465279611386</v>
      </c>
      <c r="E499" s="103">
        <v>3.1929575298846564</v>
      </c>
      <c r="F499" s="99" t="s">
        <v>1670</v>
      </c>
      <c r="G499" s="99" t="b">
        <v>0</v>
      </c>
      <c r="H499" s="99" t="b">
        <v>0</v>
      </c>
      <c r="I499" s="99" t="b">
        <v>0</v>
      </c>
      <c r="J499" s="99" t="b">
        <v>0</v>
      </c>
      <c r="K499" s="99" t="b">
        <v>0</v>
      </c>
      <c r="L499" s="99" t="b">
        <v>0</v>
      </c>
    </row>
    <row r="500" spans="1:12" ht="15">
      <c r="A500" s="101" t="s">
        <v>429</v>
      </c>
      <c r="B500" s="99" t="s">
        <v>1008</v>
      </c>
      <c r="C500" s="99">
        <v>3</v>
      </c>
      <c r="D500" s="103">
        <v>0.0005239465279611386</v>
      </c>
      <c r="E500" s="103">
        <v>2.4148062795010126</v>
      </c>
      <c r="F500" s="99" t="s">
        <v>1670</v>
      </c>
      <c r="G500" s="99" t="b">
        <v>0</v>
      </c>
      <c r="H500" s="99" t="b">
        <v>0</v>
      </c>
      <c r="I500" s="99" t="b">
        <v>0</v>
      </c>
      <c r="J500" s="99" t="b">
        <v>0</v>
      </c>
      <c r="K500" s="99" t="b">
        <v>0</v>
      </c>
      <c r="L500" s="99" t="b">
        <v>0</v>
      </c>
    </row>
    <row r="501" spans="1:12" ht="15">
      <c r="A501" s="101" t="s">
        <v>534</v>
      </c>
      <c r="B501" s="99" t="s">
        <v>1053</v>
      </c>
      <c r="C501" s="99">
        <v>3</v>
      </c>
      <c r="D501" s="103">
        <v>0.0005239465279611386</v>
      </c>
      <c r="E501" s="103">
        <v>2.8505348490624502</v>
      </c>
      <c r="F501" s="99" t="s">
        <v>1670</v>
      </c>
      <c r="G501" s="99" t="b">
        <v>1</v>
      </c>
      <c r="H501" s="99" t="b">
        <v>0</v>
      </c>
      <c r="I501" s="99" t="b">
        <v>0</v>
      </c>
      <c r="J501" s="99" t="b">
        <v>0</v>
      </c>
      <c r="K501" s="99" t="b">
        <v>0</v>
      </c>
      <c r="L501" s="99" t="b">
        <v>0</v>
      </c>
    </row>
    <row r="502" spans="1:12" ht="15">
      <c r="A502" s="101" t="s">
        <v>623</v>
      </c>
      <c r="B502" s="99" t="s">
        <v>1089</v>
      </c>
      <c r="C502" s="99">
        <v>3</v>
      </c>
      <c r="D502" s="103">
        <v>0.0005239465279611386</v>
      </c>
      <c r="E502" s="103">
        <v>3.0468294942064182</v>
      </c>
      <c r="F502" s="99" t="s">
        <v>1670</v>
      </c>
      <c r="G502" s="99" t="b">
        <v>0</v>
      </c>
      <c r="H502" s="99" t="b">
        <v>0</v>
      </c>
      <c r="I502" s="99" t="b">
        <v>0</v>
      </c>
      <c r="J502" s="99" t="b">
        <v>0</v>
      </c>
      <c r="K502" s="99" t="b">
        <v>0</v>
      </c>
      <c r="L502" s="99" t="b">
        <v>0</v>
      </c>
    </row>
    <row r="503" spans="1:12" ht="15">
      <c r="A503" s="101" t="s">
        <v>556</v>
      </c>
      <c r="B503" s="99" t="s">
        <v>445</v>
      </c>
      <c r="C503" s="99">
        <v>3</v>
      </c>
      <c r="D503" s="103">
        <v>0.0005239465279611386</v>
      </c>
      <c r="E503" s="103">
        <v>2.026626108118131</v>
      </c>
      <c r="F503" s="99" t="s">
        <v>1670</v>
      </c>
      <c r="G503" s="99" t="b">
        <v>0</v>
      </c>
      <c r="H503" s="99" t="b">
        <v>0</v>
      </c>
      <c r="I503" s="99" t="b">
        <v>0</v>
      </c>
      <c r="J503" s="99" t="b">
        <v>0</v>
      </c>
      <c r="K503" s="99" t="b">
        <v>0</v>
      </c>
      <c r="L503" s="99" t="b">
        <v>0</v>
      </c>
    </row>
    <row r="504" spans="1:12" ht="15">
      <c r="A504" s="101" t="s">
        <v>468</v>
      </c>
      <c r="B504" s="99" t="s">
        <v>475</v>
      </c>
      <c r="C504" s="99">
        <v>3</v>
      </c>
      <c r="D504" s="103">
        <v>0.0005239465279611386</v>
      </c>
      <c r="E504" s="103">
        <v>1.8833273624587576</v>
      </c>
      <c r="F504" s="99" t="s">
        <v>1670</v>
      </c>
      <c r="G504" s="99" t="b">
        <v>0</v>
      </c>
      <c r="H504" s="99" t="b">
        <v>0</v>
      </c>
      <c r="I504" s="99" t="b">
        <v>0</v>
      </c>
      <c r="J504" s="99" t="b">
        <v>0</v>
      </c>
      <c r="K504" s="99" t="b">
        <v>0</v>
      </c>
      <c r="L504" s="99" t="b">
        <v>0</v>
      </c>
    </row>
    <row r="505" spans="1:12" ht="15">
      <c r="A505" s="101" t="s">
        <v>548</v>
      </c>
      <c r="B505" s="99" t="s">
        <v>871</v>
      </c>
      <c r="C505" s="99">
        <v>3</v>
      </c>
      <c r="D505" s="103">
        <v>0.0005239465279611386</v>
      </c>
      <c r="E505" s="103">
        <v>2.7669887976123753</v>
      </c>
      <c r="F505" s="99" t="s">
        <v>1670</v>
      </c>
      <c r="G505" s="99" t="b">
        <v>0</v>
      </c>
      <c r="H505" s="99" t="b">
        <v>0</v>
      </c>
      <c r="I505" s="99" t="b">
        <v>0</v>
      </c>
      <c r="J505" s="99" t="b">
        <v>0</v>
      </c>
      <c r="K505" s="99" t="b">
        <v>0</v>
      </c>
      <c r="L505" s="99" t="b">
        <v>0</v>
      </c>
    </row>
    <row r="506" spans="1:12" ht="15">
      <c r="A506" s="101" t="s">
        <v>1076</v>
      </c>
      <c r="B506" s="99" t="s">
        <v>630</v>
      </c>
      <c r="C506" s="99">
        <v>3</v>
      </c>
      <c r="D506" s="103">
        <v>0.0005239465279611386</v>
      </c>
      <c r="E506" s="103">
        <v>3.0468294942064182</v>
      </c>
      <c r="F506" s="99" t="s">
        <v>1670</v>
      </c>
      <c r="G506" s="99" t="b">
        <v>0</v>
      </c>
      <c r="H506" s="99" t="b">
        <v>0</v>
      </c>
      <c r="I506" s="99" t="b">
        <v>0</v>
      </c>
      <c r="J506" s="99" t="b">
        <v>0</v>
      </c>
      <c r="K506" s="99" t="b">
        <v>0</v>
      </c>
      <c r="L506" s="99" t="b">
        <v>0</v>
      </c>
    </row>
    <row r="507" spans="1:12" ht="15">
      <c r="A507" s="101" t="s">
        <v>689</v>
      </c>
      <c r="B507" s="99" t="s">
        <v>428</v>
      </c>
      <c r="C507" s="99">
        <v>3</v>
      </c>
      <c r="D507" s="103">
        <v>0.0005239465279611386</v>
      </c>
      <c r="E507" s="103">
        <v>2.1137762838370313</v>
      </c>
      <c r="F507" s="99" t="s">
        <v>1670</v>
      </c>
      <c r="G507" s="99" t="b">
        <v>0</v>
      </c>
      <c r="H507" s="99" t="b">
        <v>0</v>
      </c>
      <c r="I507" s="99" t="b">
        <v>0</v>
      </c>
      <c r="J507" s="99" t="b">
        <v>0</v>
      </c>
      <c r="K507" s="99" t="b">
        <v>0</v>
      </c>
      <c r="L507" s="99" t="b">
        <v>0</v>
      </c>
    </row>
    <row r="508" spans="1:12" ht="15">
      <c r="A508" s="101" t="s">
        <v>518</v>
      </c>
      <c r="B508" s="99" t="s">
        <v>454</v>
      </c>
      <c r="C508" s="99">
        <v>3</v>
      </c>
      <c r="D508" s="103">
        <v>0.0005239465279611386</v>
      </c>
      <c r="E508" s="103">
        <v>1.9888375472287314</v>
      </c>
      <c r="F508" s="99" t="s">
        <v>1670</v>
      </c>
      <c r="G508" s="99" t="b">
        <v>0</v>
      </c>
      <c r="H508" s="99" t="b">
        <v>0</v>
      </c>
      <c r="I508" s="99" t="b">
        <v>0</v>
      </c>
      <c r="J508" s="99" t="b">
        <v>0</v>
      </c>
      <c r="K508" s="99" t="b">
        <v>0</v>
      </c>
      <c r="L508" s="99" t="b">
        <v>0</v>
      </c>
    </row>
    <row r="509" spans="1:12" ht="15">
      <c r="A509" s="101" t="s">
        <v>254</v>
      </c>
      <c r="B509" s="99" t="s">
        <v>460</v>
      </c>
      <c r="C509" s="99">
        <v>3</v>
      </c>
      <c r="D509" s="103">
        <v>0.0005239465279611386</v>
      </c>
      <c r="E509" s="103">
        <v>1.5105115913706986</v>
      </c>
      <c r="F509" s="99" t="s">
        <v>1670</v>
      </c>
      <c r="G509" s="99" t="b">
        <v>0</v>
      </c>
      <c r="H509" s="99" t="b">
        <v>0</v>
      </c>
      <c r="I509" s="99" t="b">
        <v>0</v>
      </c>
      <c r="J509" s="99" t="b">
        <v>0</v>
      </c>
      <c r="K509" s="99" t="b">
        <v>0</v>
      </c>
      <c r="L509" s="99" t="b">
        <v>0</v>
      </c>
    </row>
    <row r="510" spans="1:12" ht="15">
      <c r="A510" s="101" t="s">
        <v>1108</v>
      </c>
      <c r="B510" s="99" t="s">
        <v>564</v>
      </c>
      <c r="C510" s="99">
        <v>3</v>
      </c>
      <c r="D510" s="103">
        <v>0.0005239465279611386</v>
      </c>
      <c r="E510" s="103">
        <v>2.93768502478135</v>
      </c>
      <c r="F510" s="99" t="s">
        <v>1670</v>
      </c>
      <c r="G510" s="99" t="b">
        <v>0</v>
      </c>
      <c r="H510" s="99" t="b">
        <v>0</v>
      </c>
      <c r="I510" s="99" t="b">
        <v>0</v>
      </c>
      <c r="J510" s="99" t="b">
        <v>0</v>
      </c>
      <c r="K510" s="99" t="b">
        <v>0</v>
      </c>
      <c r="L510" s="99" t="b">
        <v>0</v>
      </c>
    </row>
    <row r="511" spans="1:12" ht="15">
      <c r="A511" s="101" t="s">
        <v>500</v>
      </c>
      <c r="B511" s="99" t="s">
        <v>454</v>
      </c>
      <c r="C511" s="99">
        <v>3</v>
      </c>
      <c r="D511" s="103">
        <v>0.0005239465279611386</v>
      </c>
      <c r="E511" s="103">
        <v>1.9218907575981183</v>
      </c>
      <c r="F511" s="99" t="s">
        <v>1670</v>
      </c>
      <c r="G511" s="99" t="b">
        <v>0</v>
      </c>
      <c r="H511" s="99" t="b">
        <v>0</v>
      </c>
      <c r="I511" s="99" t="b">
        <v>0</v>
      </c>
      <c r="J511" s="99" t="b">
        <v>0</v>
      </c>
      <c r="K511" s="99" t="b">
        <v>0</v>
      </c>
      <c r="L511" s="99" t="b">
        <v>0</v>
      </c>
    </row>
    <row r="512" spans="1:12" ht="15">
      <c r="A512" s="101" t="s">
        <v>593</v>
      </c>
      <c r="B512" s="99" t="s">
        <v>450</v>
      </c>
      <c r="C512" s="99">
        <v>3</v>
      </c>
      <c r="D512" s="103">
        <v>0.0005239465279611386</v>
      </c>
      <c r="E512" s="103">
        <v>2.1437395072144745</v>
      </c>
      <c r="F512" s="99" t="s">
        <v>1670</v>
      </c>
      <c r="G512" s="99" t="b">
        <v>0</v>
      </c>
      <c r="H512" s="99" t="b">
        <v>0</v>
      </c>
      <c r="I512" s="99" t="b">
        <v>0</v>
      </c>
      <c r="J512" s="99" t="b">
        <v>0</v>
      </c>
      <c r="K512" s="99" t="b">
        <v>0</v>
      </c>
      <c r="L512" s="99" t="b">
        <v>0</v>
      </c>
    </row>
    <row r="513" spans="1:12" ht="15">
      <c r="A513" s="101" t="s">
        <v>1002</v>
      </c>
      <c r="B513" s="99" t="s">
        <v>427</v>
      </c>
      <c r="C513" s="99">
        <v>3</v>
      </c>
      <c r="D513" s="103">
        <v>0.0005239465279611386</v>
      </c>
      <c r="E513" s="103">
        <v>2.4148062795010126</v>
      </c>
      <c r="F513" s="99" t="s">
        <v>1670</v>
      </c>
      <c r="G513" s="99" t="b">
        <v>0</v>
      </c>
      <c r="H513" s="99" t="b">
        <v>0</v>
      </c>
      <c r="I513" s="99" t="b">
        <v>0</v>
      </c>
      <c r="J513" s="99" t="b">
        <v>0</v>
      </c>
      <c r="K513" s="99" t="b">
        <v>0</v>
      </c>
      <c r="L513" s="99" t="b">
        <v>0</v>
      </c>
    </row>
    <row r="514" spans="1:12" ht="15">
      <c r="A514" s="101" t="s">
        <v>596</v>
      </c>
      <c r="B514" s="99" t="s">
        <v>433</v>
      </c>
      <c r="C514" s="99">
        <v>3</v>
      </c>
      <c r="D514" s="103">
        <v>0.0005239465279611386</v>
      </c>
      <c r="E514" s="103">
        <v>2.0188007706061746</v>
      </c>
      <c r="F514" s="99" t="s">
        <v>1670</v>
      </c>
      <c r="G514" s="99" t="b">
        <v>0</v>
      </c>
      <c r="H514" s="99" t="b">
        <v>0</v>
      </c>
      <c r="I514" s="99" t="b">
        <v>0</v>
      </c>
      <c r="J514" s="99" t="b">
        <v>0</v>
      </c>
      <c r="K514" s="99" t="b">
        <v>0</v>
      </c>
      <c r="L514" s="99" t="b">
        <v>0</v>
      </c>
    </row>
    <row r="515" spans="1:12" ht="15">
      <c r="A515" s="101" t="s">
        <v>924</v>
      </c>
      <c r="B515" s="99" t="s">
        <v>422</v>
      </c>
      <c r="C515" s="99">
        <v>3</v>
      </c>
      <c r="D515" s="103">
        <v>0.0005239465279611386</v>
      </c>
      <c r="E515" s="103">
        <v>2.187205200995565</v>
      </c>
      <c r="F515" s="99" t="s">
        <v>1670</v>
      </c>
      <c r="G515" s="99" t="b">
        <v>0</v>
      </c>
      <c r="H515" s="99" t="b">
        <v>0</v>
      </c>
      <c r="I515" s="99" t="b">
        <v>0</v>
      </c>
      <c r="J515" s="99" t="b">
        <v>0</v>
      </c>
      <c r="K515" s="99" t="b">
        <v>0</v>
      </c>
      <c r="L515" s="99" t="b">
        <v>0</v>
      </c>
    </row>
    <row r="516" spans="1:12" ht="15">
      <c r="A516" s="101" t="s">
        <v>511</v>
      </c>
      <c r="B516" s="99" t="s">
        <v>975</v>
      </c>
      <c r="C516" s="99">
        <v>3</v>
      </c>
      <c r="D516" s="103">
        <v>0.0007058687145598914</v>
      </c>
      <c r="E516" s="103">
        <v>2.7779841819138382</v>
      </c>
      <c r="F516" s="99" t="s">
        <v>1670</v>
      </c>
      <c r="G516" s="99" t="b">
        <v>0</v>
      </c>
      <c r="H516" s="99" t="b">
        <v>0</v>
      </c>
      <c r="I516" s="99" t="b">
        <v>0</v>
      </c>
      <c r="J516" s="99" t="b">
        <v>0</v>
      </c>
      <c r="K516" s="99" t="b">
        <v>0</v>
      </c>
      <c r="L516" s="99" t="b">
        <v>0</v>
      </c>
    </row>
    <row r="517" spans="1:12" ht="15">
      <c r="A517" s="101" t="s">
        <v>661</v>
      </c>
      <c r="B517" s="99" t="s">
        <v>452</v>
      </c>
      <c r="C517" s="99">
        <v>3</v>
      </c>
      <c r="D517" s="103">
        <v>0.0005239465279611386</v>
      </c>
      <c r="E517" s="103">
        <v>2.2898675428927127</v>
      </c>
      <c r="F517" s="99" t="s">
        <v>1670</v>
      </c>
      <c r="G517" s="99" t="b">
        <v>0</v>
      </c>
      <c r="H517" s="99" t="b">
        <v>0</v>
      </c>
      <c r="I517" s="99" t="b">
        <v>0</v>
      </c>
      <c r="J517" s="99" t="b">
        <v>0</v>
      </c>
      <c r="K517" s="99" t="b">
        <v>0</v>
      </c>
      <c r="L517" s="99" t="b">
        <v>0</v>
      </c>
    </row>
    <row r="518" spans="1:12" ht="15">
      <c r="A518" s="101" t="s">
        <v>695</v>
      </c>
      <c r="B518" s="99" t="s">
        <v>953</v>
      </c>
      <c r="C518" s="99">
        <v>3</v>
      </c>
      <c r="D518" s="103">
        <v>0.0005239465279611386</v>
      </c>
      <c r="E518" s="103">
        <v>3.1137762838370313</v>
      </c>
      <c r="F518" s="99" t="s">
        <v>1670</v>
      </c>
      <c r="G518" s="99" t="b">
        <v>0</v>
      </c>
      <c r="H518" s="99" t="b">
        <v>0</v>
      </c>
      <c r="I518" s="99" t="b">
        <v>0</v>
      </c>
      <c r="J518" s="99" t="b">
        <v>0</v>
      </c>
      <c r="K518" s="99" t="b">
        <v>0</v>
      </c>
      <c r="L518" s="99" t="b">
        <v>0</v>
      </c>
    </row>
    <row r="519" spans="1:12" ht="15">
      <c r="A519" s="101" t="s">
        <v>1197</v>
      </c>
      <c r="B519" s="99" t="s">
        <v>519</v>
      </c>
      <c r="C519" s="99">
        <v>3</v>
      </c>
      <c r="D519" s="103">
        <v>0.0005239465279611386</v>
      </c>
      <c r="E519" s="103">
        <v>2.81274628817305</v>
      </c>
      <c r="F519" s="99" t="s">
        <v>1670</v>
      </c>
      <c r="G519" s="99" t="b">
        <v>0</v>
      </c>
      <c r="H519" s="99" t="b">
        <v>1</v>
      </c>
      <c r="I519" s="99" t="b">
        <v>0</v>
      </c>
      <c r="J519" s="99" t="b">
        <v>0</v>
      </c>
      <c r="K519" s="99" t="b">
        <v>0</v>
      </c>
      <c r="L519" s="99" t="b">
        <v>0</v>
      </c>
    </row>
    <row r="520" spans="1:12" ht="15">
      <c r="A520" s="101" t="s">
        <v>250</v>
      </c>
      <c r="B520" s="99" t="s">
        <v>506</v>
      </c>
      <c r="C520" s="99">
        <v>3</v>
      </c>
      <c r="D520" s="103">
        <v>0.0005239465279611386</v>
      </c>
      <c r="E520" s="103">
        <v>1.6318561462356003</v>
      </c>
      <c r="F520" s="99" t="s">
        <v>1670</v>
      </c>
      <c r="G520" s="99" t="b">
        <v>0</v>
      </c>
      <c r="H520" s="99" t="b">
        <v>0</v>
      </c>
      <c r="I520" s="99" t="b">
        <v>0</v>
      </c>
      <c r="J520" s="99" t="b">
        <v>0</v>
      </c>
      <c r="K520" s="99" t="b">
        <v>0</v>
      </c>
      <c r="L520" s="99" t="b">
        <v>0</v>
      </c>
    </row>
    <row r="521" spans="1:12" ht="15">
      <c r="A521" s="101" t="s">
        <v>1160</v>
      </c>
      <c r="B521" s="99" t="s">
        <v>471</v>
      </c>
      <c r="C521" s="99">
        <v>3</v>
      </c>
      <c r="D521" s="103">
        <v>0.0005239465279611386</v>
      </c>
      <c r="E521" s="103">
        <v>2.661478612842401</v>
      </c>
      <c r="F521" s="99" t="s">
        <v>1670</v>
      </c>
      <c r="G521" s="99" t="b">
        <v>1</v>
      </c>
      <c r="H521" s="99" t="b">
        <v>0</v>
      </c>
      <c r="I521" s="99" t="b">
        <v>0</v>
      </c>
      <c r="J521" s="99" t="b">
        <v>0</v>
      </c>
      <c r="K521" s="99" t="b">
        <v>0</v>
      </c>
      <c r="L521" s="99" t="b">
        <v>0</v>
      </c>
    </row>
    <row r="522" spans="1:12" ht="15">
      <c r="A522" s="101" t="s">
        <v>594</v>
      </c>
      <c r="B522" s="99" t="s">
        <v>470</v>
      </c>
      <c r="C522" s="99">
        <v>3</v>
      </c>
      <c r="D522" s="103">
        <v>0.0005239465279611386</v>
      </c>
      <c r="E522" s="103">
        <v>2.210686296845088</v>
      </c>
      <c r="F522" s="99" t="s">
        <v>1670</v>
      </c>
      <c r="G522" s="99" t="b">
        <v>0</v>
      </c>
      <c r="H522" s="99" t="b">
        <v>0</v>
      </c>
      <c r="I522" s="99" t="b">
        <v>0</v>
      </c>
      <c r="J522" s="99" t="b">
        <v>0</v>
      </c>
      <c r="K522" s="99" t="b">
        <v>0</v>
      </c>
      <c r="L522" s="99" t="b">
        <v>0</v>
      </c>
    </row>
    <row r="523" spans="1:12" ht="15">
      <c r="A523" s="101" t="s">
        <v>682</v>
      </c>
      <c r="B523" s="99" t="s">
        <v>496</v>
      </c>
      <c r="C523" s="99">
        <v>3</v>
      </c>
      <c r="D523" s="103">
        <v>0.0005239465279611386</v>
      </c>
      <c r="E523" s="103">
        <v>2.4447695028784557</v>
      </c>
      <c r="F523" s="99" t="s">
        <v>1670</v>
      </c>
      <c r="G523" s="99" t="b">
        <v>0</v>
      </c>
      <c r="H523" s="99" t="b">
        <v>0</v>
      </c>
      <c r="I523" s="99" t="b">
        <v>0</v>
      </c>
      <c r="J523" s="99" t="b">
        <v>0</v>
      </c>
      <c r="K523" s="99" t="b">
        <v>0</v>
      </c>
      <c r="L523" s="99" t="b">
        <v>0</v>
      </c>
    </row>
    <row r="524" spans="1:12" ht="15">
      <c r="A524" s="101" t="s">
        <v>434</v>
      </c>
      <c r="B524" s="99" t="s">
        <v>537</v>
      </c>
      <c r="C524" s="99">
        <v>3</v>
      </c>
      <c r="D524" s="103">
        <v>0.0005910885941999596</v>
      </c>
      <c r="E524" s="103">
        <v>1.9376850247813502</v>
      </c>
      <c r="F524" s="99" t="s">
        <v>1670</v>
      </c>
      <c r="G524" s="99" t="b">
        <v>0</v>
      </c>
      <c r="H524" s="99" t="b">
        <v>0</v>
      </c>
      <c r="I524" s="99" t="b">
        <v>0</v>
      </c>
      <c r="J524" s="99" t="b">
        <v>0</v>
      </c>
      <c r="K524" s="99" t="b">
        <v>0</v>
      </c>
      <c r="L524" s="99" t="b">
        <v>0</v>
      </c>
    </row>
    <row r="525" spans="1:12" ht="15">
      <c r="A525" s="101" t="s">
        <v>589</v>
      </c>
      <c r="B525" s="99" t="s">
        <v>693</v>
      </c>
      <c r="C525" s="99">
        <v>3</v>
      </c>
      <c r="D525" s="103">
        <v>0.0005239465279611386</v>
      </c>
      <c r="E525" s="103">
        <v>2.68780755156475</v>
      </c>
      <c r="F525" s="99" t="s">
        <v>1670</v>
      </c>
      <c r="G525" s="99" t="b">
        <v>0</v>
      </c>
      <c r="H525" s="99" t="b">
        <v>0</v>
      </c>
      <c r="I525" s="99" t="b">
        <v>0</v>
      </c>
      <c r="J525" s="99" t="b">
        <v>0</v>
      </c>
      <c r="K525" s="99" t="b">
        <v>0</v>
      </c>
      <c r="L525" s="99" t="b">
        <v>0</v>
      </c>
    </row>
    <row r="526" spans="1:12" ht="15">
      <c r="A526" s="101" t="s">
        <v>1161</v>
      </c>
      <c r="B526" s="99" t="s">
        <v>564</v>
      </c>
      <c r="C526" s="99">
        <v>3</v>
      </c>
      <c r="D526" s="103">
        <v>0.0005239465279611386</v>
      </c>
      <c r="E526" s="103">
        <v>2.93768502478135</v>
      </c>
      <c r="F526" s="99" t="s">
        <v>1670</v>
      </c>
      <c r="G526" s="99" t="b">
        <v>1</v>
      </c>
      <c r="H526" s="99" t="b">
        <v>0</v>
      </c>
      <c r="I526" s="99" t="b">
        <v>0</v>
      </c>
      <c r="J526" s="99" t="b">
        <v>0</v>
      </c>
      <c r="K526" s="99" t="b">
        <v>0</v>
      </c>
      <c r="L526" s="99" t="b">
        <v>0</v>
      </c>
    </row>
    <row r="527" spans="1:12" ht="15">
      <c r="A527" s="101" t="s">
        <v>475</v>
      </c>
      <c r="B527" s="99" t="s">
        <v>439</v>
      </c>
      <c r="C527" s="99">
        <v>3</v>
      </c>
      <c r="D527" s="103">
        <v>0.0005239465279611386</v>
      </c>
      <c r="E527" s="103">
        <v>1.7583886258504575</v>
      </c>
      <c r="F527" s="99" t="s">
        <v>1670</v>
      </c>
      <c r="G527" s="99" t="b">
        <v>0</v>
      </c>
      <c r="H527" s="99" t="b">
        <v>0</v>
      </c>
      <c r="I527" s="99" t="b">
        <v>0</v>
      </c>
      <c r="J527" s="99" t="b">
        <v>0</v>
      </c>
      <c r="K527" s="99" t="b">
        <v>0</v>
      </c>
      <c r="L527" s="99" t="b">
        <v>0</v>
      </c>
    </row>
    <row r="528" spans="1:12" ht="15">
      <c r="A528" s="101" t="s">
        <v>1026</v>
      </c>
      <c r="B528" s="99" t="s">
        <v>436</v>
      </c>
      <c r="C528" s="99">
        <v>3</v>
      </c>
      <c r="D528" s="103">
        <v>0.0005239465279611386</v>
      </c>
      <c r="E528" s="103">
        <v>2.476954186249857</v>
      </c>
      <c r="F528" s="99" t="s">
        <v>1670</v>
      </c>
      <c r="G528" s="99" t="b">
        <v>0</v>
      </c>
      <c r="H528" s="99" t="b">
        <v>0</v>
      </c>
      <c r="I528" s="99" t="b">
        <v>0</v>
      </c>
      <c r="J528" s="99" t="b">
        <v>0</v>
      </c>
      <c r="K528" s="99" t="b">
        <v>0</v>
      </c>
      <c r="L528" s="99" t="b">
        <v>0</v>
      </c>
    </row>
    <row r="529" spans="1:12" ht="15">
      <c r="A529" s="101" t="s">
        <v>483</v>
      </c>
      <c r="B529" s="99" t="s">
        <v>904</v>
      </c>
      <c r="C529" s="99">
        <v>3</v>
      </c>
      <c r="D529" s="103">
        <v>0.0005239465279611386</v>
      </c>
      <c r="E529" s="103">
        <v>2.5628688149564502</v>
      </c>
      <c r="F529" s="99" t="s">
        <v>1670</v>
      </c>
      <c r="G529" s="99" t="b">
        <v>0</v>
      </c>
      <c r="H529" s="99" t="b">
        <v>0</v>
      </c>
      <c r="I529" s="99" t="b">
        <v>0</v>
      </c>
      <c r="J529" s="99" t="b">
        <v>0</v>
      </c>
      <c r="K529" s="99" t="b">
        <v>0</v>
      </c>
      <c r="L529" s="99" t="b">
        <v>0</v>
      </c>
    </row>
    <row r="530" spans="1:12" ht="15">
      <c r="A530" s="101" t="s">
        <v>465</v>
      </c>
      <c r="B530" s="99" t="s">
        <v>1160</v>
      </c>
      <c r="C530" s="99">
        <v>3</v>
      </c>
      <c r="D530" s="103">
        <v>0.0005239465279611386</v>
      </c>
      <c r="E530" s="103">
        <v>2.6366550291173687</v>
      </c>
      <c r="F530" s="99" t="s">
        <v>1670</v>
      </c>
      <c r="G530" s="99" t="b">
        <v>0</v>
      </c>
      <c r="H530" s="99" t="b">
        <v>0</v>
      </c>
      <c r="I530" s="99" t="b">
        <v>0</v>
      </c>
      <c r="J530" s="99" t="b">
        <v>1</v>
      </c>
      <c r="K530" s="99" t="b">
        <v>0</v>
      </c>
      <c r="L530" s="99" t="b">
        <v>0</v>
      </c>
    </row>
    <row r="531" spans="1:12" ht="15">
      <c r="A531" s="101" t="s">
        <v>893</v>
      </c>
      <c r="B531" s="99" t="s">
        <v>427</v>
      </c>
      <c r="C531" s="99">
        <v>3</v>
      </c>
      <c r="D531" s="103">
        <v>0.0007058687145598914</v>
      </c>
      <c r="E531" s="103">
        <v>2.2898675428927127</v>
      </c>
      <c r="F531" s="99" t="s">
        <v>1670</v>
      </c>
      <c r="G531" s="99" t="b">
        <v>0</v>
      </c>
      <c r="H531" s="99" t="b">
        <v>0</v>
      </c>
      <c r="I531" s="99" t="b">
        <v>0</v>
      </c>
      <c r="J531" s="99" t="b">
        <v>0</v>
      </c>
      <c r="K531" s="99" t="b">
        <v>0</v>
      </c>
      <c r="L531" s="99" t="b">
        <v>0</v>
      </c>
    </row>
    <row r="532" spans="1:12" ht="15">
      <c r="A532" s="101" t="s">
        <v>471</v>
      </c>
      <c r="B532" s="99" t="s">
        <v>755</v>
      </c>
      <c r="C532" s="99">
        <v>3</v>
      </c>
      <c r="D532" s="103">
        <v>0.0005239465279611386</v>
      </c>
      <c r="E532" s="103">
        <v>2.523950748926081</v>
      </c>
      <c r="F532" s="99" t="s">
        <v>1670</v>
      </c>
      <c r="G532" s="99" t="b">
        <v>0</v>
      </c>
      <c r="H532" s="99" t="b">
        <v>0</v>
      </c>
      <c r="I532" s="99" t="b">
        <v>0</v>
      </c>
      <c r="J532" s="99" t="b">
        <v>0</v>
      </c>
      <c r="K532" s="99" t="b">
        <v>0</v>
      </c>
      <c r="L532" s="99" t="b">
        <v>0</v>
      </c>
    </row>
    <row r="533" spans="1:12" ht="15">
      <c r="A533" s="101" t="s">
        <v>655</v>
      </c>
      <c r="B533" s="99" t="s">
        <v>1046</v>
      </c>
      <c r="C533" s="99">
        <v>3</v>
      </c>
      <c r="D533" s="103">
        <v>0.0005239465279611386</v>
      </c>
      <c r="E533" s="103">
        <v>3.1137762838370313</v>
      </c>
      <c r="F533" s="99" t="s">
        <v>1670</v>
      </c>
      <c r="G533" s="99" t="b">
        <v>0</v>
      </c>
      <c r="H533" s="99" t="b">
        <v>0</v>
      </c>
      <c r="I533" s="99" t="b">
        <v>0</v>
      </c>
      <c r="J533" s="99" t="b">
        <v>0</v>
      </c>
      <c r="K533" s="99" t="b">
        <v>0</v>
      </c>
      <c r="L533" s="99" t="b">
        <v>0</v>
      </c>
    </row>
    <row r="534" spans="1:12" ht="15">
      <c r="A534" s="101" t="s">
        <v>579</v>
      </c>
      <c r="B534" s="99" t="s">
        <v>460</v>
      </c>
      <c r="C534" s="99">
        <v>3</v>
      </c>
      <c r="D534" s="103">
        <v>0.0005239465279611386</v>
      </c>
      <c r="E534" s="103">
        <v>2.1360526785481837</v>
      </c>
      <c r="F534" s="99" t="s">
        <v>1670</v>
      </c>
      <c r="G534" s="99" t="b">
        <v>0</v>
      </c>
      <c r="H534" s="99" t="b">
        <v>0</v>
      </c>
      <c r="I534" s="99" t="b">
        <v>0</v>
      </c>
      <c r="J534" s="99" t="b">
        <v>0</v>
      </c>
      <c r="K534" s="99" t="b">
        <v>0</v>
      </c>
      <c r="L534" s="99" t="b">
        <v>0</v>
      </c>
    </row>
    <row r="535" spans="1:12" ht="15">
      <c r="A535" s="101" t="s">
        <v>442</v>
      </c>
      <c r="B535" s="99" t="s">
        <v>476</v>
      </c>
      <c r="C535" s="99">
        <v>3</v>
      </c>
      <c r="D535" s="103">
        <v>0.0005239465279611386</v>
      </c>
      <c r="E535" s="103">
        <v>1.8375698718980824</v>
      </c>
      <c r="F535" s="99" t="s">
        <v>1670</v>
      </c>
      <c r="G535" s="99" t="b">
        <v>0</v>
      </c>
      <c r="H535" s="99" t="b">
        <v>0</v>
      </c>
      <c r="I535" s="99" t="b">
        <v>0</v>
      </c>
      <c r="J535" s="99" t="b">
        <v>0</v>
      </c>
      <c r="K535" s="99" t="b">
        <v>0</v>
      </c>
      <c r="L535" s="99" t="b">
        <v>0</v>
      </c>
    </row>
    <row r="536" spans="1:12" ht="15">
      <c r="A536" s="101" t="s">
        <v>1207</v>
      </c>
      <c r="B536" s="99" t="s">
        <v>433</v>
      </c>
      <c r="C536" s="99">
        <v>3</v>
      </c>
      <c r="D536" s="103">
        <v>0.0005239465279611386</v>
      </c>
      <c r="E536" s="103">
        <v>2.4447695028784557</v>
      </c>
      <c r="F536" s="99" t="s">
        <v>1670</v>
      </c>
      <c r="G536" s="99" t="b">
        <v>0</v>
      </c>
      <c r="H536" s="99" t="b">
        <v>0</v>
      </c>
      <c r="I536" s="99" t="b">
        <v>0</v>
      </c>
      <c r="J536" s="99" t="b">
        <v>0</v>
      </c>
      <c r="K536" s="99" t="b">
        <v>0</v>
      </c>
      <c r="L536" s="99" t="b">
        <v>0</v>
      </c>
    </row>
    <row r="537" spans="1:12" ht="15">
      <c r="A537" s="101" t="s">
        <v>534</v>
      </c>
      <c r="B537" s="99" t="s">
        <v>910</v>
      </c>
      <c r="C537" s="99">
        <v>3</v>
      </c>
      <c r="D537" s="103">
        <v>0.0005239465279611386</v>
      </c>
      <c r="E537" s="103">
        <v>2.72559611245415</v>
      </c>
      <c r="F537" s="99" t="s">
        <v>1670</v>
      </c>
      <c r="G537" s="99" t="b">
        <v>1</v>
      </c>
      <c r="H537" s="99" t="b">
        <v>0</v>
      </c>
      <c r="I537" s="99" t="b">
        <v>0</v>
      </c>
      <c r="J537" s="99" t="b">
        <v>0</v>
      </c>
      <c r="K537" s="99" t="b">
        <v>0</v>
      </c>
      <c r="L537" s="99" t="b">
        <v>0</v>
      </c>
    </row>
    <row r="538" spans="1:12" ht="15">
      <c r="A538" s="101" t="s">
        <v>421</v>
      </c>
      <c r="B538" s="99" t="s">
        <v>430</v>
      </c>
      <c r="C538" s="99">
        <v>2</v>
      </c>
      <c r="D538" s="103">
        <v>0.00039405906279997306</v>
      </c>
      <c r="E538" s="103">
        <v>1.15077593536889</v>
      </c>
      <c r="F538" s="99" t="s">
        <v>1670</v>
      </c>
      <c r="G538" s="99" t="b">
        <v>0</v>
      </c>
      <c r="H538" s="99" t="b">
        <v>0</v>
      </c>
      <c r="I538" s="99" t="b">
        <v>0</v>
      </c>
      <c r="J538" s="99" t="b">
        <v>0</v>
      </c>
      <c r="K538" s="99" t="b">
        <v>0</v>
      </c>
      <c r="L538" s="99" t="b">
        <v>0</v>
      </c>
    </row>
    <row r="539" spans="1:12" ht="15">
      <c r="A539" s="101" t="s">
        <v>717</v>
      </c>
      <c r="B539" s="99" t="s">
        <v>1581</v>
      </c>
      <c r="C539" s="99">
        <v>2</v>
      </c>
      <c r="D539" s="103">
        <v>0.00039405906279997306</v>
      </c>
      <c r="E539" s="103">
        <v>3.192957529884656</v>
      </c>
      <c r="F539" s="99" t="s">
        <v>1670</v>
      </c>
      <c r="G539" s="99" t="b">
        <v>0</v>
      </c>
      <c r="H539" s="99" t="b">
        <v>0</v>
      </c>
      <c r="I539" s="99" t="b">
        <v>0</v>
      </c>
      <c r="J539" s="99" t="b">
        <v>0</v>
      </c>
      <c r="K539" s="99" t="b">
        <v>0</v>
      </c>
      <c r="L539" s="99" t="b">
        <v>0</v>
      </c>
    </row>
    <row r="540" spans="1:12" ht="15">
      <c r="A540" s="101" t="s">
        <v>443</v>
      </c>
      <c r="B540" s="99" t="s">
        <v>528</v>
      </c>
      <c r="C540" s="99">
        <v>2</v>
      </c>
      <c r="D540" s="103">
        <v>0.00039405906279997306</v>
      </c>
      <c r="E540" s="103">
        <v>1.7898370087088382</v>
      </c>
      <c r="F540" s="99" t="s">
        <v>1670</v>
      </c>
      <c r="G540" s="99" t="b">
        <v>0</v>
      </c>
      <c r="H540" s="99" t="b">
        <v>0</v>
      </c>
      <c r="I540" s="99" t="b">
        <v>0</v>
      </c>
      <c r="J540" s="99" t="b">
        <v>0</v>
      </c>
      <c r="K540" s="99" t="b">
        <v>0</v>
      </c>
      <c r="L540" s="99" t="b">
        <v>0</v>
      </c>
    </row>
    <row r="541" spans="1:12" ht="15">
      <c r="A541" s="101" t="s">
        <v>462</v>
      </c>
      <c r="B541" s="99" t="s">
        <v>438</v>
      </c>
      <c r="C541" s="99">
        <v>2</v>
      </c>
      <c r="D541" s="103">
        <v>0.0004705791430399276</v>
      </c>
      <c r="E541" s="103">
        <v>1.5162639202597898</v>
      </c>
      <c r="F541" s="99" t="s">
        <v>1670</v>
      </c>
      <c r="G541" s="99" t="b">
        <v>0</v>
      </c>
      <c r="H541" s="99" t="b">
        <v>0</v>
      </c>
      <c r="I541" s="99" t="b">
        <v>0</v>
      </c>
      <c r="J541" s="99" t="b">
        <v>0</v>
      </c>
      <c r="K541" s="99" t="b">
        <v>0</v>
      </c>
      <c r="L541" s="99" t="b">
        <v>0</v>
      </c>
    </row>
    <row r="542" spans="1:12" ht="15">
      <c r="A542" s="101" t="s">
        <v>1458</v>
      </c>
      <c r="B542" s="99" t="s">
        <v>512</v>
      </c>
      <c r="C542" s="99">
        <v>2</v>
      </c>
      <c r="D542" s="103">
        <v>0.00039405906279997306</v>
      </c>
      <c r="E542" s="103">
        <v>2.81274628817305</v>
      </c>
      <c r="F542" s="99" t="s">
        <v>1670</v>
      </c>
      <c r="G542" s="99" t="b">
        <v>0</v>
      </c>
      <c r="H542" s="99" t="b">
        <v>0</v>
      </c>
      <c r="I542" s="99" t="b">
        <v>0</v>
      </c>
      <c r="J542" s="99" t="b">
        <v>0</v>
      </c>
      <c r="K542" s="99" t="b">
        <v>0</v>
      </c>
      <c r="L542" s="99" t="b">
        <v>0</v>
      </c>
    </row>
    <row r="543" spans="1:12" ht="15">
      <c r="A543" s="101" t="s">
        <v>512</v>
      </c>
      <c r="B543" s="99" t="s">
        <v>415</v>
      </c>
      <c r="C543" s="99">
        <v>2</v>
      </c>
      <c r="D543" s="103">
        <v>0.00039405906279997306</v>
      </c>
      <c r="E543" s="103">
        <v>1.335625033453388</v>
      </c>
      <c r="F543" s="99" t="s">
        <v>1670</v>
      </c>
      <c r="G543" s="99" t="b">
        <v>0</v>
      </c>
      <c r="H543" s="99" t="b">
        <v>0</v>
      </c>
      <c r="I543" s="99" t="b">
        <v>0</v>
      </c>
      <c r="J543" s="99" t="b">
        <v>0</v>
      </c>
      <c r="K543" s="99" t="b">
        <v>0</v>
      </c>
      <c r="L543" s="99" t="b">
        <v>0</v>
      </c>
    </row>
    <row r="544" spans="1:12" ht="15">
      <c r="A544" s="101" t="s">
        <v>1529</v>
      </c>
      <c r="B544" s="99" t="s">
        <v>1528</v>
      </c>
      <c r="C544" s="99">
        <v>2</v>
      </c>
      <c r="D544" s="103">
        <v>0.00039405906279997306</v>
      </c>
      <c r="E544" s="103">
        <v>3.590897538556694</v>
      </c>
      <c r="F544" s="99" t="s">
        <v>1670</v>
      </c>
      <c r="G544" s="99" t="b">
        <v>0</v>
      </c>
      <c r="H544" s="99" t="b">
        <v>0</v>
      </c>
      <c r="I544" s="99" t="b">
        <v>0</v>
      </c>
      <c r="J544" s="99" t="b">
        <v>0</v>
      </c>
      <c r="K544" s="99" t="b">
        <v>0</v>
      </c>
      <c r="L544" s="99" t="b">
        <v>0</v>
      </c>
    </row>
    <row r="545" spans="1:12" ht="15">
      <c r="A545" s="101" t="s">
        <v>822</v>
      </c>
      <c r="B545" s="99" t="s">
        <v>665</v>
      </c>
      <c r="C545" s="99">
        <v>2</v>
      </c>
      <c r="D545" s="103">
        <v>0.0004705791430399276</v>
      </c>
      <c r="E545" s="103">
        <v>2.891927534220675</v>
      </c>
      <c r="F545" s="99" t="s">
        <v>1670</v>
      </c>
      <c r="G545" s="99" t="b">
        <v>0</v>
      </c>
      <c r="H545" s="99" t="b">
        <v>0</v>
      </c>
      <c r="I545" s="99" t="b">
        <v>0</v>
      </c>
      <c r="J545" s="99" t="b">
        <v>0</v>
      </c>
      <c r="K545" s="99" t="b">
        <v>0</v>
      </c>
      <c r="L545" s="99" t="b">
        <v>0</v>
      </c>
    </row>
    <row r="546" spans="1:12" ht="15">
      <c r="A546" s="101" t="s">
        <v>1186</v>
      </c>
      <c r="B546" s="99" t="s">
        <v>1431</v>
      </c>
      <c r="C546" s="99">
        <v>2</v>
      </c>
      <c r="D546" s="103">
        <v>0.0004705791430399276</v>
      </c>
      <c r="E546" s="103">
        <v>3.4148062795010126</v>
      </c>
      <c r="F546" s="99" t="s">
        <v>1670</v>
      </c>
      <c r="G546" s="99" t="b">
        <v>0</v>
      </c>
      <c r="H546" s="99" t="b">
        <v>0</v>
      </c>
      <c r="I546" s="99" t="b">
        <v>0</v>
      </c>
      <c r="J546" s="99" t="b">
        <v>0</v>
      </c>
      <c r="K546" s="99" t="b">
        <v>0</v>
      </c>
      <c r="L546" s="99" t="b">
        <v>0</v>
      </c>
    </row>
    <row r="547" spans="1:12" ht="15">
      <c r="A547" s="101" t="s">
        <v>1090</v>
      </c>
      <c r="B547" s="99" t="s">
        <v>504</v>
      </c>
      <c r="C547" s="99">
        <v>2</v>
      </c>
      <c r="D547" s="103">
        <v>0.00039405906279997306</v>
      </c>
      <c r="E547" s="103">
        <v>2.601892922858157</v>
      </c>
      <c r="F547" s="99" t="s">
        <v>1670</v>
      </c>
      <c r="G547" s="99" t="b">
        <v>1</v>
      </c>
      <c r="H547" s="99" t="b">
        <v>0</v>
      </c>
      <c r="I547" s="99" t="b">
        <v>0</v>
      </c>
      <c r="J547" s="99" t="b">
        <v>0</v>
      </c>
      <c r="K547" s="99" t="b">
        <v>0</v>
      </c>
      <c r="L547" s="99" t="b">
        <v>0</v>
      </c>
    </row>
    <row r="548" spans="1:12" ht="15">
      <c r="A548" s="101" t="s">
        <v>568</v>
      </c>
      <c r="B548" s="99" t="s">
        <v>1397</v>
      </c>
      <c r="C548" s="99">
        <v>2</v>
      </c>
      <c r="D548" s="103">
        <v>0.00039405906279997306</v>
      </c>
      <c r="E548" s="103">
        <v>2.93768502478135</v>
      </c>
      <c r="F548" s="99" t="s">
        <v>1670</v>
      </c>
      <c r="G548" s="99" t="b">
        <v>0</v>
      </c>
      <c r="H548" s="99" t="b">
        <v>0</v>
      </c>
      <c r="I548" s="99" t="b">
        <v>0</v>
      </c>
      <c r="J548" s="99" t="b">
        <v>0</v>
      </c>
      <c r="K548" s="99" t="b">
        <v>0</v>
      </c>
      <c r="L548" s="99" t="b">
        <v>0</v>
      </c>
    </row>
    <row r="549" spans="1:12" ht="15">
      <c r="A549" s="101" t="s">
        <v>1303</v>
      </c>
      <c r="B549" s="99" t="s">
        <v>430</v>
      </c>
      <c r="C549" s="99">
        <v>2</v>
      </c>
      <c r="D549" s="103">
        <v>0.00039405906279997306</v>
      </c>
      <c r="E549" s="103">
        <v>2.429529536321719</v>
      </c>
      <c r="F549" s="99" t="s">
        <v>1670</v>
      </c>
      <c r="G549" s="99" t="b">
        <v>0</v>
      </c>
      <c r="H549" s="99" t="b">
        <v>0</v>
      </c>
      <c r="I549" s="99" t="b">
        <v>0</v>
      </c>
      <c r="J549" s="99" t="b">
        <v>0</v>
      </c>
      <c r="K549" s="99" t="b">
        <v>0</v>
      </c>
      <c r="L549" s="99" t="b">
        <v>0</v>
      </c>
    </row>
    <row r="550" spans="1:12" ht="15">
      <c r="A550" s="101" t="s">
        <v>446</v>
      </c>
      <c r="B550" s="99" t="s">
        <v>834</v>
      </c>
      <c r="C550" s="99">
        <v>2</v>
      </c>
      <c r="D550" s="103">
        <v>0.00039405906279997306</v>
      </c>
      <c r="E550" s="103">
        <v>2.2484748577344877</v>
      </c>
      <c r="F550" s="99" t="s">
        <v>1670</v>
      </c>
      <c r="G550" s="99" t="b">
        <v>0</v>
      </c>
      <c r="H550" s="99" t="b">
        <v>0</v>
      </c>
      <c r="I550" s="99" t="b">
        <v>0</v>
      </c>
      <c r="J550" s="99" t="b">
        <v>0</v>
      </c>
      <c r="K550" s="99" t="b">
        <v>0</v>
      </c>
      <c r="L550" s="99" t="b">
        <v>0</v>
      </c>
    </row>
    <row r="551" spans="1:12" ht="15">
      <c r="A551" s="101" t="s">
        <v>533</v>
      </c>
      <c r="B551" s="99" t="s">
        <v>1013</v>
      </c>
      <c r="C551" s="99">
        <v>2</v>
      </c>
      <c r="D551" s="103">
        <v>0.00039405906279997306</v>
      </c>
      <c r="E551" s="103">
        <v>2.674443590006769</v>
      </c>
      <c r="F551" s="99" t="s">
        <v>1670</v>
      </c>
      <c r="G551" s="99" t="b">
        <v>0</v>
      </c>
      <c r="H551" s="99" t="b">
        <v>0</v>
      </c>
      <c r="I551" s="99" t="b">
        <v>0</v>
      </c>
      <c r="J551" s="99" t="b">
        <v>0</v>
      </c>
      <c r="K551" s="99" t="b">
        <v>0</v>
      </c>
      <c r="L551" s="99" t="b">
        <v>0</v>
      </c>
    </row>
    <row r="552" spans="1:12" ht="15">
      <c r="A552" s="101" t="s">
        <v>1208</v>
      </c>
      <c r="B552" s="99" t="s">
        <v>1483</v>
      </c>
      <c r="C552" s="99">
        <v>2</v>
      </c>
      <c r="D552" s="103">
        <v>0.00039405906279997306</v>
      </c>
      <c r="E552" s="103">
        <v>3.590897538556694</v>
      </c>
      <c r="F552" s="99" t="s">
        <v>1670</v>
      </c>
      <c r="G552" s="99" t="b">
        <v>1</v>
      </c>
      <c r="H552" s="99" t="b">
        <v>0</v>
      </c>
      <c r="I552" s="99" t="b">
        <v>0</v>
      </c>
      <c r="J552" s="99" t="b">
        <v>0</v>
      </c>
      <c r="K552" s="99" t="b">
        <v>0</v>
      </c>
      <c r="L552" s="99" t="b">
        <v>0</v>
      </c>
    </row>
    <row r="553" spans="1:12" ht="15">
      <c r="A553" s="101" t="s">
        <v>1617</v>
      </c>
      <c r="B553" s="99" t="s">
        <v>606</v>
      </c>
      <c r="C553" s="99">
        <v>2</v>
      </c>
      <c r="D553" s="103">
        <v>0.00039405906279997306</v>
      </c>
      <c r="E553" s="103">
        <v>3.0468294942064182</v>
      </c>
      <c r="F553" s="99" t="s">
        <v>1670</v>
      </c>
      <c r="G553" s="99" t="b">
        <v>0</v>
      </c>
      <c r="H553" s="99" t="b">
        <v>0</v>
      </c>
      <c r="I553" s="99" t="b">
        <v>0</v>
      </c>
      <c r="J553" s="99" t="b">
        <v>0</v>
      </c>
      <c r="K553" s="99" t="b">
        <v>0</v>
      </c>
      <c r="L553" s="99" t="b">
        <v>0</v>
      </c>
    </row>
    <row r="554" spans="1:12" ht="15">
      <c r="A554" s="101" t="s">
        <v>437</v>
      </c>
      <c r="B554" s="99" t="s">
        <v>612</v>
      </c>
      <c r="C554" s="99">
        <v>2</v>
      </c>
      <c r="D554" s="103">
        <v>0.00039405906279997306</v>
      </c>
      <c r="E554" s="103">
        <v>1.9499194811983618</v>
      </c>
      <c r="F554" s="99" t="s">
        <v>1670</v>
      </c>
      <c r="G554" s="99" t="b">
        <v>0</v>
      </c>
      <c r="H554" s="99" t="b">
        <v>0</v>
      </c>
      <c r="I554" s="99" t="b">
        <v>0</v>
      </c>
      <c r="J554" s="99" t="b">
        <v>0</v>
      </c>
      <c r="K554" s="99" t="b">
        <v>0</v>
      </c>
      <c r="L554" s="99" t="b">
        <v>0</v>
      </c>
    </row>
    <row r="555" spans="1:12" ht="15">
      <c r="A555" s="101" t="s">
        <v>1607</v>
      </c>
      <c r="B555" s="99" t="s">
        <v>1179</v>
      </c>
      <c r="C555" s="99">
        <v>2</v>
      </c>
      <c r="D555" s="103">
        <v>0.00039405906279997306</v>
      </c>
      <c r="E555" s="103">
        <v>3.4148062795010126</v>
      </c>
      <c r="F555" s="99" t="s">
        <v>1670</v>
      </c>
      <c r="G555" s="99" t="b">
        <v>0</v>
      </c>
      <c r="H555" s="99" t="b">
        <v>0</v>
      </c>
      <c r="I555" s="99" t="b">
        <v>0</v>
      </c>
      <c r="J555" s="99" t="b">
        <v>0</v>
      </c>
      <c r="K555" s="99" t="b">
        <v>0</v>
      </c>
      <c r="L555" s="99" t="b">
        <v>0</v>
      </c>
    </row>
    <row r="556" spans="1:12" ht="15">
      <c r="A556" s="101" t="s">
        <v>863</v>
      </c>
      <c r="B556" s="99" t="s">
        <v>1186</v>
      </c>
      <c r="C556" s="99">
        <v>2</v>
      </c>
      <c r="D556" s="103">
        <v>0.0004705791430399276</v>
      </c>
      <c r="E556" s="103">
        <v>3.1137762838370313</v>
      </c>
      <c r="F556" s="99" t="s">
        <v>1670</v>
      </c>
      <c r="G556" s="99" t="b">
        <v>0</v>
      </c>
      <c r="H556" s="99" t="b">
        <v>0</v>
      </c>
      <c r="I556" s="99" t="b">
        <v>0</v>
      </c>
      <c r="J556" s="99" t="b">
        <v>0</v>
      </c>
      <c r="K556" s="99" t="b">
        <v>0</v>
      </c>
      <c r="L556" s="99" t="b">
        <v>0</v>
      </c>
    </row>
    <row r="557" spans="1:12" ht="15">
      <c r="A557" s="101" t="s">
        <v>1215</v>
      </c>
      <c r="B557" s="99" t="s">
        <v>1511</v>
      </c>
      <c r="C557" s="99">
        <v>2</v>
      </c>
      <c r="D557" s="103">
        <v>0.0004705791430399276</v>
      </c>
      <c r="E557" s="103">
        <v>3.590897538556694</v>
      </c>
      <c r="F557" s="99" t="s">
        <v>1670</v>
      </c>
      <c r="G557" s="99" t="b">
        <v>0</v>
      </c>
      <c r="H557" s="99" t="b">
        <v>0</v>
      </c>
      <c r="I557" s="99" t="b">
        <v>0</v>
      </c>
      <c r="J557" s="99" t="b">
        <v>0</v>
      </c>
      <c r="K557" s="99" t="b">
        <v>0</v>
      </c>
      <c r="L557" s="99" t="b">
        <v>0</v>
      </c>
    </row>
    <row r="558" spans="1:12" ht="15">
      <c r="A558" s="101" t="s">
        <v>529</v>
      </c>
      <c r="B558" s="99" t="s">
        <v>776</v>
      </c>
      <c r="C558" s="99">
        <v>2</v>
      </c>
      <c r="D558" s="103">
        <v>0.00039405906279997306</v>
      </c>
      <c r="E558" s="103">
        <v>2.4525948403904123</v>
      </c>
      <c r="F558" s="99" t="s">
        <v>1670</v>
      </c>
      <c r="G558" s="99" t="b">
        <v>0</v>
      </c>
      <c r="H558" s="99" t="b">
        <v>0</v>
      </c>
      <c r="I558" s="99" t="b">
        <v>0</v>
      </c>
      <c r="J558" s="99" t="b">
        <v>1</v>
      </c>
      <c r="K558" s="99" t="b">
        <v>0</v>
      </c>
      <c r="L558" s="99" t="b">
        <v>0</v>
      </c>
    </row>
    <row r="559" spans="1:12" ht="15">
      <c r="A559" s="101" t="s">
        <v>1358</v>
      </c>
      <c r="B559" s="99" t="s">
        <v>486</v>
      </c>
      <c r="C559" s="99">
        <v>2</v>
      </c>
      <c r="D559" s="103">
        <v>0.00039405906279997306</v>
      </c>
      <c r="E559" s="103">
        <v>2.715836275164994</v>
      </c>
      <c r="F559" s="99" t="s">
        <v>1670</v>
      </c>
      <c r="G559" s="99" t="b">
        <v>0</v>
      </c>
      <c r="H559" s="99" t="b">
        <v>0</v>
      </c>
      <c r="I559" s="99" t="b">
        <v>0</v>
      </c>
      <c r="J559" s="99" t="b">
        <v>0</v>
      </c>
      <c r="K559" s="99" t="b">
        <v>0</v>
      </c>
      <c r="L559" s="99" t="b">
        <v>0</v>
      </c>
    </row>
    <row r="560" spans="1:12" ht="15">
      <c r="A560" s="101" t="s">
        <v>778</v>
      </c>
      <c r="B560" s="99" t="s">
        <v>425</v>
      </c>
      <c r="C560" s="99">
        <v>2</v>
      </c>
      <c r="D560" s="103">
        <v>0.00039405906279997306</v>
      </c>
      <c r="E560" s="103">
        <v>2.016866270828975</v>
      </c>
      <c r="F560" s="99" t="s">
        <v>1670</v>
      </c>
      <c r="G560" s="99" t="b">
        <v>0</v>
      </c>
      <c r="H560" s="99" t="b">
        <v>0</v>
      </c>
      <c r="I560" s="99" t="b">
        <v>0</v>
      </c>
      <c r="J560" s="99" t="b">
        <v>1</v>
      </c>
      <c r="K560" s="99" t="b">
        <v>0</v>
      </c>
      <c r="L560" s="99" t="b">
        <v>0</v>
      </c>
    </row>
    <row r="561" spans="1:12" ht="15">
      <c r="A561" s="101" t="s">
        <v>1501</v>
      </c>
      <c r="B561" s="99" t="s">
        <v>705</v>
      </c>
      <c r="C561" s="99">
        <v>2</v>
      </c>
      <c r="D561" s="103">
        <v>0.00039405906279997306</v>
      </c>
      <c r="E561" s="103">
        <v>3.1137762838370313</v>
      </c>
      <c r="F561" s="99" t="s">
        <v>1670</v>
      </c>
      <c r="G561" s="99" t="b">
        <v>0</v>
      </c>
      <c r="H561" s="99" t="b">
        <v>0</v>
      </c>
      <c r="I561" s="99" t="b">
        <v>0</v>
      </c>
      <c r="J561" s="99" t="b">
        <v>0</v>
      </c>
      <c r="K561" s="99" t="b">
        <v>0</v>
      </c>
      <c r="L561" s="99" t="b">
        <v>0</v>
      </c>
    </row>
    <row r="562" spans="1:12" ht="15">
      <c r="A562" s="101" t="s">
        <v>515</v>
      </c>
      <c r="B562" s="99" t="s">
        <v>447</v>
      </c>
      <c r="C562" s="99">
        <v>2</v>
      </c>
      <c r="D562" s="103">
        <v>0.00039405906279997306</v>
      </c>
      <c r="E562" s="103">
        <v>1.7713536030148251</v>
      </c>
      <c r="F562" s="99" t="s">
        <v>1670</v>
      </c>
      <c r="G562" s="99" t="b">
        <v>0</v>
      </c>
      <c r="H562" s="99" t="b">
        <v>0</v>
      </c>
      <c r="I562" s="99" t="b">
        <v>0</v>
      </c>
      <c r="J562" s="99" t="b">
        <v>0</v>
      </c>
      <c r="K562" s="99" t="b">
        <v>0</v>
      </c>
      <c r="L562" s="99" t="b">
        <v>0</v>
      </c>
    </row>
    <row r="563" spans="1:12" ht="15">
      <c r="A563" s="101" t="s">
        <v>726</v>
      </c>
      <c r="B563" s="99" t="s">
        <v>417</v>
      </c>
      <c r="C563" s="99">
        <v>2</v>
      </c>
      <c r="D563" s="103">
        <v>0.00039405906279997306</v>
      </c>
      <c r="E563" s="103">
        <v>1.870738235150737</v>
      </c>
      <c r="F563" s="99" t="s">
        <v>1670</v>
      </c>
      <c r="G563" s="99" t="b">
        <v>0</v>
      </c>
      <c r="H563" s="99" t="b">
        <v>0</v>
      </c>
      <c r="I563" s="99" t="b">
        <v>0</v>
      </c>
      <c r="J563" s="99" t="b">
        <v>0</v>
      </c>
      <c r="K563" s="99" t="b">
        <v>0</v>
      </c>
      <c r="L563" s="99" t="b">
        <v>0</v>
      </c>
    </row>
    <row r="564" spans="1:12" ht="15">
      <c r="A564" s="101" t="s">
        <v>723</v>
      </c>
      <c r="B564" s="99" t="s">
        <v>882</v>
      </c>
      <c r="C564" s="99">
        <v>2</v>
      </c>
      <c r="D564" s="103">
        <v>0.00039405906279997306</v>
      </c>
      <c r="E564" s="103">
        <v>2.891927534220675</v>
      </c>
      <c r="F564" s="99" t="s">
        <v>1670</v>
      </c>
      <c r="G564" s="99" t="b">
        <v>0</v>
      </c>
      <c r="H564" s="99" t="b">
        <v>0</v>
      </c>
      <c r="I564" s="99" t="b">
        <v>0</v>
      </c>
      <c r="J564" s="99" t="b">
        <v>0</v>
      </c>
      <c r="K564" s="99" t="b">
        <v>0</v>
      </c>
      <c r="L564" s="99" t="b">
        <v>0</v>
      </c>
    </row>
    <row r="565" spans="1:12" ht="15">
      <c r="A565" s="101" t="s">
        <v>1078</v>
      </c>
      <c r="B565" s="99" t="s">
        <v>569</v>
      </c>
      <c r="C565" s="99">
        <v>2</v>
      </c>
      <c r="D565" s="103">
        <v>0.00039405906279997306</v>
      </c>
      <c r="E565" s="103">
        <v>2.761593765725669</v>
      </c>
      <c r="F565" s="99" t="s">
        <v>1670</v>
      </c>
      <c r="G565" s="99" t="b">
        <v>0</v>
      </c>
      <c r="H565" s="99" t="b">
        <v>0</v>
      </c>
      <c r="I565" s="99" t="b">
        <v>0</v>
      </c>
      <c r="J565" s="99" t="b">
        <v>0</v>
      </c>
      <c r="K565" s="99" t="b">
        <v>0</v>
      </c>
      <c r="L565" s="99" t="b">
        <v>0</v>
      </c>
    </row>
    <row r="566" spans="1:12" ht="15">
      <c r="A566" s="101" t="s">
        <v>483</v>
      </c>
      <c r="B566" s="99" t="s">
        <v>680</v>
      </c>
      <c r="C566" s="99">
        <v>2</v>
      </c>
      <c r="D566" s="103">
        <v>0.0004705791430399276</v>
      </c>
      <c r="E566" s="103">
        <v>2.2106862968450876</v>
      </c>
      <c r="F566" s="99" t="s">
        <v>1670</v>
      </c>
      <c r="G566" s="99" t="b">
        <v>0</v>
      </c>
      <c r="H566" s="99" t="b">
        <v>0</v>
      </c>
      <c r="I566" s="99" t="b">
        <v>0</v>
      </c>
      <c r="J566" s="99" t="b">
        <v>0</v>
      </c>
      <c r="K566" s="99" t="b">
        <v>0</v>
      </c>
      <c r="L566" s="99" t="b">
        <v>0</v>
      </c>
    </row>
    <row r="567" spans="1:12" ht="15">
      <c r="A567" s="101" t="s">
        <v>258</v>
      </c>
      <c r="B567" s="99" t="s">
        <v>1294</v>
      </c>
      <c r="C567" s="99">
        <v>2</v>
      </c>
      <c r="D567" s="103">
        <v>0.00039405906279997306</v>
      </c>
      <c r="E567" s="103">
        <v>2.476954186249857</v>
      </c>
      <c r="F567" s="99" t="s">
        <v>1670</v>
      </c>
      <c r="G567" s="99" t="b">
        <v>0</v>
      </c>
      <c r="H567" s="99" t="b">
        <v>0</v>
      </c>
      <c r="I567" s="99" t="b">
        <v>0</v>
      </c>
      <c r="J567" s="99" t="b">
        <v>0</v>
      </c>
      <c r="K567" s="99" t="b">
        <v>0</v>
      </c>
      <c r="L567" s="99" t="b">
        <v>0</v>
      </c>
    </row>
    <row r="568" spans="1:12" ht="15">
      <c r="A568" s="101" t="s">
        <v>1566</v>
      </c>
      <c r="B568" s="99" t="s">
        <v>717</v>
      </c>
      <c r="C568" s="99">
        <v>2</v>
      </c>
      <c r="D568" s="103">
        <v>0.00039405906279997306</v>
      </c>
      <c r="E568" s="103">
        <v>3.192957529884656</v>
      </c>
      <c r="F568" s="99" t="s">
        <v>1670</v>
      </c>
      <c r="G568" s="99" t="b">
        <v>1</v>
      </c>
      <c r="H568" s="99" t="b">
        <v>0</v>
      </c>
      <c r="I568" s="99" t="b">
        <v>0</v>
      </c>
      <c r="J568" s="99" t="b">
        <v>0</v>
      </c>
      <c r="K568" s="99" t="b">
        <v>0</v>
      </c>
      <c r="L568" s="99" t="b">
        <v>0</v>
      </c>
    </row>
    <row r="569" spans="1:12" ht="15">
      <c r="A569" s="101" t="s">
        <v>416</v>
      </c>
      <c r="B569" s="99" t="s">
        <v>547</v>
      </c>
      <c r="C569" s="99">
        <v>2</v>
      </c>
      <c r="D569" s="103">
        <v>0.00039405906279997306</v>
      </c>
      <c r="E569" s="103">
        <v>1.4295295363217189</v>
      </c>
      <c r="F569" s="99" t="s">
        <v>1670</v>
      </c>
      <c r="G569" s="99" t="b">
        <v>0</v>
      </c>
      <c r="H569" s="99" t="b">
        <v>0</v>
      </c>
      <c r="I569" s="99" t="b">
        <v>0</v>
      </c>
      <c r="J569" s="99" t="b">
        <v>0</v>
      </c>
      <c r="K569" s="99" t="b">
        <v>0</v>
      </c>
      <c r="L569" s="99" t="b">
        <v>0</v>
      </c>
    </row>
    <row r="570" spans="1:12" ht="15">
      <c r="A570" s="101" t="s">
        <v>786</v>
      </c>
      <c r="B570" s="99" t="s">
        <v>572</v>
      </c>
      <c r="C570" s="99">
        <v>2</v>
      </c>
      <c r="D570" s="103">
        <v>0.00039405906279997306</v>
      </c>
      <c r="E570" s="103">
        <v>2.5397450161093125</v>
      </c>
      <c r="F570" s="99" t="s">
        <v>1670</v>
      </c>
      <c r="G570" s="99" t="b">
        <v>0</v>
      </c>
      <c r="H570" s="99" t="b">
        <v>0</v>
      </c>
      <c r="I570" s="99" t="b">
        <v>0</v>
      </c>
      <c r="J570" s="99" t="b">
        <v>0</v>
      </c>
      <c r="K570" s="99" t="b">
        <v>0</v>
      </c>
      <c r="L570" s="99" t="b">
        <v>0</v>
      </c>
    </row>
    <row r="571" spans="1:12" ht="15">
      <c r="A571" s="101" t="s">
        <v>698</v>
      </c>
      <c r="B571" s="99" t="s">
        <v>541</v>
      </c>
      <c r="C571" s="99">
        <v>2</v>
      </c>
      <c r="D571" s="103">
        <v>0.00039405906279997306</v>
      </c>
      <c r="E571" s="103">
        <v>2.4148062795010126</v>
      </c>
      <c r="F571" s="99" t="s">
        <v>1670</v>
      </c>
      <c r="G571" s="99" t="b">
        <v>0</v>
      </c>
      <c r="H571" s="99" t="b">
        <v>0</v>
      </c>
      <c r="I571" s="99" t="b">
        <v>0</v>
      </c>
      <c r="J571" s="99" t="b">
        <v>0</v>
      </c>
      <c r="K571" s="99" t="b">
        <v>0</v>
      </c>
      <c r="L571" s="99" t="b">
        <v>0</v>
      </c>
    </row>
    <row r="572" spans="1:12" ht="15">
      <c r="A572" s="101" t="s">
        <v>732</v>
      </c>
      <c r="B572" s="99" t="s">
        <v>427</v>
      </c>
      <c r="C572" s="99">
        <v>2</v>
      </c>
      <c r="D572" s="103">
        <v>0.0004705791430399276</v>
      </c>
      <c r="E572" s="103">
        <v>2.016866270828975</v>
      </c>
      <c r="F572" s="99" t="s">
        <v>1670</v>
      </c>
      <c r="G572" s="99" t="b">
        <v>0</v>
      </c>
      <c r="H572" s="99" t="b">
        <v>0</v>
      </c>
      <c r="I572" s="99" t="b">
        <v>0</v>
      </c>
      <c r="J572" s="99" t="b">
        <v>0</v>
      </c>
      <c r="K572" s="99" t="b">
        <v>0</v>
      </c>
      <c r="L572" s="99" t="b">
        <v>0</v>
      </c>
    </row>
    <row r="573" spans="1:12" ht="15">
      <c r="A573" s="101" t="s">
        <v>790</v>
      </c>
      <c r="B573" s="99" t="s">
        <v>1399</v>
      </c>
      <c r="C573" s="99">
        <v>2</v>
      </c>
      <c r="D573" s="103">
        <v>0.00039405906279997306</v>
      </c>
      <c r="E573" s="103">
        <v>3.192957529884656</v>
      </c>
      <c r="F573" s="99" t="s">
        <v>1670</v>
      </c>
      <c r="G573" s="99" t="b">
        <v>0</v>
      </c>
      <c r="H573" s="99" t="b">
        <v>0</v>
      </c>
      <c r="I573" s="99" t="b">
        <v>0</v>
      </c>
      <c r="J573" s="99" t="b">
        <v>0</v>
      </c>
      <c r="K573" s="99" t="b">
        <v>1</v>
      </c>
      <c r="L573" s="99" t="b">
        <v>0</v>
      </c>
    </row>
    <row r="574" spans="1:12" ht="15">
      <c r="A574" s="101" t="s">
        <v>500</v>
      </c>
      <c r="B574" s="99" t="s">
        <v>892</v>
      </c>
      <c r="C574" s="99">
        <v>2</v>
      </c>
      <c r="D574" s="103">
        <v>0.00039405906279997306</v>
      </c>
      <c r="E574" s="103">
        <v>2.4447695028784557</v>
      </c>
      <c r="F574" s="99" t="s">
        <v>1670</v>
      </c>
      <c r="G574" s="99" t="b">
        <v>0</v>
      </c>
      <c r="H574" s="99" t="b">
        <v>0</v>
      </c>
      <c r="I574" s="99" t="b">
        <v>0</v>
      </c>
      <c r="J574" s="99" t="b">
        <v>0</v>
      </c>
      <c r="K574" s="99" t="b">
        <v>0</v>
      </c>
      <c r="L574" s="99" t="b">
        <v>0</v>
      </c>
    </row>
    <row r="575" spans="1:12" ht="15">
      <c r="A575" s="101" t="s">
        <v>604</v>
      </c>
      <c r="B575" s="99" t="s">
        <v>422</v>
      </c>
      <c r="C575" s="99">
        <v>2</v>
      </c>
      <c r="D575" s="103">
        <v>0.00039405906279997306</v>
      </c>
      <c r="E575" s="103">
        <v>1.9142039289318273</v>
      </c>
      <c r="F575" s="99" t="s">
        <v>1670</v>
      </c>
      <c r="G575" s="99" t="b">
        <v>0</v>
      </c>
      <c r="H575" s="99" t="b">
        <v>0</v>
      </c>
      <c r="I575" s="99" t="b">
        <v>0</v>
      </c>
      <c r="J575" s="99" t="b">
        <v>0</v>
      </c>
      <c r="K575" s="99" t="b">
        <v>0</v>
      </c>
      <c r="L575" s="99" t="b">
        <v>0</v>
      </c>
    </row>
    <row r="576" spans="1:12" ht="15">
      <c r="A576" s="101" t="s">
        <v>422</v>
      </c>
      <c r="B576" s="99" t="s">
        <v>1289</v>
      </c>
      <c r="C576" s="99">
        <v>2</v>
      </c>
      <c r="D576" s="103">
        <v>0.00039405906279997306</v>
      </c>
      <c r="E576" s="103">
        <v>2.312143937603865</v>
      </c>
      <c r="F576" s="99" t="s">
        <v>1670</v>
      </c>
      <c r="G576" s="99" t="b">
        <v>0</v>
      </c>
      <c r="H576" s="99" t="b">
        <v>0</v>
      </c>
      <c r="I576" s="99" t="b">
        <v>0</v>
      </c>
      <c r="J576" s="99" t="b">
        <v>0</v>
      </c>
      <c r="K576" s="99" t="b">
        <v>0</v>
      </c>
      <c r="L576" s="99" t="b">
        <v>0</v>
      </c>
    </row>
    <row r="577" spans="1:12" ht="15">
      <c r="A577" s="101" t="s">
        <v>838</v>
      </c>
      <c r="B577" s="99" t="s">
        <v>476</v>
      </c>
      <c r="C577" s="99">
        <v>2</v>
      </c>
      <c r="D577" s="103">
        <v>0.00039405906279997306</v>
      </c>
      <c r="E577" s="103">
        <v>2.36044861717842</v>
      </c>
      <c r="F577" s="99" t="s">
        <v>1670</v>
      </c>
      <c r="G577" s="99" t="b">
        <v>0</v>
      </c>
      <c r="H577" s="99" t="b">
        <v>0</v>
      </c>
      <c r="I577" s="99" t="b">
        <v>0</v>
      </c>
      <c r="J577" s="99" t="b">
        <v>0</v>
      </c>
      <c r="K577" s="99" t="b">
        <v>0</v>
      </c>
      <c r="L577" s="99" t="b">
        <v>0</v>
      </c>
    </row>
    <row r="578" spans="1:12" ht="15">
      <c r="A578" s="101" t="s">
        <v>1219</v>
      </c>
      <c r="B578" s="99" t="s">
        <v>700</v>
      </c>
      <c r="C578" s="99">
        <v>2</v>
      </c>
      <c r="D578" s="103">
        <v>0.00039405906279997306</v>
      </c>
      <c r="E578" s="103">
        <v>3.1137762838370313</v>
      </c>
      <c r="F578" s="99" t="s">
        <v>1670</v>
      </c>
      <c r="G578" s="99" t="b">
        <v>1</v>
      </c>
      <c r="H578" s="99" t="b">
        <v>0</v>
      </c>
      <c r="I578" s="99" t="b">
        <v>0</v>
      </c>
      <c r="J578" s="99" t="b">
        <v>0</v>
      </c>
      <c r="K578" s="99" t="b">
        <v>0</v>
      </c>
      <c r="L578" s="99" t="b">
        <v>0</v>
      </c>
    </row>
    <row r="579" spans="1:12" ht="15">
      <c r="A579" s="101" t="s">
        <v>1265</v>
      </c>
      <c r="B579" s="99" t="s">
        <v>1272</v>
      </c>
      <c r="C579" s="99">
        <v>2</v>
      </c>
      <c r="D579" s="103">
        <v>0.00039405906279997306</v>
      </c>
      <c r="E579" s="103">
        <v>3.590897538556694</v>
      </c>
      <c r="F579" s="99" t="s">
        <v>1670</v>
      </c>
      <c r="G579" s="99" t="b">
        <v>0</v>
      </c>
      <c r="H579" s="99" t="b">
        <v>0</v>
      </c>
      <c r="I579" s="99" t="b">
        <v>0</v>
      </c>
      <c r="J579" s="99" t="b">
        <v>0</v>
      </c>
      <c r="K579" s="99" t="b">
        <v>0</v>
      </c>
      <c r="L579" s="99" t="b">
        <v>0</v>
      </c>
    </row>
    <row r="580" spans="1:12" ht="15">
      <c r="A580" s="101" t="s">
        <v>1298</v>
      </c>
      <c r="B580" s="99" t="s">
        <v>586</v>
      </c>
      <c r="C580" s="99">
        <v>2</v>
      </c>
      <c r="D580" s="103">
        <v>0.00039405906279997306</v>
      </c>
      <c r="E580" s="103">
        <v>2.9888375472287314</v>
      </c>
      <c r="F580" s="99" t="s">
        <v>1670</v>
      </c>
      <c r="G580" s="99" t="b">
        <v>0</v>
      </c>
      <c r="H580" s="99" t="b">
        <v>0</v>
      </c>
      <c r="I580" s="99" t="b">
        <v>0</v>
      </c>
      <c r="J580" s="99" t="b">
        <v>0</v>
      </c>
      <c r="K580" s="99" t="b">
        <v>0</v>
      </c>
      <c r="L580" s="99" t="b">
        <v>0</v>
      </c>
    </row>
    <row r="581" spans="1:12" ht="15">
      <c r="A581" s="101" t="s">
        <v>449</v>
      </c>
      <c r="B581" s="99" t="s">
        <v>521</v>
      </c>
      <c r="C581" s="99">
        <v>2</v>
      </c>
      <c r="D581" s="103">
        <v>0.0004705791430399276</v>
      </c>
      <c r="E581" s="103">
        <v>1.7915569891031122</v>
      </c>
      <c r="F581" s="99" t="s">
        <v>1670</v>
      </c>
      <c r="G581" s="99" t="b">
        <v>0</v>
      </c>
      <c r="H581" s="99" t="b">
        <v>0</v>
      </c>
      <c r="I581" s="99" t="b">
        <v>0</v>
      </c>
      <c r="J581" s="99" t="b">
        <v>0</v>
      </c>
      <c r="K581" s="99" t="b">
        <v>0</v>
      </c>
      <c r="L581" s="99" t="b">
        <v>0</v>
      </c>
    </row>
    <row r="582" spans="1:12" ht="15">
      <c r="A582" s="101" t="s">
        <v>1605</v>
      </c>
      <c r="B582" s="99" t="s">
        <v>1146</v>
      </c>
      <c r="C582" s="99">
        <v>2</v>
      </c>
      <c r="D582" s="103">
        <v>0.00039405906279997306</v>
      </c>
      <c r="E582" s="103">
        <v>3.4148062795010126</v>
      </c>
      <c r="F582" s="99" t="s">
        <v>1670</v>
      </c>
      <c r="G582" s="99" t="b">
        <v>0</v>
      </c>
      <c r="H582" s="99" t="b">
        <v>0</v>
      </c>
      <c r="I582" s="99" t="b">
        <v>0</v>
      </c>
      <c r="J582" s="99" t="b">
        <v>0</v>
      </c>
      <c r="K582" s="99" t="b">
        <v>0</v>
      </c>
      <c r="L582" s="99" t="b">
        <v>0</v>
      </c>
    </row>
    <row r="583" spans="1:12" ht="15">
      <c r="A583" s="101" t="s">
        <v>702</v>
      </c>
      <c r="B583" s="99" t="s">
        <v>530</v>
      </c>
      <c r="C583" s="99">
        <v>2</v>
      </c>
      <c r="D583" s="103">
        <v>0.00039405906279997306</v>
      </c>
      <c r="E583" s="103">
        <v>2.3734135943427876</v>
      </c>
      <c r="F583" s="99" t="s">
        <v>1670</v>
      </c>
      <c r="G583" s="99" t="b">
        <v>0</v>
      </c>
      <c r="H583" s="99" t="b">
        <v>0</v>
      </c>
      <c r="I583" s="99" t="b">
        <v>0</v>
      </c>
      <c r="J583" s="99" t="b">
        <v>0</v>
      </c>
      <c r="K583" s="99" t="b">
        <v>0</v>
      </c>
      <c r="L583" s="99" t="b">
        <v>0</v>
      </c>
    </row>
    <row r="584" spans="1:12" ht="15">
      <c r="A584" s="101" t="s">
        <v>1368</v>
      </c>
      <c r="B584" s="99" t="s">
        <v>658</v>
      </c>
      <c r="C584" s="99">
        <v>2</v>
      </c>
      <c r="D584" s="103">
        <v>0.00039405906279997306</v>
      </c>
      <c r="E584" s="103">
        <v>3.1137762838370313</v>
      </c>
      <c r="F584" s="99" t="s">
        <v>1670</v>
      </c>
      <c r="G584" s="99" t="b">
        <v>0</v>
      </c>
      <c r="H584" s="99" t="b">
        <v>0</v>
      </c>
      <c r="I584" s="99" t="b">
        <v>0</v>
      </c>
      <c r="J584" s="99" t="b">
        <v>0</v>
      </c>
      <c r="K584" s="99" t="b">
        <v>0</v>
      </c>
      <c r="L584" s="99" t="b">
        <v>0</v>
      </c>
    </row>
    <row r="585" spans="1:12" ht="15">
      <c r="A585" s="101" t="s">
        <v>621</v>
      </c>
      <c r="B585" s="99" t="s">
        <v>663</v>
      </c>
      <c r="C585" s="99">
        <v>2</v>
      </c>
      <c r="D585" s="103">
        <v>0.00039405906279997306</v>
      </c>
      <c r="E585" s="103">
        <v>2.5697082394867556</v>
      </c>
      <c r="F585" s="99" t="s">
        <v>1670</v>
      </c>
      <c r="G585" s="99" t="b">
        <v>0</v>
      </c>
      <c r="H585" s="99" t="b">
        <v>0</v>
      </c>
      <c r="I585" s="99" t="b">
        <v>0</v>
      </c>
      <c r="J585" s="99" t="b">
        <v>0</v>
      </c>
      <c r="K585" s="99" t="b">
        <v>0</v>
      </c>
      <c r="L585" s="99" t="b">
        <v>0</v>
      </c>
    </row>
    <row r="586" spans="1:12" ht="15">
      <c r="A586" s="101" t="s">
        <v>1029</v>
      </c>
      <c r="B586" s="99" t="s">
        <v>419</v>
      </c>
      <c r="C586" s="99">
        <v>2</v>
      </c>
      <c r="D586" s="103">
        <v>0.0004705791430399276</v>
      </c>
      <c r="E586" s="103">
        <v>2.1247716681384943</v>
      </c>
      <c r="F586" s="99" t="s">
        <v>1670</v>
      </c>
      <c r="G586" s="99" t="b">
        <v>0</v>
      </c>
      <c r="H586" s="99" t="b">
        <v>0</v>
      </c>
      <c r="I586" s="99" t="b">
        <v>0</v>
      </c>
      <c r="J586" s="99" t="b">
        <v>0</v>
      </c>
      <c r="K586" s="99" t="b">
        <v>0</v>
      </c>
      <c r="L586" s="99" t="b">
        <v>0</v>
      </c>
    </row>
    <row r="587" spans="1:12" ht="15">
      <c r="A587" s="101" t="s">
        <v>853</v>
      </c>
      <c r="B587" s="99" t="s">
        <v>433</v>
      </c>
      <c r="C587" s="99">
        <v>2</v>
      </c>
      <c r="D587" s="103">
        <v>0.00039405906279997306</v>
      </c>
      <c r="E587" s="103">
        <v>2.1437395072144745</v>
      </c>
      <c r="F587" s="99" t="s">
        <v>1670</v>
      </c>
      <c r="G587" s="99" t="b">
        <v>0</v>
      </c>
      <c r="H587" s="99" t="b">
        <v>0</v>
      </c>
      <c r="I587" s="99" t="b">
        <v>0</v>
      </c>
      <c r="J587" s="99" t="b">
        <v>0</v>
      </c>
      <c r="K587" s="99" t="b">
        <v>0</v>
      </c>
      <c r="L587" s="99" t="b">
        <v>0</v>
      </c>
    </row>
    <row r="588" spans="1:12" ht="15">
      <c r="A588" s="101" t="s">
        <v>1559</v>
      </c>
      <c r="B588" s="99" t="s">
        <v>422</v>
      </c>
      <c r="C588" s="99">
        <v>2</v>
      </c>
      <c r="D588" s="103">
        <v>0.00039405906279997306</v>
      </c>
      <c r="E588" s="103">
        <v>2.312143937603865</v>
      </c>
      <c r="F588" s="99" t="s">
        <v>1670</v>
      </c>
      <c r="G588" s="99" t="b">
        <v>0</v>
      </c>
      <c r="H588" s="99" t="b">
        <v>0</v>
      </c>
      <c r="I588" s="99" t="b">
        <v>0</v>
      </c>
      <c r="J588" s="99" t="b">
        <v>0</v>
      </c>
      <c r="K588" s="99" t="b">
        <v>0</v>
      </c>
      <c r="L588" s="99" t="b">
        <v>0</v>
      </c>
    </row>
    <row r="589" spans="1:12" ht="15">
      <c r="A589" s="101" t="s">
        <v>463</v>
      </c>
      <c r="B589" s="99" t="s">
        <v>905</v>
      </c>
      <c r="C589" s="99">
        <v>2</v>
      </c>
      <c r="D589" s="103">
        <v>0.00039405906279997306</v>
      </c>
      <c r="E589" s="103">
        <v>2.312143937603865</v>
      </c>
      <c r="F589" s="99" t="s">
        <v>1670</v>
      </c>
      <c r="G589" s="99" t="b">
        <v>0</v>
      </c>
      <c r="H589" s="99" t="b">
        <v>0</v>
      </c>
      <c r="I589" s="99" t="b">
        <v>0</v>
      </c>
      <c r="J589" s="99" t="b">
        <v>0</v>
      </c>
      <c r="K589" s="99" t="b">
        <v>0</v>
      </c>
      <c r="L589" s="99" t="b">
        <v>0</v>
      </c>
    </row>
    <row r="590" spans="1:12" ht="15">
      <c r="A590" s="101" t="s">
        <v>514</v>
      </c>
      <c r="B590" s="99" t="s">
        <v>841</v>
      </c>
      <c r="C590" s="99">
        <v>2</v>
      </c>
      <c r="D590" s="103">
        <v>0.00039405906279997306</v>
      </c>
      <c r="E590" s="103">
        <v>2.511716292509069</v>
      </c>
      <c r="F590" s="99" t="s">
        <v>1670</v>
      </c>
      <c r="G590" s="99" t="b">
        <v>0</v>
      </c>
      <c r="H590" s="99" t="b">
        <v>0</v>
      </c>
      <c r="I590" s="99" t="b">
        <v>0</v>
      </c>
      <c r="J590" s="99" t="b">
        <v>0</v>
      </c>
      <c r="K590" s="99" t="b">
        <v>0</v>
      </c>
      <c r="L590" s="99" t="b">
        <v>0</v>
      </c>
    </row>
    <row r="591" spans="1:12" ht="15">
      <c r="A591" s="101" t="s">
        <v>1033</v>
      </c>
      <c r="B591" s="99" t="s">
        <v>501</v>
      </c>
      <c r="C591" s="99">
        <v>2</v>
      </c>
      <c r="D591" s="103">
        <v>0.0004705791430399276</v>
      </c>
      <c r="E591" s="103">
        <v>2.5697082394867556</v>
      </c>
      <c r="F591" s="99" t="s">
        <v>1670</v>
      </c>
      <c r="G591" s="99" t="b">
        <v>0</v>
      </c>
      <c r="H591" s="99" t="b">
        <v>0</v>
      </c>
      <c r="I591" s="99" t="b">
        <v>0</v>
      </c>
      <c r="J591" s="99" t="b">
        <v>0</v>
      </c>
      <c r="K591" s="99" t="b">
        <v>0</v>
      </c>
      <c r="L591" s="99" t="b">
        <v>0</v>
      </c>
    </row>
    <row r="592" spans="1:12" ht="15">
      <c r="A592" s="101" t="s">
        <v>415</v>
      </c>
      <c r="B592" s="99" t="s">
        <v>1264</v>
      </c>
      <c r="C592" s="99">
        <v>2</v>
      </c>
      <c r="D592" s="103">
        <v>0.0004705791430399276</v>
      </c>
      <c r="E592" s="103">
        <v>2.0925869847670935</v>
      </c>
      <c r="F592" s="99" t="s">
        <v>1670</v>
      </c>
      <c r="G592" s="99" t="b">
        <v>0</v>
      </c>
      <c r="H592" s="99" t="b">
        <v>0</v>
      </c>
      <c r="I592" s="99" t="b">
        <v>0</v>
      </c>
      <c r="J592" s="99" t="b">
        <v>0</v>
      </c>
      <c r="K592" s="99" t="b">
        <v>0</v>
      </c>
      <c r="L592" s="99" t="b">
        <v>0</v>
      </c>
    </row>
    <row r="593" spans="1:12" ht="15">
      <c r="A593" s="101" t="s">
        <v>1130</v>
      </c>
      <c r="B593" s="99" t="s">
        <v>1171</v>
      </c>
      <c r="C593" s="99">
        <v>2</v>
      </c>
      <c r="D593" s="103">
        <v>0.00039405906279997306</v>
      </c>
      <c r="E593" s="103">
        <v>3.238715020445331</v>
      </c>
      <c r="F593" s="99" t="s">
        <v>1670</v>
      </c>
      <c r="G593" s="99" t="b">
        <v>0</v>
      </c>
      <c r="H593" s="99" t="b">
        <v>0</v>
      </c>
      <c r="I593" s="99" t="b">
        <v>0</v>
      </c>
      <c r="J593" s="99" t="b">
        <v>0</v>
      </c>
      <c r="K593" s="99" t="b">
        <v>0</v>
      </c>
      <c r="L593" s="99" t="b">
        <v>0</v>
      </c>
    </row>
    <row r="594" spans="1:12" ht="15">
      <c r="A594" s="101" t="s">
        <v>1251</v>
      </c>
      <c r="B594" s="99" t="s">
        <v>569</v>
      </c>
      <c r="C594" s="99">
        <v>2</v>
      </c>
      <c r="D594" s="103">
        <v>0.00039405906279997306</v>
      </c>
      <c r="E594" s="103">
        <v>2.93768502478135</v>
      </c>
      <c r="F594" s="99" t="s">
        <v>1670</v>
      </c>
      <c r="G594" s="99" t="b">
        <v>0</v>
      </c>
      <c r="H594" s="99" t="b">
        <v>0</v>
      </c>
      <c r="I594" s="99" t="b">
        <v>0</v>
      </c>
      <c r="J594" s="99" t="b">
        <v>0</v>
      </c>
      <c r="K594" s="99" t="b">
        <v>0</v>
      </c>
      <c r="L594" s="99" t="b">
        <v>0</v>
      </c>
    </row>
    <row r="595" spans="1:12" ht="15">
      <c r="A595" s="101" t="s">
        <v>727</v>
      </c>
      <c r="B595" s="99" t="s">
        <v>801</v>
      </c>
      <c r="C595" s="99">
        <v>2</v>
      </c>
      <c r="D595" s="103">
        <v>0.00039405906279997306</v>
      </c>
      <c r="E595" s="103">
        <v>2.891927534220675</v>
      </c>
      <c r="F595" s="99" t="s">
        <v>1670</v>
      </c>
      <c r="G595" s="99" t="b">
        <v>0</v>
      </c>
      <c r="H595" s="99" t="b">
        <v>0</v>
      </c>
      <c r="I595" s="99" t="b">
        <v>0</v>
      </c>
      <c r="J595" s="99" t="b">
        <v>0</v>
      </c>
      <c r="K595" s="99" t="b">
        <v>0</v>
      </c>
      <c r="L595" s="99" t="b">
        <v>0</v>
      </c>
    </row>
    <row r="596" spans="1:12" ht="15">
      <c r="A596" s="101" t="s">
        <v>544</v>
      </c>
      <c r="B596" s="99" t="s">
        <v>482</v>
      </c>
      <c r="C596" s="99">
        <v>2</v>
      </c>
      <c r="D596" s="103">
        <v>0.00039405906279997306</v>
      </c>
      <c r="E596" s="103">
        <v>1.9888375472287314</v>
      </c>
      <c r="F596" s="99" t="s">
        <v>1670</v>
      </c>
      <c r="G596" s="99" t="b">
        <v>0</v>
      </c>
      <c r="H596" s="99" t="b">
        <v>0</v>
      </c>
      <c r="I596" s="99" t="b">
        <v>0</v>
      </c>
      <c r="J596" s="99" t="b">
        <v>0</v>
      </c>
      <c r="K596" s="99" t="b">
        <v>0</v>
      </c>
      <c r="L596" s="99" t="b">
        <v>0</v>
      </c>
    </row>
    <row r="597" spans="1:12" ht="15">
      <c r="A597" s="101" t="s">
        <v>441</v>
      </c>
      <c r="B597" s="99" t="s">
        <v>535</v>
      </c>
      <c r="C597" s="99">
        <v>2</v>
      </c>
      <c r="D597" s="103">
        <v>0.00039405906279997306</v>
      </c>
      <c r="E597" s="103">
        <v>1.7713536030148251</v>
      </c>
      <c r="F597" s="99" t="s">
        <v>1670</v>
      </c>
      <c r="G597" s="99" t="b">
        <v>0</v>
      </c>
      <c r="H597" s="99" t="b">
        <v>0</v>
      </c>
      <c r="I597" s="99" t="b">
        <v>0</v>
      </c>
      <c r="J597" s="99" t="b">
        <v>0</v>
      </c>
      <c r="K597" s="99" t="b">
        <v>0</v>
      </c>
      <c r="L597" s="99" t="b">
        <v>0</v>
      </c>
    </row>
    <row r="598" spans="1:12" ht="15">
      <c r="A598" s="101" t="s">
        <v>717</v>
      </c>
      <c r="B598" s="99" t="s">
        <v>1617</v>
      </c>
      <c r="C598" s="99">
        <v>2</v>
      </c>
      <c r="D598" s="103">
        <v>0.00039405906279997306</v>
      </c>
      <c r="E598" s="103">
        <v>3.192957529884656</v>
      </c>
      <c r="F598" s="99" t="s">
        <v>1670</v>
      </c>
      <c r="G598" s="99" t="b">
        <v>0</v>
      </c>
      <c r="H598" s="99" t="b">
        <v>0</v>
      </c>
      <c r="I598" s="99" t="b">
        <v>0</v>
      </c>
      <c r="J598" s="99" t="b">
        <v>0</v>
      </c>
      <c r="K598" s="99" t="b">
        <v>0</v>
      </c>
      <c r="L598" s="99" t="b">
        <v>0</v>
      </c>
    </row>
    <row r="599" spans="1:12" ht="15">
      <c r="A599" s="101" t="s">
        <v>472</v>
      </c>
      <c r="B599" s="99" t="s">
        <v>938</v>
      </c>
      <c r="C599" s="99">
        <v>2</v>
      </c>
      <c r="D599" s="103">
        <v>0.0004705791430399276</v>
      </c>
      <c r="E599" s="103">
        <v>2.4853873537867197</v>
      </c>
      <c r="F599" s="99" t="s">
        <v>1670</v>
      </c>
      <c r="G599" s="99" t="b">
        <v>0</v>
      </c>
      <c r="H599" s="99" t="b">
        <v>0</v>
      </c>
      <c r="I599" s="99" t="b">
        <v>0</v>
      </c>
      <c r="J599" s="99" t="b">
        <v>0</v>
      </c>
      <c r="K599" s="99" t="b">
        <v>0</v>
      </c>
      <c r="L599" s="99" t="b">
        <v>0</v>
      </c>
    </row>
    <row r="600" spans="1:12" ht="15">
      <c r="A600" s="101" t="s">
        <v>416</v>
      </c>
      <c r="B600" s="99" t="s">
        <v>426</v>
      </c>
      <c r="C600" s="99">
        <v>2</v>
      </c>
      <c r="D600" s="103">
        <v>0.0004705791430399276</v>
      </c>
      <c r="E600" s="103">
        <v>0.9524082816020565</v>
      </c>
      <c r="F600" s="99" t="s">
        <v>1670</v>
      </c>
      <c r="G600" s="99" t="b">
        <v>0</v>
      </c>
      <c r="H600" s="99" t="b">
        <v>0</v>
      </c>
      <c r="I600" s="99" t="b">
        <v>0</v>
      </c>
      <c r="J600" s="99" t="b">
        <v>0</v>
      </c>
      <c r="K600" s="99" t="b">
        <v>0</v>
      </c>
      <c r="L600" s="99" t="b">
        <v>0</v>
      </c>
    </row>
    <row r="601" spans="1:12" ht="15">
      <c r="A601" s="101" t="s">
        <v>711</v>
      </c>
      <c r="B601" s="99" t="s">
        <v>1323</v>
      </c>
      <c r="C601" s="99">
        <v>2</v>
      </c>
      <c r="D601" s="103">
        <v>0.00039405906279997306</v>
      </c>
      <c r="E601" s="103">
        <v>3.1137762838370313</v>
      </c>
      <c r="F601" s="99" t="s">
        <v>1670</v>
      </c>
      <c r="G601" s="99" t="b">
        <v>0</v>
      </c>
      <c r="H601" s="99" t="b">
        <v>0</v>
      </c>
      <c r="I601" s="99" t="b">
        <v>0</v>
      </c>
      <c r="J601" s="99" t="b">
        <v>0</v>
      </c>
      <c r="K601" s="99" t="b">
        <v>0</v>
      </c>
      <c r="L601" s="99" t="b">
        <v>0</v>
      </c>
    </row>
    <row r="602" spans="1:12" ht="15">
      <c r="A602" s="101" t="s">
        <v>1217</v>
      </c>
      <c r="B602" s="99" t="s">
        <v>258</v>
      </c>
      <c r="C602" s="99">
        <v>2</v>
      </c>
      <c r="D602" s="103">
        <v>0.00039405906279997306</v>
      </c>
      <c r="E602" s="103">
        <v>2.511716292509069</v>
      </c>
      <c r="F602" s="99" t="s">
        <v>1670</v>
      </c>
      <c r="G602" s="99" t="b">
        <v>0</v>
      </c>
      <c r="H602" s="99" t="b">
        <v>0</v>
      </c>
      <c r="I602" s="99" t="b">
        <v>0</v>
      </c>
      <c r="J602" s="99" t="b">
        <v>0</v>
      </c>
      <c r="K602" s="99" t="b">
        <v>0</v>
      </c>
      <c r="L602" s="99" t="b">
        <v>0</v>
      </c>
    </row>
    <row r="603" spans="1:12" ht="15">
      <c r="A603" s="101" t="s">
        <v>420</v>
      </c>
      <c r="B603" s="99" t="s">
        <v>424</v>
      </c>
      <c r="C603" s="99">
        <v>2</v>
      </c>
      <c r="D603" s="103">
        <v>0.00039405906279997306</v>
      </c>
      <c r="E603" s="103">
        <v>1.081695016225591</v>
      </c>
      <c r="F603" s="99" t="s">
        <v>1670</v>
      </c>
      <c r="G603" s="99" t="b">
        <v>0</v>
      </c>
      <c r="H603" s="99" t="b">
        <v>0</v>
      </c>
      <c r="I603" s="99" t="b">
        <v>0</v>
      </c>
      <c r="J603" s="99" t="b">
        <v>0</v>
      </c>
      <c r="K603" s="99" t="b">
        <v>0</v>
      </c>
      <c r="L603" s="99" t="b">
        <v>0</v>
      </c>
    </row>
    <row r="604" spans="1:12" ht="15">
      <c r="A604" s="101" t="s">
        <v>1102</v>
      </c>
      <c r="B604" s="99" t="s">
        <v>1047</v>
      </c>
      <c r="C604" s="99">
        <v>2</v>
      </c>
      <c r="D604" s="103">
        <v>0.0004705791430399276</v>
      </c>
      <c r="E604" s="103">
        <v>3.238715020445331</v>
      </c>
      <c r="F604" s="99" t="s">
        <v>1670</v>
      </c>
      <c r="G604" s="99" t="b">
        <v>0</v>
      </c>
      <c r="H604" s="99" t="b">
        <v>0</v>
      </c>
      <c r="I604" s="99" t="b">
        <v>0</v>
      </c>
      <c r="J604" s="99" t="b">
        <v>0</v>
      </c>
      <c r="K604" s="99" t="b">
        <v>0</v>
      </c>
      <c r="L604" s="99" t="b">
        <v>0</v>
      </c>
    </row>
    <row r="605" spans="1:12" ht="15">
      <c r="A605" s="101" t="s">
        <v>495</v>
      </c>
      <c r="B605" s="99" t="s">
        <v>427</v>
      </c>
      <c r="C605" s="99">
        <v>2</v>
      </c>
      <c r="D605" s="103">
        <v>0.0004705791430399276</v>
      </c>
      <c r="E605" s="103">
        <v>1.636655029117369</v>
      </c>
      <c r="F605" s="99" t="s">
        <v>1670</v>
      </c>
      <c r="G605" s="99" t="b">
        <v>0</v>
      </c>
      <c r="H605" s="99" t="b">
        <v>0</v>
      </c>
      <c r="I605" s="99" t="b">
        <v>0</v>
      </c>
      <c r="J605" s="99" t="b">
        <v>0</v>
      </c>
      <c r="K605" s="99" t="b">
        <v>0</v>
      </c>
      <c r="L605" s="99" t="b">
        <v>0</v>
      </c>
    </row>
    <row r="606" spans="1:12" ht="15">
      <c r="A606" s="101" t="s">
        <v>540</v>
      </c>
      <c r="B606" s="99" t="s">
        <v>746</v>
      </c>
      <c r="C606" s="99">
        <v>2</v>
      </c>
      <c r="D606" s="103">
        <v>0.0004705791430399276</v>
      </c>
      <c r="E606" s="103">
        <v>2.4939875255486372</v>
      </c>
      <c r="F606" s="99" t="s">
        <v>1670</v>
      </c>
      <c r="G606" s="99" t="b">
        <v>0</v>
      </c>
      <c r="H606" s="99" t="b">
        <v>0</v>
      </c>
      <c r="I606" s="99" t="b">
        <v>0</v>
      </c>
      <c r="J606" s="99" t="b">
        <v>0</v>
      </c>
      <c r="K606" s="99" t="b">
        <v>0</v>
      </c>
      <c r="L606" s="99" t="b">
        <v>0</v>
      </c>
    </row>
    <row r="607" spans="1:12" ht="15">
      <c r="A607" s="101" t="s">
        <v>601</v>
      </c>
      <c r="B607" s="99" t="s">
        <v>422</v>
      </c>
      <c r="C607" s="99">
        <v>2</v>
      </c>
      <c r="D607" s="103">
        <v>0.00039405906279997306</v>
      </c>
      <c r="E607" s="103">
        <v>1.7100839462759025</v>
      </c>
      <c r="F607" s="99" t="s">
        <v>1670</v>
      </c>
      <c r="G607" s="99" t="b">
        <v>0</v>
      </c>
      <c r="H607" s="99" t="b">
        <v>0</v>
      </c>
      <c r="I607" s="99" t="b">
        <v>0</v>
      </c>
      <c r="J607" s="99" t="b">
        <v>0</v>
      </c>
      <c r="K607" s="99" t="b">
        <v>0</v>
      </c>
      <c r="L607" s="99" t="b">
        <v>0</v>
      </c>
    </row>
    <row r="608" spans="1:12" ht="15">
      <c r="A608" s="101" t="s">
        <v>233</v>
      </c>
      <c r="B608" s="99" t="s">
        <v>1490</v>
      </c>
      <c r="C608" s="99">
        <v>2</v>
      </c>
      <c r="D608" s="103">
        <v>0.00039405906279997306</v>
      </c>
      <c r="E608" s="103">
        <v>2.106597699209908</v>
      </c>
      <c r="F608" s="99" t="s">
        <v>1670</v>
      </c>
      <c r="G608" s="99" t="b">
        <v>0</v>
      </c>
      <c r="H608" s="99" t="b">
        <v>0</v>
      </c>
      <c r="I608" s="99" t="b">
        <v>0</v>
      </c>
      <c r="J608" s="99" t="b">
        <v>0</v>
      </c>
      <c r="K608" s="99" t="b">
        <v>0</v>
      </c>
      <c r="L608" s="99" t="b">
        <v>0</v>
      </c>
    </row>
    <row r="609" spans="1:12" ht="15">
      <c r="A609" s="101" t="s">
        <v>914</v>
      </c>
      <c r="B609" s="99" t="s">
        <v>427</v>
      </c>
      <c r="C609" s="99">
        <v>2</v>
      </c>
      <c r="D609" s="103">
        <v>0.0004705791430399276</v>
      </c>
      <c r="E609" s="103">
        <v>2.1137762838370313</v>
      </c>
      <c r="F609" s="99" t="s">
        <v>1670</v>
      </c>
      <c r="G609" s="99" t="b">
        <v>0</v>
      </c>
      <c r="H609" s="99" t="b">
        <v>0</v>
      </c>
      <c r="I609" s="99" t="b">
        <v>0</v>
      </c>
      <c r="J609" s="99" t="b">
        <v>0</v>
      </c>
      <c r="K609" s="99" t="b">
        <v>0</v>
      </c>
      <c r="L609" s="99" t="b">
        <v>0</v>
      </c>
    </row>
    <row r="610" spans="1:12" ht="15">
      <c r="A610" s="101" t="s">
        <v>500</v>
      </c>
      <c r="B610" s="99" t="s">
        <v>443</v>
      </c>
      <c r="C610" s="99">
        <v>2</v>
      </c>
      <c r="D610" s="103">
        <v>0.00039405906279997306</v>
      </c>
      <c r="E610" s="103">
        <v>1.6851016581888254</v>
      </c>
      <c r="F610" s="99" t="s">
        <v>1670</v>
      </c>
      <c r="G610" s="99" t="b">
        <v>0</v>
      </c>
      <c r="H610" s="99" t="b">
        <v>0</v>
      </c>
      <c r="I610" s="99" t="b">
        <v>0</v>
      </c>
      <c r="J610" s="99" t="b">
        <v>0</v>
      </c>
      <c r="K610" s="99" t="b">
        <v>0</v>
      </c>
      <c r="L610" s="99" t="b">
        <v>0</v>
      </c>
    </row>
    <row r="611" spans="1:12" ht="15">
      <c r="A611" s="101" t="s">
        <v>835</v>
      </c>
      <c r="B611" s="99" t="s">
        <v>489</v>
      </c>
      <c r="C611" s="99">
        <v>2</v>
      </c>
      <c r="D611" s="103">
        <v>0.0004705791430399276</v>
      </c>
      <c r="E611" s="103">
        <v>2.4447695028784557</v>
      </c>
      <c r="F611" s="99" t="s">
        <v>1670</v>
      </c>
      <c r="G611" s="99" t="b">
        <v>0</v>
      </c>
      <c r="H611" s="99" t="b">
        <v>0</v>
      </c>
      <c r="I611" s="99" t="b">
        <v>0</v>
      </c>
      <c r="J611" s="99" t="b">
        <v>0</v>
      </c>
      <c r="K611" s="99" t="b">
        <v>0</v>
      </c>
      <c r="L611" s="99" t="b">
        <v>0</v>
      </c>
    </row>
    <row r="612" spans="1:12" ht="15">
      <c r="A612" s="101" t="s">
        <v>1597</v>
      </c>
      <c r="B612" s="99" t="s">
        <v>452</v>
      </c>
      <c r="C612" s="99">
        <v>2</v>
      </c>
      <c r="D612" s="103">
        <v>0.0004705791430399276</v>
      </c>
      <c r="E612" s="103">
        <v>2.590897538556694</v>
      </c>
      <c r="F612" s="99" t="s">
        <v>1670</v>
      </c>
      <c r="G612" s="99" t="b">
        <v>0</v>
      </c>
      <c r="H612" s="99" t="b">
        <v>0</v>
      </c>
      <c r="I612" s="99" t="b">
        <v>0</v>
      </c>
      <c r="J612" s="99" t="b">
        <v>0</v>
      </c>
      <c r="K612" s="99" t="b">
        <v>0</v>
      </c>
      <c r="L612" s="99" t="b">
        <v>0</v>
      </c>
    </row>
    <row r="613" spans="1:12" ht="15">
      <c r="A613" s="101" t="s">
        <v>510</v>
      </c>
      <c r="B613" s="99" t="s">
        <v>864</v>
      </c>
      <c r="C613" s="99">
        <v>2</v>
      </c>
      <c r="D613" s="103">
        <v>0.00039405906279997306</v>
      </c>
      <c r="E613" s="103">
        <v>2.476954186249857</v>
      </c>
      <c r="F613" s="99" t="s">
        <v>1670</v>
      </c>
      <c r="G613" s="99" t="b">
        <v>0</v>
      </c>
      <c r="H613" s="99" t="b">
        <v>0</v>
      </c>
      <c r="I613" s="99" t="b">
        <v>0</v>
      </c>
      <c r="J613" s="99" t="b">
        <v>0</v>
      </c>
      <c r="K613" s="99" t="b">
        <v>0</v>
      </c>
      <c r="L613" s="99" t="b">
        <v>0</v>
      </c>
    </row>
    <row r="614" spans="1:12" ht="15">
      <c r="A614" s="101" t="s">
        <v>421</v>
      </c>
      <c r="B614" s="99" t="s">
        <v>1380</v>
      </c>
      <c r="C614" s="99">
        <v>2</v>
      </c>
      <c r="D614" s="103">
        <v>0.00039405906279997306</v>
      </c>
      <c r="E614" s="103">
        <v>2.312143937603865</v>
      </c>
      <c r="F614" s="99" t="s">
        <v>1670</v>
      </c>
      <c r="G614" s="99" t="b">
        <v>0</v>
      </c>
      <c r="H614" s="99" t="b">
        <v>0</v>
      </c>
      <c r="I614" s="99" t="b">
        <v>0</v>
      </c>
      <c r="J614" s="99" t="b">
        <v>0</v>
      </c>
      <c r="K614" s="99" t="b">
        <v>0</v>
      </c>
      <c r="L614" s="99" t="b">
        <v>0</v>
      </c>
    </row>
    <row r="615" spans="1:12" ht="15">
      <c r="A615" s="101" t="s">
        <v>1153</v>
      </c>
      <c r="B615" s="99" t="s">
        <v>425</v>
      </c>
      <c r="C615" s="99">
        <v>2</v>
      </c>
      <c r="D615" s="103">
        <v>0.00039405906279997306</v>
      </c>
      <c r="E615" s="103">
        <v>2.238715020445331</v>
      </c>
      <c r="F615" s="99" t="s">
        <v>1670</v>
      </c>
      <c r="G615" s="99" t="b">
        <v>1</v>
      </c>
      <c r="H615" s="99" t="b">
        <v>0</v>
      </c>
      <c r="I615" s="99" t="b">
        <v>0</v>
      </c>
      <c r="J615" s="99" t="b">
        <v>1</v>
      </c>
      <c r="K615" s="99" t="b">
        <v>0</v>
      </c>
      <c r="L615" s="99" t="b">
        <v>0</v>
      </c>
    </row>
    <row r="616" spans="1:12" ht="15">
      <c r="A616" s="101" t="s">
        <v>582</v>
      </c>
      <c r="B616" s="99" t="s">
        <v>511</v>
      </c>
      <c r="C616" s="99">
        <v>2</v>
      </c>
      <c r="D616" s="103">
        <v>0.00039405906279997306</v>
      </c>
      <c r="E616" s="103">
        <v>2.1247716681384947</v>
      </c>
      <c r="F616" s="99" t="s">
        <v>1670</v>
      </c>
      <c r="G616" s="99" t="b">
        <v>0</v>
      </c>
      <c r="H616" s="99" t="b">
        <v>0</v>
      </c>
      <c r="I616" s="99" t="b">
        <v>0</v>
      </c>
      <c r="J616" s="99" t="b">
        <v>0</v>
      </c>
      <c r="K616" s="99" t="b">
        <v>0</v>
      </c>
      <c r="L616" s="99" t="b">
        <v>0</v>
      </c>
    </row>
    <row r="617" spans="1:12" ht="15">
      <c r="A617" s="101" t="s">
        <v>1032</v>
      </c>
      <c r="B617" s="99" t="s">
        <v>1521</v>
      </c>
      <c r="C617" s="99">
        <v>2</v>
      </c>
      <c r="D617" s="103">
        <v>0.0004705791430399276</v>
      </c>
      <c r="E617" s="103">
        <v>3.4148062795010126</v>
      </c>
      <c r="F617" s="99" t="s">
        <v>1670</v>
      </c>
      <c r="G617" s="99" t="b">
        <v>0</v>
      </c>
      <c r="H617" s="99" t="b">
        <v>0</v>
      </c>
      <c r="I617" s="99" t="b">
        <v>0</v>
      </c>
      <c r="J617" s="99" t="b">
        <v>0</v>
      </c>
      <c r="K617" s="99" t="b">
        <v>0</v>
      </c>
      <c r="L617" s="99" t="b">
        <v>0</v>
      </c>
    </row>
    <row r="618" spans="1:12" ht="15">
      <c r="A618" s="101" t="s">
        <v>446</v>
      </c>
      <c r="B618" s="99" t="s">
        <v>909</v>
      </c>
      <c r="C618" s="99">
        <v>2</v>
      </c>
      <c r="D618" s="103">
        <v>0.00039405906279997306</v>
      </c>
      <c r="E618" s="103">
        <v>2.2484748577344877</v>
      </c>
      <c r="F618" s="99" t="s">
        <v>1670</v>
      </c>
      <c r="G618" s="99" t="b">
        <v>0</v>
      </c>
      <c r="H618" s="99" t="b">
        <v>0</v>
      </c>
      <c r="I618" s="99" t="b">
        <v>0</v>
      </c>
      <c r="J618" s="99" t="b">
        <v>0</v>
      </c>
      <c r="K618" s="99" t="b">
        <v>0</v>
      </c>
      <c r="L618" s="99" t="b">
        <v>0</v>
      </c>
    </row>
    <row r="619" spans="1:12" ht="15">
      <c r="A619" s="101" t="s">
        <v>1011</v>
      </c>
      <c r="B619" s="99" t="s">
        <v>1502</v>
      </c>
      <c r="C619" s="99">
        <v>2</v>
      </c>
      <c r="D619" s="103">
        <v>0.00039405906279997306</v>
      </c>
      <c r="E619" s="103">
        <v>3.4148062795010126</v>
      </c>
      <c r="F619" s="99" t="s">
        <v>1670</v>
      </c>
      <c r="G619" s="99" t="b">
        <v>0</v>
      </c>
      <c r="H619" s="99" t="b">
        <v>0</v>
      </c>
      <c r="I619" s="99" t="b">
        <v>0</v>
      </c>
      <c r="J619" s="99" t="b">
        <v>0</v>
      </c>
      <c r="K619" s="99" t="b">
        <v>0</v>
      </c>
      <c r="L619" s="99" t="b">
        <v>0</v>
      </c>
    </row>
    <row r="620" spans="1:12" ht="15">
      <c r="A620" s="101" t="s">
        <v>876</v>
      </c>
      <c r="B620" s="99" t="s">
        <v>604</v>
      </c>
      <c r="C620" s="99">
        <v>2</v>
      </c>
      <c r="D620" s="103">
        <v>0.00039405906279997306</v>
      </c>
      <c r="E620" s="103">
        <v>2.745799498542437</v>
      </c>
      <c r="F620" s="99" t="s">
        <v>1670</v>
      </c>
      <c r="G620" s="99" t="b">
        <v>0</v>
      </c>
      <c r="H620" s="99" t="b">
        <v>1</v>
      </c>
      <c r="I620" s="99" t="b">
        <v>0</v>
      </c>
      <c r="J620" s="99" t="b">
        <v>0</v>
      </c>
      <c r="K620" s="99" t="b">
        <v>0</v>
      </c>
      <c r="L620" s="99" t="b">
        <v>0</v>
      </c>
    </row>
    <row r="621" spans="1:12" ht="15">
      <c r="A621" s="101" t="s">
        <v>763</v>
      </c>
      <c r="B621" s="99" t="s">
        <v>1134</v>
      </c>
      <c r="C621" s="99">
        <v>2</v>
      </c>
      <c r="D621" s="103">
        <v>0.00039405906279997306</v>
      </c>
      <c r="E621" s="103">
        <v>3.016866270828975</v>
      </c>
      <c r="F621" s="99" t="s">
        <v>1670</v>
      </c>
      <c r="G621" s="99" t="b">
        <v>0</v>
      </c>
      <c r="H621" s="99" t="b">
        <v>0</v>
      </c>
      <c r="I621" s="99" t="b">
        <v>0</v>
      </c>
      <c r="J621" s="99" t="b">
        <v>0</v>
      </c>
      <c r="K621" s="99" t="b">
        <v>0</v>
      </c>
      <c r="L621" s="99" t="b">
        <v>0</v>
      </c>
    </row>
    <row r="622" spans="1:12" ht="15">
      <c r="A622" s="101" t="s">
        <v>870</v>
      </c>
      <c r="B622" s="99" t="s">
        <v>1098</v>
      </c>
      <c r="C622" s="99">
        <v>2</v>
      </c>
      <c r="D622" s="103">
        <v>0.00039405906279997306</v>
      </c>
      <c r="E622" s="103">
        <v>3.1137762838370313</v>
      </c>
      <c r="F622" s="99" t="s">
        <v>1670</v>
      </c>
      <c r="G622" s="99" t="b">
        <v>0</v>
      </c>
      <c r="H622" s="99" t="b">
        <v>0</v>
      </c>
      <c r="I622" s="99" t="b">
        <v>0</v>
      </c>
      <c r="J622" s="99" t="b">
        <v>0</v>
      </c>
      <c r="K622" s="99" t="b">
        <v>0</v>
      </c>
      <c r="L622" s="99" t="b">
        <v>0</v>
      </c>
    </row>
    <row r="623" spans="1:12" ht="15">
      <c r="A623" s="101" t="s">
        <v>1504</v>
      </c>
      <c r="B623" s="99" t="s">
        <v>1438</v>
      </c>
      <c r="C623" s="99">
        <v>2</v>
      </c>
      <c r="D623" s="103">
        <v>0.00039405906279997306</v>
      </c>
      <c r="E623" s="103">
        <v>3.590897538556694</v>
      </c>
      <c r="F623" s="99" t="s">
        <v>1670</v>
      </c>
      <c r="G623" s="99" t="b">
        <v>1</v>
      </c>
      <c r="H623" s="99" t="b">
        <v>0</v>
      </c>
      <c r="I623" s="99" t="b">
        <v>0</v>
      </c>
      <c r="J623" s="99" t="b">
        <v>0</v>
      </c>
      <c r="K623" s="99" t="b">
        <v>0</v>
      </c>
      <c r="L623" s="99" t="b">
        <v>0</v>
      </c>
    </row>
    <row r="624" spans="1:12" ht="15">
      <c r="A624" s="101" t="s">
        <v>640</v>
      </c>
      <c r="B624" s="99" t="s">
        <v>1574</v>
      </c>
      <c r="C624" s="99">
        <v>2</v>
      </c>
      <c r="D624" s="103">
        <v>0.0004705791430399276</v>
      </c>
      <c r="E624" s="103">
        <v>3.0468294942064182</v>
      </c>
      <c r="F624" s="99" t="s">
        <v>1670</v>
      </c>
      <c r="G624" s="99" t="b">
        <v>0</v>
      </c>
      <c r="H624" s="99" t="b">
        <v>0</v>
      </c>
      <c r="I624" s="99" t="b">
        <v>0</v>
      </c>
      <c r="J624" s="99" t="b">
        <v>0</v>
      </c>
      <c r="K624" s="99" t="b">
        <v>0</v>
      </c>
      <c r="L624" s="99" t="b">
        <v>0</v>
      </c>
    </row>
    <row r="625" spans="1:12" ht="15">
      <c r="A625" s="101" t="s">
        <v>1399</v>
      </c>
      <c r="B625" s="99" t="s">
        <v>1640</v>
      </c>
      <c r="C625" s="99">
        <v>2</v>
      </c>
      <c r="D625" s="103">
        <v>0.00039405906279997306</v>
      </c>
      <c r="E625" s="103">
        <v>3.590897538556694</v>
      </c>
      <c r="F625" s="99" t="s">
        <v>1670</v>
      </c>
      <c r="G625" s="99" t="b">
        <v>0</v>
      </c>
      <c r="H625" s="99" t="b">
        <v>1</v>
      </c>
      <c r="I625" s="99" t="b">
        <v>0</v>
      </c>
      <c r="J625" s="99" t="b">
        <v>0</v>
      </c>
      <c r="K625" s="99" t="b">
        <v>0</v>
      </c>
      <c r="L625" s="99" t="b">
        <v>0</v>
      </c>
    </row>
    <row r="626" spans="1:12" ht="15">
      <c r="A626" s="101" t="s">
        <v>1473</v>
      </c>
      <c r="B626" s="99" t="s">
        <v>808</v>
      </c>
      <c r="C626" s="99">
        <v>2</v>
      </c>
      <c r="D626" s="103">
        <v>0.00039405906279997306</v>
      </c>
      <c r="E626" s="103">
        <v>3.2898675428927127</v>
      </c>
      <c r="F626" s="99" t="s">
        <v>1670</v>
      </c>
      <c r="G626" s="99" t="b">
        <v>0</v>
      </c>
      <c r="H626" s="99" t="b">
        <v>0</v>
      </c>
      <c r="I626" s="99" t="b">
        <v>0</v>
      </c>
      <c r="J626" s="99" t="b">
        <v>0</v>
      </c>
      <c r="K626" s="99" t="b">
        <v>0</v>
      </c>
      <c r="L626" s="99" t="b">
        <v>0</v>
      </c>
    </row>
    <row r="627" spans="1:12" ht="15">
      <c r="A627" s="101" t="s">
        <v>908</v>
      </c>
      <c r="B627" s="99" t="s">
        <v>456</v>
      </c>
      <c r="C627" s="99">
        <v>2</v>
      </c>
      <c r="D627" s="103">
        <v>0.00039405906279997306</v>
      </c>
      <c r="E627" s="103">
        <v>2.2898675428927127</v>
      </c>
      <c r="F627" s="99" t="s">
        <v>1670</v>
      </c>
      <c r="G627" s="99" t="b">
        <v>0</v>
      </c>
      <c r="H627" s="99" t="b">
        <v>0</v>
      </c>
      <c r="I627" s="99" t="b">
        <v>0</v>
      </c>
      <c r="J627" s="99" t="b">
        <v>0</v>
      </c>
      <c r="K627" s="99" t="b">
        <v>0</v>
      </c>
      <c r="L627" s="99" t="b">
        <v>0</v>
      </c>
    </row>
    <row r="628" spans="1:12" ht="15">
      <c r="A628" s="101" t="s">
        <v>494</v>
      </c>
      <c r="B628" s="99" t="s">
        <v>1440</v>
      </c>
      <c r="C628" s="99">
        <v>2</v>
      </c>
      <c r="D628" s="103">
        <v>0.0004705791430399276</v>
      </c>
      <c r="E628" s="103">
        <v>2.745799498542437</v>
      </c>
      <c r="F628" s="99" t="s">
        <v>1670</v>
      </c>
      <c r="G628" s="99" t="b">
        <v>0</v>
      </c>
      <c r="H628" s="99" t="b">
        <v>0</v>
      </c>
      <c r="I628" s="99" t="b">
        <v>0</v>
      </c>
      <c r="J628" s="99" t="b">
        <v>0</v>
      </c>
      <c r="K628" s="99" t="b">
        <v>0</v>
      </c>
      <c r="L628" s="99" t="b">
        <v>0</v>
      </c>
    </row>
    <row r="629" spans="1:12" ht="15">
      <c r="A629" s="101" t="s">
        <v>529</v>
      </c>
      <c r="B629" s="99" t="s">
        <v>602</v>
      </c>
      <c r="C629" s="99">
        <v>2</v>
      </c>
      <c r="D629" s="103">
        <v>0.00039405906279997306</v>
      </c>
      <c r="E629" s="103">
        <v>2.2484748577344877</v>
      </c>
      <c r="F629" s="99" t="s">
        <v>1670</v>
      </c>
      <c r="G629" s="99" t="b">
        <v>0</v>
      </c>
      <c r="H629" s="99" t="b">
        <v>0</v>
      </c>
      <c r="I629" s="99" t="b">
        <v>0</v>
      </c>
      <c r="J629" s="99" t="b">
        <v>0</v>
      </c>
      <c r="K629" s="99" t="b">
        <v>0</v>
      </c>
      <c r="L629" s="99" t="b">
        <v>0</v>
      </c>
    </row>
    <row r="630" spans="1:12" ht="15">
      <c r="A630" s="101" t="s">
        <v>419</v>
      </c>
      <c r="B630" s="99" t="s">
        <v>421</v>
      </c>
      <c r="C630" s="99">
        <v>2</v>
      </c>
      <c r="D630" s="103">
        <v>0.00039405906279997306</v>
      </c>
      <c r="E630" s="103">
        <v>1.0455904220908698</v>
      </c>
      <c r="F630" s="99" t="s">
        <v>1670</v>
      </c>
      <c r="G630" s="99" t="b">
        <v>0</v>
      </c>
      <c r="H630" s="99" t="b">
        <v>0</v>
      </c>
      <c r="I630" s="99" t="b">
        <v>0</v>
      </c>
      <c r="J630" s="99" t="b">
        <v>0</v>
      </c>
      <c r="K630" s="99" t="b">
        <v>0</v>
      </c>
      <c r="L630" s="99" t="b">
        <v>0</v>
      </c>
    </row>
    <row r="631" spans="1:12" ht="15">
      <c r="A631" s="101" t="s">
        <v>455</v>
      </c>
      <c r="B631" s="99" t="s">
        <v>950</v>
      </c>
      <c r="C631" s="99">
        <v>2</v>
      </c>
      <c r="D631" s="103">
        <v>0.00039405906279997306</v>
      </c>
      <c r="E631" s="103">
        <v>2.437082674212165</v>
      </c>
      <c r="F631" s="99" t="s">
        <v>1670</v>
      </c>
      <c r="G631" s="99" t="b">
        <v>0</v>
      </c>
      <c r="H631" s="99" t="b">
        <v>0</v>
      </c>
      <c r="I631" s="99" t="b">
        <v>0</v>
      </c>
      <c r="J631" s="99" t="b">
        <v>0</v>
      </c>
      <c r="K631" s="99" t="b">
        <v>0</v>
      </c>
      <c r="L631" s="99" t="b">
        <v>0</v>
      </c>
    </row>
    <row r="632" spans="1:12" ht="15">
      <c r="A632" s="101" t="s">
        <v>1200</v>
      </c>
      <c r="B632" s="99" t="s">
        <v>730</v>
      </c>
      <c r="C632" s="99">
        <v>2</v>
      </c>
      <c r="D632" s="103">
        <v>0.00039405906279997306</v>
      </c>
      <c r="E632" s="103">
        <v>3.016866270828975</v>
      </c>
      <c r="F632" s="99" t="s">
        <v>1670</v>
      </c>
      <c r="G632" s="99" t="b">
        <v>0</v>
      </c>
      <c r="H632" s="99" t="b">
        <v>0</v>
      </c>
      <c r="I632" s="99" t="b">
        <v>0</v>
      </c>
      <c r="J632" s="99" t="b">
        <v>0</v>
      </c>
      <c r="K632" s="99" t="b">
        <v>0</v>
      </c>
      <c r="L632" s="99" t="b">
        <v>0</v>
      </c>
    </row>
    <row r="633" spans="1:12" ht="15">
      <c r="A633" s="101" t="s">
        <v>714</v>
      </c>
      <c r="B633" s="99" t="s">
        <v>418</v>
      </c>
      <c r="C633" s="99">
        <v>2</v>
      </c>
      <c r="D633" s="103">
        <v>0.00039405906279997306</v>
      </c>
      <c r="E633" s="103">
        <v>1.85053484906245</v>
      </c>
      <c r="F633" s="99" t="s">
        <v>1670</v>
      </c>
      <c r="G633" s="99" t="b">
        <v>0</v>
      </c>
      <c r="H633" s="99" t="b">
        <v>0</v>
      </c>
      <c r="I633" s="99" t="b">
        <v>0</v>
      </c>
      <c r="J633" s="99" t="b">
        <v>0</v>
      </c>
      <c r="K633" s="99" t="b">
        <v>0</v>
      </c>
      <c r="L633" s="99" t="b">
        <v>0</v>
      </c>
    </row>
    <row r="634" spans="1:12" ht="15">
      <c r="A634" s="101" t="s">
        <v>790</v>
      </c>
      <c r="B634" s="99" t="s">
        <v>553</v>
      </c>
      <c r="C634" s="99">
        <v>2</v>
      </c>
      <c r="D634" s="103">
        <v>0.00039405906279997306</v>
      </c>
      <c r="E634" s="103">
        <v>2.4939875255486372</v>
      </c>
      <c r="F634" s="99" t="s">
        <v>1670</v>
      </c>
      <c r="G634" s="99" t="b">
        <v>0</v>
      </c>
      <c r="H634" s="99" t="b">
        <v>0</v>
      </c>
      <c r="I634" s="99" t="b">
        <v>0</v>
      </c>
      <c r="J634" s="99" t="b">
        <v>0</v>
      </c>
      <c r="K634" s="99" t="b">
        <v>0</v>
      </c>
      <c r="L634" s="99" t="b">
        <v>0</v>
      </c>
    </row>
    <row r="635" spans="1:12" ht="15">
      <c r="A635" s="101" t="s">
        <v>215</v>
      </c>
      <c r="B635" s="99" t="s">
        <v>702</v>
      </c>
      <c r="C635" s="99">
        <v>2</v>
      </c>
      <c r="D635" s="103">
        <v>0.00039405906279997306</v>
      </c>
      <c r="E635" s="103">
        <v>2.81274628817305</v>
      </c>
      <c r="F635" s="99" t="s">
        <v>1670</v>
      </c>
      <c r="G635" s="99" t="b">
        <v>0</v>
      </c>
      <c r="H635" s="99" t="b">
        <v>0</v>
      </c>
      <c r="I635" s="99" t="b">
        <v>0</v>
      </c>
      <c r="J635" s="99" t="b">
        <v>0</v>
      </c>
      <c r="K635" s="99" t="b">
        <v>0</v>
      </c>
      <c r="L635" s="99" t="b">
        <v>0</v>
      </c>
    </row>
    <row r="636" spans="1:12" ht="15">
      <c r="A636" s="101" t="s">
        <v>439</v>
      </c>
      <c r="B636" s="99" t="s">
        <v>499</v>
      </c>
      <c r="C636" s="99">
        <v>2</v>
      </c>
      <c r="D636" s="103">
        <v>0.00039405906279997306</v>
      </c>
      <c r="E636" s="103">
        <v>1.666618252494812</v>
      </c>
      <c r="F636" s="99" t="s">
        <v>1670</v>
      </c>
      <c r="G636" s="99" t="b">
        <v>0</v>
      </c>
      <c r="H636" s="99" t="b">
        <v>0</v>
      </c>
      <c r="I636" s="99" t="b">
        <v>0</v>
      </c>
      <c r="J636" s="99" t="b">
        <v>0</v>
      </c>
      <c r="K636" s="99" t="b">
        <v>0</v>
      </c>
      <c r="L636" s="99" t="b">
        <v>0</v>
      </c>
    </row>
    <row r="637" spans="1:12" ht="15">
      <c r="A637" s="101" t="s">
        <v>254</v>
      </c>
      <c r="B637" s="99" t="s">
        <v>425</v>
      </c>
      <c r="C637" s="99">
        <v>2</v>
      </c>
      <c r="D637" s="103">
        <v>0.00039405906279997306</v>
      </c>
      <c r="E637" s="103">
        <v>1.1360526785481837</v>
      </c>
      <c r="F637" s="99" t="s">
        <v>1670</v>
      </c>
      <c r="G637" s="99" t="b">
        <v>0</v>
      </c>
      <c r="H637" s="99" t="b">
        <v>0</v>
      </c>
      <c r="I637" s="99" t="b">
        <v>0</v>
      </c>
      <c r="J637" s="99" t="b">
        <v>1</v>
      </c>
      <c r="K637" s="99" t="b">
        <v>0</v>
      </c>
      <c r="L637" s="99" t="b">
        <v>0</v>
      </c>
    </row>
    <row r="638" spans="1:12" ht="15">
      <c r="A638" s="101" t="s">
        <v>415</v>
      </c>
      <c r="B638" s="99" t="s">
        <v>651</v>
      </c>
      <c r="C638" s="99">
        <v>2</v>
      </c>
      <c r="D638" s="103">
        <v>0.00039405906279997306</v>
      </c>
      <c r="E638" s="103">
        <v>1.6154657300474309</v>
      </c>
      <c r="F638" s="99" t="s">
        <v>1670</v>
      </c>
      <c r="G638" s="99" t="b">
        <v>0</v>
      </c>
      <c r="H638" s="99" t="b">
        <v>0</v>
      </c>
      <c r="I638" s="99" t="b">
        <v>0</v>
      </c>
      <c r="J638" s="99" t="b">
        <v>1</v>
      </c>
      <c r="K638" s="99" t="b">
        <v>0</v>
      </c>
      <c r="L638" s="99" t="b">
        <v>0</v>
      </c>
    </row>
    <row r="639" spans="1:12" ht="15">
      <c r="A639" s="101" t="s">
        <v>1079</v>
      </c>
      <c r="B639" s="99" t="s">
        <v>1130</v>
      </c>
      <c r="C639" s="99">
        <v>2</v>
      </c>
      <c r="D639" s="103">
        <v>0.00039405906279997306</v>
      </c>
      <c r="E639" s="103">
        <v>3.238715020445331</v>
      </c>
      <c r="F639" s="99" t="s">
        <v>1670</v>
      </c>
      <c r="G639" s="99" t="b">
        <v>0</v>
      </c>
      <c r="H639" s="99" t="b">
        <v>0</v>
      </c>
      <c r="I639" s="99" t="b">
        <v>0</v>
      </c>
      <c r="J639" s="99" t="b">
        <v>0</v>
      </c>
      <c r="K639" s="99" t="b">
        <v>0</v>
      </c>
      <c r="L639" s="99" t="b">
        <v>0</v>
      </c>
    </row>
    <row r="640" spans="1:12" ht="15">
      <c r="A640" s="101" t="s">
        <v>482</v>
      </c>
      <c r="B640" s="99" t="s">
        <v>630</v>
      </c>
      <c r="C640" s="99">
        <v>2</v>
      </c>
      <c r="D640" s="103">
        <v>0.00039405906279997306</v>
      </c>
      <c r="E640" s="103">
        <v>2.1437395072144745</v>
      </c>
      <c r="F640" s="99" t="s">
        <v>1670</v>
      </c>
      <c r="G640" s="99" t="b">
        <v>0</v>
      </c>
      <c r="H640" s="99" t="b">
        <v>0</v>
      </c>
      <c r="I640" s="99" t="b">
        <v>0</v>
      </c>
      <c r="J640" s="99" t="b">
        <v>0</v>
      </c>
      <c r="K640" s="99" t="b">
        <v>0</v>
      </c>
      <c r="L640" s="99" t="b">
        <v>0</v>
      </c>
    </row>
    <row r="641" spans="1:12" ht="15">
      <c r="A641" s="101" t="s">
        <v>1045</v>
      </c>
      <c r="B641" s="99" t="s">
        <v>258</v>
      </c>
      <c r="C641" s="99">
        <v>2</v>
      </c>
      <c r="D641" s="103">
        <v>0.00039405906279997306</v>
      </c>
      <c r="E641" s="103">
        <v>2.335625033453388</v>
      </c>
      <c r="F641" s="99" t="s">
        <v>1670</v>
      </c>
      <c r="G641" s="99" t="b">
        <v>0</v>
      </c>
      <c r="H641" s="99" t="b">
        <v>0</v>
      </c>
      <c r="I641" s="99" t="b">
        <v>0</v>
      </c>
      <c r="J641" s="99" t="b">
        <v>0</v>
      </c>
      <c r="K641" s="99" t="b">
        <v>0</v>
      </c>
      <c r="L641" s="99" t="b">
        <v>0</v>
      </c>
    </row>
    <row r="642" spans="1:12" ht="15">
      <c r="A642" s="101" t="s">
        <v>461</v>
      </c>
      <c r="B642" s="99" t="s">
        <v>867</v>
      </c>
      <c r="C642" s="99">
        <v>2</v>
      </c>
      <c r="D642" s="103">
        <v>0.00039405906279997306</v>
      </c>
      <c r="E642" s="103">
        <v>2.312143937603865</v>
      </c>
      <c r="F642" s="99" t="s">
        <v>1670</v>
      </c>
      <c r="G642" s="99" t="b">
        <v>0</v>
      </c>
      <c r="H642" s="99" t="b">
        <v>0</v>
      </c>
      <c r="I642" s="99" t="b">
        <v>0</v>
      </c>
      <c r="J642" s="99" t="b">
        <v>0</v>
      </c>
      <c r="K642" s="99" t="b">
        <v>0</v>
      </c>
      <c r="L642" s="99" t="b">
        <v>0</v>
      </c>
    </row>
    <row r="643" spans="1:12" ht="15">
      <c r="A643" s="101" t="s">
        <v>1615</v>
      </c>
      <c r="B643" s="99" t="s">
        <v>1090</v>
      </c>
      <c r="C643" s="99">
        <v>2</v>
      </c>
      <c r="D643" s="103">
        <v>0.00039405906279997306</v>
      </c>
      <c r="E643" s="103">
        <v>3.4148062795010126</v>
      </c>
      <c r="F643" s="99" t="s">
        <v>1670</v>
      </c>
      <c r="G643" s="99" t="b">
        <v>0</v>
      </c>
      <c r="H643" s="99" t="b">
        <v>0</v>
      </c>
      <c r="I643" s="99" t="b">
        <v>0</v>
      </c>
      <c r="J643" s="99" t="b">
        <v>1</v>
      </c>
      <c r="K643" s="99" t="b">
        <v>0</v>
      </c>
      <c r="L643" s="99" t="b">
        <v>0</v>
      </c>
    </row>
    <row r="644" spans="1:12" ht="15">
      <c r="A644" s="101" t="s">
        <v>707</v>
      </c>
      <c r="B644" s="99" t="s">
        <v>858</v>
      </c>
      <c r="C644" s="99">
        <v>2</v>
      </c>
      <c r="D644" s="103">
        <v>0.00039405906279997306</v>
      </c>
      <c r="E644" s="103">
        <v>2.81274628817305</v>
      </c>
      <c r="F644" s="99" t="s">
        <v>1670</v>
      </c>
      <c r="G644" s="99" t="b">
        <v>0</v>
      </c>
      <c r="H644" s="99" t="b">
        <v>1</v>
      </c>
      <c r="I644" s="99" t="b">
        <v>0</v>
      </c>
      <c r="J644" s="99" t="b">
        <v>0</v>
      </c>
      <c r="K644" s="99" t="b">
        <v>0</v>
      </c>
      <c r="L644" s="99" t="b">
        <v>0</v>
      </c>
    </row>
    <row r="645" spans="1:12" ht="15">
      <c r="A645" s="101" t="s">
        <v>529</v>
      </c>
      <c r="B645" s="99" t="s">
        <v>1516</v>
      </c>
      <c r="C645" s="99">
        <v>2</v>
      </c>
      <c r="D645" s="103">
        <v>0.00039405906279997306</v>
      </c>
      <c r="E645" s="103">
        <v>2.8505348490624502</v>
      </c>
      <c r="F645" s="99" t="s">
        <v>1670</v>
      </c>
      <c r="G645" s="99" t="b">
        <v>0</v>
      </c>
      <c r="H645" s="99" t="b">
        <v>0</v>
      </c>
      <c r="I645" s="99" t="b">
        <v>0</v>
      </c>
      <c r="J645" s="99" t="b">
        <v>0</v>
      </c>
      <c r="K645" s="99" t="b">
        <v>0</v>
      </c>
      <c r="L645" s="99" t="b">
        <v>0</v>
      </c>
    </row>
    <row r="646" spans="1:12" ht="15">
      <c r="A646" s="101" t="s">
        <v>634</v>
      </c>
      <c r="B646" s="99" t="s">
        <v>1199</v>
      </c>
      <c r="C646" s="99">
        <v>2</v>
      </c>
      <c r="D646" s="103">
        <v>0.00039405906279997306</v>
      </c>
      <c r="E646" s="103">
        <v>2.870738235150737</v>
      </c>
      <c r="F646" s="99" t="s">
        <v>1670</v>
      </c>
      <c r="G646" s="99" t="b">
        <v>0</v>
      </c>
      <c r="H646" s="99" t="b">
        <v>0</v>
      </c>
      <c r="I646" s="99" t="b">
        <v>0</v>
      </c>
      <c r="J646" s="99" t="b">
        <v>1</v>
      </c>
      <c r="K646" s="99" t="b">
        <v>0</v>
      </c>
      <c r="L646" s="99" t="b">
        <v>0</v>
      </c>
    </row>
    <row r="647" spans="1:12" ht="15">
      <c r="A647" s="101" t="s">
        <v>938</v>
      </c>
      <c r="B647" s="99" t="s">
        <v>417</v>
      </c>
      <c r="C647" s="99">
        <v>2</v>
      </c>
      <c r="D647" s="103">
        <v>0.00039405906279997306</v>
      </c>
      <c r="E647" s="103">
        <v>2.0925869847670935</v>
      </c>
      <c r="F647" s="99" t="s">
        <v>1670</v>
      </c>
      <c r="G647" s="99" t="b">
        <v>0</v>
      </c>
      <c r="H647" s="99" t="b">
        <v>0</v>
      </c>
      <c r="I647" s="99" t="b">
        <v>0</v>
      </c>
      <c r="J647" s="99" t="b">
        <v>0</v>
      </c>
      <c r="K647" s="99" t="b">
        <v>0</v>
      </c>
      <c r="L647" s="99" t="b">
        <v>0</v>
      </c>
    </row>
    <row r="648" spans="1:12" ht="15">
      <c r="A648" s="101" t="s">
        <v>907</v>
      </c>
      <c r="B648" s="99" t="s">
        <v>428</v>
      </c>
      <c r="C648" s="99">
        <v>2</v>
      </c>
      <c r="D648" s="103">
        <v>0.00039405906279997306</v>
      </c>
      <c r="E648" s="103">
        <v>2.1137762838370313</v>
      </c>
      <c r="F648" s="99" t="s">
        <v>1670</v>
      </c>
      <c r="G648" s="99" t="b">
        <v>0</v>
      </c>
      <c r="H648" s="99" t="b">
        <v>0</v>
      </c>
      <c r="I648" s="99" t="b">
        <v>0</v>
      </c>
      <c r="J648" s="99" t="b">
        <v>0</v>
      </c>
      <c r="K648" s="99" t="b">
        <v>0</v>
      </c>
      <c r="L648" s="99" t="b">
        <v>0</v>
      </c>
    </row>
    <row r="649" spans="1:12" ht="15">
      <c r="A649" s="101" t="s">
        <v>1271</v>
      </c>
      <c r="B649" s="99" t="s">
        <v>233</v>
      </c>
      <c r="C649" s="99">
        <v>2</v>
      </c>
      <c r="D649" s="103">
        <v>0.00039405906279997306</v>
      </c>
      <c r="E649" s="103">
        <v>2.1595337743977066</v>
      </c>
      <c r="F649" s="99" t="s">
        <v>1670</v>
      </c>
      <c r="G649" s="99" t="b">
        <v>1</v>
      </c>
      <c r="H649" s="99" t="b">
        <v>0</v>
      </c>
      <c r="I649" s="99" t="b">
        <v>0</v>
      </c>
      <c r="J649" s="99" t="b">
        <v>0</v>
      </c>
      <c r="K649" s="99" t="b">
        <v>0</v>
      </c>
      <c r="L649" s="99" t="b">
        <v>0</v>
      </c>
    </row>
    <row r="650" spans="1:12" ht="15">
      <c r="A650" s="101" t="s">
        <v>1662</v>
      </c>
      <c r="B650" s="99" t="s">
        <v>483</v>
      </c>
      <c r="C650" s="99">
        <v>2</v>
      </c>
      <c r="D650" s="103">
        <v>0.00039405906279997306</v>
      </c>
      <c r="E650" s="103">
        <v>2.68780755156475</v>
      </c>
      <c r="F650" s="99" t="s">
        <v>1670</v>
      </c>
      <c r="G650" s="99" t="b">
        <v>0</v>
      </c>
      <c r="H650" s="99" t="b">
        <v>0</v>
      </c>
      <c r="I650" s="99" t="b">
        <v>0</v>
      </c>
      <c r="J650" s="99" t="b">
        <v>0</v>
      </c>
      <c r="K650" s="99" t="b">
        <v>0</v>
      </c>
      <c r="L650" s="99" t="b">
        <v>0</v>
      </c>
    </row>
    <row r="651" spans="1:12" ht="15">
      <c r="A651" s="101" t="s">
        <v>1435</v>
      </c>
      <c r="B651" s="99" t="s">
        <v>1355</v>
      </c>
      <c r="C651" s="99">
        <v>2</v>
      </c>
      <c r="D651" s="103">
        <v>0.00039405906279997306</v>
      </c>
      <c r="E651" s="103">
        <v>3.590897538556694</v>
      </c>
      <c r="F651" s="99" t="s">
        <v>1670</v>
      </c>
      <c r="G651" s="99" t="b">
        <v>0</v>
      </c>
      <c r="H651" s="99" t="b">
        <v>0</v>
      </c>
      <c r="I651" s="99" t="b">
        <v>0</v>
      </c>
      <c r="J651" s="99" t="b">
        <v>0</v>
      </c>
      <c r="K651" s="99" t="b">
        <v>0</v>
      </c>
      <c r="L651" s="99" t="b">
        <v>0</v>
      </c>
    </row>
    <row r="652" spans="1:12" ht="15">
      <c r="A652" s="101" t="s">
        <v>683</v>
      </c>
      <c r="B652" s="99" t="s">
        <v>790</v>
      </c>
      <c r="C652" s="99">
        <v>2</v>
      </c>
      <c r="D652" s="103">
        <v>0.00039405906279997306</v>
      </c>
      <c r="E652" s="103">
        <v>2.715836275164994</v>
      </c>
      <c r="F652" s="99" t="s">
        <v>1670</v>
      </c>
      <c r="G652" s="99" t="b">
        <v>0</v>
      </c>
      <c r="H652" s="99" t="b">
        <v>0</v>
      </c>
      <c r="I652" s="99" t="b">
        <v>0</v>
      </c>
      <c r="J652" s="99" t="b">
        <v>0</v>
      </c>
      <c r="K652" s="99" t="b">
        <v>0</v>
      </c>
      <c r="L652" s="99" t="b">
        <v>0</v>
      </c>
    </row>
    <row r="653" spans="1:12" ht="15">
      <c r="A653" s="101" t="s">
        <v>1031</v>
      </c>
      <c r="B653" s="99" t="s">
        <v>699</v>
      </c>
      <c r="C653" s="99">
        <v>2</v>
      </c>
      <c r="D653" s="103">
        <v>0.0004705791430399276</v>
      </c>
      <c r="E653" s="103">
        <v>2.93768502478135</v>
      </c>
      <c r="F653" s="99" t="s">
        <v>1670</v>
      </c>
      <c r="G653" s="99" t="b">
        <v>0</v>
      </c>
      <c r="H653" s="99" t="b">
        <v>0</v>
      </c>
      <c r="I653" s="99" t="b">
        <v>0</v>
      </c>
      <c r="J653" s="99" t="b">
        <v>0</v>
      </c>
      <c r="K653" s="99" t="b">
        <v>0</v>
      </c>
      <c r="L653" s="99" t="b">
        <v>0</v>
      </c>
    </row>
    <row r="654" spans="1:12" ht="15">
      <c r="A654" s="101" t="s">
        <v>550</v>
      </c>
      <c r="B654" s="99" t="s">
        <v>1412</v>
      </c>
      <c r="C654" s="99">
        <v>2</v>
      </c>
      <c r="D654" s="103">
        <v>0.00039405906279997306</v>
      </c>
      <c r="E654" s="103">
        <v>2.891927534220675</v>
      </c>
      <c r="F654" s="99" t="s">
        <v>1670</v>
      </c>
      <c r="G654" s="99" t="b">
        <v>0</v>
      </c>
      <c r="H654" s="99" t="b">
        <v>0</v>
      </c>
      <c r="I654" s="99" t="b">
        <v>0</v>
      </c>
      <c r="J654" s="99" t="b">
        <v>0</v>
      </c>
      <c r="K654" s="99" t="b">
        <v>0</v>
      </c>
      <c r="L654" s="99" t="b">
        <v>0</v>
      </c>
    </row>
    <row r="655" spans="1:12" ht="15">
      <c r="A655" s="101" t="s">
        <v>1627</v>
      </c>
      <c r="B655" s="99" t="s">
        <v>778</v>
      </c>
      <c r="C655" s="99">
        <v>2</v>
      </c>
      <c r="D655" s="103">
        <v>0.00039405906279997306</v>
      </c>
      <c r="E655" s="103">
        <v>3.192957529884656</v>
      </c>
      <c r="F655" s="99" t="s">
        <v>1670</v>
      </c>
      <c r="G655" s="99" t="b">
        <v>0</v>
      </c>
      <c r="H655" s="99" t="b">
        <v>1</v>
      </c>
      <c r="I655" s="99" t="b">
        <v>0</v>
      </c>
      <c r="J655" s="99" t="b">
        <v>0</v>
      </c>
      <c r="K655" s="99" t="b">
        <v>0</v>
      </c>
      <c r="L655" s="99" t="b">
        <v>0</v>
      </c>
    </row>
    <row r="656" spans="1:12" ht="15">
      <c r="A656" s="101" t="s">
        <v>1503</v>
      </c>
      <c r="B656" s="99" t="s">
        <v>684</v>
      </c>
      <c r="C656" s="99">
        <v>2</v>
      </c>
      <c r="D656" s="103">
        <v>0.00039405906279997306</v>
      </c>
      <c r="E656" s="103">
        <v>3.1137762838370313</v>
      </c>
      <c r="F656" s="99" t="s">
        <v>1670</v>
      </c>
      <c r="G656" s="99" t="b">
        <v>0</v>
      </c>
      <c r="H656" s="99" t="b">
        <v>0</v>
      </c>
      <c r="I656" s="99" t="b">
        <v>0</v>
      </c>
      <c r="J656" s="99" t="b">
        <v>0</v>
      </c>
      <c r="K656" s="99" t="b">
        <v>0</v>
      </c>
      <c r="L656" s="99" t="b">
        <v>0</v>
      </c>
    </row>
    <row r="657" spans="1:12" ht="15">
      <c r="A657" s="101" t="s">
        <v>1603</v>
      </c>
      <c r="B657" s="99" t="s">
        <v>450</v>
      </c>
      <c r="C657" s="99">
        <v>2</v>
      </c>
      <c r="D657" s="103">
        <v>0.00039405906279997306</v>
      </c>
      <c r="E657" s="103">
        <v>2.5697082394867556</v>
      </c>
      <c r="F657" s="99" t="s">
        <v>1670</v>
      </c>
      <c r="G657" s="99" t="b">
        <v>0</v>
      </c>
      <c r="H657" s="99" t="b">
        <v>0</v>
      </c>
      <c r="I657" s="99" t="b">
        <v>0</v>
      </c>
      <c r="J657" s="99" t="b">
        <v>0</v>
      </c>
      <c r="K657" s="99" t="b">
        <v>0</v>
      </c>
      <c r="L657" s="99" t="b">
        <v>0</v>
      </c>
    </row>
    <row r="658" spans="1:12" ht="15">
      <c r="A658" s="101" t="s">
        <v>557</v>
      </c>
      <c r="B658" s="99" t="s">
        <v>908</v>
      </c>
      <c r="C658" s="99">
        <v>2</v>
      </c>
      <c r="D658" s="103">
        <v>0.00039405906279997306</v>
      </c>
      <c r="E658" s="103">
        <v>2.590897538556694</v>
      </c>
      <c r="F658" s="99" t="s">
        <v>1670</v>
      </c>
      <c r="G658" s="99" t="b">
        <v>0</v>
      </c>
      <c r="H658" s="99" t="b">
        <v>0</v>
      </c>
      <c r="I658" s="99" t="b">
        <v>0</v>
      </c>
      <c r="J658" s="99" t="b">
        <v>0</v>
      </c>
      <c r="K658" s="99" t="b">
        <v>0</v>
      </c>
      <c r="L658" s="99" t="b">
        <v>0</v>
      </c>
    </row>
    <row r="659" spans="1:12" ht="15">
      <c r="A659" s="101" t="s">
        <v>846</v>
      </c>
      <c r="B659" s="99" t="s">
        <v>1031</v>
      </c>
      <c r="C659" s="99">
        <v>2</v>
      </c>
      <c r="D659" s="103">
        <v>0.0004705791430399276</v>
      </c>
      <c r="E659" s="103">
        <v>3.1137762838370313</v>
      </c>
      <c r="F659" s="99" t="s">
        <v>1670</v>
      </c>
      <c r="G659" s="99" t="b">
        <v>0</v>
      </c>
      <c r="H659" s="99" t="b">
        <v>0</v>
      </c>
      <c r="I659" s="99" t="b">
        <v>0</v>
      </c>
      <c r="J659" s="99" t="b">
        <v>0</v>
      </c>
      <c r="K659" s="99" t="b">
        <v>0</v>
      </c>
      <c r="L659" s="99" t="b">
        <v>0</v>
      </c>
    </row>
    <row r="660" spans="1:12" ht="15">
      <c r="A660" s="101" t="s">
        <v>1144</v>
      </c>
      <c r="B660" s="99" t="s">
        <v>431</v>
      </c>
      <c r="C660" s="99">
        <v>2</v>
      </c>
      <c r="D660" s="103">
        <v>0.0004705791430399276</v>
      </c>
      <c r="E660" s="103">
        <v>2.2686782438227744</v>
      </c>
      <c r="F660" s="99" t="s">
        <v>1670</v>
      </c>
      <c r="G660" s="99" t="b">
        <v>0</v>
      </c>
      <c r="H660" s="99" t="b">
        <v>0</v>
      </c>
      <c r="I660" s="99" t="b">
        <v>0</v>
      </c>
      <c r="J660" s="99" t="b">
        <v>0</v>
      </c>
      <c r="K660" s="99" t="b">
        <v>0</v>
      </c>
      <c r="L660" s="99" t="b">
        <v>0</v>
      </c>
    </row>
    <row r="661" spans="1:12" ht="15">
      <c r="A661" s="101" t="s">
        <v>867</v>
      </c>
      <c r="B661" s="99" t="s">
        <v>441</v>
      </c>
      <c r="C661" s="99">
        <v>2</v>
      </c>
      <c r="D661" s="103">
        <v>0.00039405906279997306</v>
      </c>
      <c r="E661" s="103">
        <v>2.2106862968450876</v>
      </c>
      <c r="F661" s="99" t="s">
        <v>1670</v>
      </c>
      <c r="G661" s="99" t="b">
        <v>0</v>
      </c>
      <c r="H661" s="99" t="b">
        <v>0</v>
      </c>
      <c r="I661" s="99" t="b">
        <v>0</v>
      </c>
      <c r="J661" s="99" t="b">
        <v>0</v>
      </c>
      <c r="K661" s="99" t="b">
        <v>0</v>
      </c>
      <c r="L661" s="99" t="b">
        <v>0</v>
      </c>
    </row>
    <row r="662" spans="1:12" ht="15">
      <c r="A662" s="101" t="s">
        <v>728</v>
      </c>
      <c r="B662" s="99" t="s">
        <v>551</v>
      </c>
      <c r="C662" s="99">
        <v>2</v>
      </c>
      <c r="D662" s="103">
        <v>0.00039405906279997306</v>
      </c>
      <c r="E662" s="103">
        <v>2.4939875255486372</v>
      </c>
      <c r="F662" s="99" t="s">
        <v>1670</v>
      </c>
      <c r="G662" s="99" t="b">
        <v>0</v>
      </c>
      <c r="H662" s="99" t="b">
        <v>0</v>
      </c>
      <c r="I662" s="99" t="b">
        <v>0</v>
      </c>
      <c r="J662" s="99" t="b">
        <v>0</v>
      </c>
      <c r="K662" s="99" t="b">
        <v>0</v>
      </c>
      <c r="L662" s="99" t="b">
        <v>0</v>
      </c>
    </row>
    <row r="663" spans="1:12" ht="15">
      <c r="A663" s="101" t="s">
        <v>1403</v>
      </c>
      <c r="B663" s="99" t="s">
        <v>634</v>
      </c>
      <c r="C663" s="99">
        <v>2</v>
      </c>
      <c r="D663" s="103">
        <v>0.00039405906279997306</v>
      </c>
      <c r="E663" s="103">
        <v>3.0468294942064182</v>
      </c>
      <c r="F663" s="99" t="s">
        <v>1670</v>
      </c>
      <c r="G663" s="99" t="b">
        <v>0</v>
      </c>
      <c r="H663" s="99" t="b">
        <v>0</v>
      </c>
      <c r="I663" s="99" t="b">
        <v>0</v>
      </c>
      <c r="J663" s="99" t="b">
        <v>0</v>
      </c>
      <c r="K663" s="99" t="b">
        <v>0</v>
      </c>
      <c r="L663" s="99" t="b">
        <v>0</v>
      </c>
    </row>
    <row r="664" spans="1:12" ht="15">
      <c r="A664" s="101" t="s">
        <v>710</v>
      </c>
      <c r="B664" s="99" t="s">
        <v>422</v>
      </c>
      <c r="C664" s="99">
        <v>2</v>
      </c>
      <c r="D664" s="103">
        <v>0.00039405906279997306</v>
      </c>
      <c r="E664" s="103">
        <v>1.8350226828842024</v>
      </c>
      <c r="F664" s="99" t="s">
        <v>1670</v>
      </c>
      <c r="G664" s="99" t="b">
        <v>1</v>
      </c>
      <c r="H664" s="99" t="b">
        <v>0</v>
      </c>
      <c r="I664" s="99" t="b">
        <v>0</v>
      </c>
      <c r="J664" s="99" t="b">
        <v>0</v>
      </c>
      <c r="K664" s="99" t="b">
        <v>0</v>
      </c>
      <c r="L664" s="99" t="b">
        <v>0</v>
      </c>
    </row>
    <row r="665" spans="1:12" ht="15">
      <c r="A665" s="101" t="s">
        <v>595</v>
      </c>
      <c r="B665" s="99" t="s">
        <v>740</v>
      </c>
      <c r="C665" s="99">
        <v>2</v>
      </c>
      <c r="D665" s="103">
        <v>0.0004705791430399276</v>
      </c>
      <c r="E665" s="103">
        <v>2.590897538556694</v>
      </c>
      <c r="F665" s="99" t="s">
        <v>1670</v>
      </c>
      <c r="G665" s="99" t="b">
        <v>0</v>
      </c>
      <c r="H665" s="99" t="b">
        <v>0</v>
      </c>
      <c r="I665" s="99" t="b">
        <v>0</v>
      </c>
      <c r="J665" s="99" t="b">
        <v>0</v>
      </c>
      <c r="K665" s="99" t="b">
        <v>0</v>
      </c>
      <c r="L665" s="99" t="b">
        <v>0</v>
      </c>
    </row>
    <row r="666" spans="1:12" ht="15">
      <c r="A666" s="101" t="s">
        <v>1193</v>
      </c>
      <c r="B666" s="99" t="s">
        <v>786</v>
      </c>
      <c r="C666" s="99">
        <v>2</v>
      </c>
      <c r="D666" s="103">
        <v>0.00039405906279997306</v>
      </c>
      <c r="E666" s="103">
        <v>3.016866270828975</v>
      </c>
      <c r="F666" s="99" t="s">
        <v>1670</v>
      </c>
      <c r="G666" s="99" t="b">
        <v>0</v>
      </c>
      <c r="H666" s="99" t="b">
        <v>0</v>
      </c>
      <c r="I666" s="99" t="b">
        <v>0</v>
      </c>
      <c r="J666" s="99" t="b">
        <v>0</v>
      </c>
      <c r="K666" s="99" t="b">
        <v>0</v>
      </c>
      <c r="L666" s="99" t="b">
        <v>0</v>
      </c>
    </row>
    <row r="667" spans="1:12" ht="15">
      <c r="A667" s="101" t="s">
        <v>687</v>
      </c>
      <c r="B667" s="99" t="s">
        <v>431</v>
      </c>
      <c r="C667" s="99">
        <v>2</v>
      </c>
      <c r="D667" s="103">
        <v>0.0004705791430399276</v>
      </c>
      <c r="E667" s="103">
        <v>1.9676482481587934</v>
      </c>
      <c r="F667" s="99" t="s">
        <v>1670</v>
      </c>
      <c r="G667" s="99" t="b">
        <v>0</v>
      </c>
      <c r="H667" s="99" t="b">
        <v>0</v>
      </c>
      <c r="I667" s="99" t="b">
        <v>0</v>
      </c>
      <c r="J667" s="99" t="b">
        <v>0</v>
      </c>
      <c r="K667" s="99" t="b">
        <v>0</v>
      </c>
      <c r="L667" s="99" t="b">
        <v>0</v>
      </c>
    </row>
    <row r="668" spans="1:12" ht="15">
      <c r="A668" s="101" t="s">
        <v>273</v>
      </c>
      <c r="B668" s="99" t="s">
        <v>477</v>
      </c>
      <c r="C668" s="99">
        <v>2</v>
      </c>
      <c r="D668" s="103">
        <v>0.00039405906279997306</v>
      </c>
      <c r="E668" s="103">
        <v>1.470323607350844</v>
      </c>
      <c r="F668" s="99" t="s">
        <v>1670</v>
      </c>
      <c r="G668" s="99" t="b">
        <v>0</v>
      </c>
      <c r="H668" s="99" t="b">
        <v>0</v>
      </c>
      <c r="I668" s="99" t="b">
        <v>0</v>
      </c>
      <c r="J668" s="99" t="b">
        <v>0</v>
      </c>
      <c r="K668" s="99" t="b">
        <v>0</v>
      </c>
      <c r="L668" s="99" t="b">
        <v>0</v>
      </c>
    </row>
    <row r="669" spans="1:12" ht="15">
      <c r="A669" s="101" t="s">
        <v>425</v>
      </c>
      <c r="B669" s="99" t="s">
        <v>542</v>
      </c>
      <c r="C669" s="99">
        <v>2</v>
      </c>
      <c r="D669" s="103">
        <v>0.00039405906279997306</v>
      </c>
      <c r="E669" s="103">
        <v>1.6878075515647502</v>
      </c>
      <c r="F669" s="99" t="s">
        <v>1670</v>
      </c>
      <c r="G669" s="99" t="b">
        <v>1</v>
      </c>
      <c r="H669" s="99" t="b">
        <v>0</v>
      </c>
      <c r="I669" s="99" t="b">
        <v>0</v>
      </c>
      <c r="J669" s="99" t="b">
        <v>0</v>
      </c>
      <c r="K669" s="99" t="b">
        <v>0</v>
      </c>
      <c r="L669" s="99" t="b">
        <v>0</v>
      </c>
    </row>
    <row r="670" spans="1:12" ht="15">
      <c r="A670" s="101" t="s">
        <v>526</v>
      </c>
      <c r="B670" s="99" t="s">
        <v>1463</v>
      </c>
      <c r="C670" s="99">
        <v>2</v>
      </c>
      <c r="D670" s="103">
        <v>0.00039405906279997306</v>
      </c>
      <c r="E670" s="103">
        <v>2.8505348490624502</v>
      </c>
      <c r="F670" s="99" t="s">
        <v>1670</v>
      </c>
      <c r="G670" s="99" t="b">
        <v>0</v>
      </c>
      <c r="H670" s="99" t="b">
        <v>0</v>
      </c>
      <c r="I670" s="99" t="b">
        <v>0</v>
      </c>
      <c r="J670" s="99" t="b">
        <v>0</v>
      </c>
      <c r="K670" s="99" t="b">
        <v>0</v>
      </c>
      <c r="L670" s="99" t="b">
        <v>0</v>
      </c>
    </row>
    <row r="671" spans="1:12" ht="15">
      <c r="A671" s="101" t="s">
        <v>1349</v>
      </c>
      <c r="B671" s="99" t="s">
        <v>441</v>
      </c>
      <c r="C671" s="99">
        <v>2</v>
      </c>
      <c r="D671" s="103">
        <v>0.00039405906279997306</v>
      </c>
      <c r="E671" s="103">
        <v>2.511716292509069</v>
      </c>
      <c r="F671" s="99" t="s">
        <v>1670</v>
      </c>
      <c r="G671" s="99" t="b">
        <v>0</v>
      </c>
      <c r="H671" s="99" t="b">
        <v>0</v>
      </c>
      <c r="I671" s="99" t="b">
        <v>0</v>
      </c>
      <c r="J671" s="99" t="b">
        <v>0</v>
      </c>
      <c r="K671" s="99" t="b">
        <v>0</v>
      </c>
      <c r="L671" s="99" t="b">
        <v>0</v>
      </c>
    </row>
    <row r="672" spans="1:12" ht="15">
      <c r="A672" s="101" t="s">
        <v>460</v>
      </c>
      <c r="B672" s="99" t="s">
        <v>593</v>
      </c>
      <c r="C672" s="99">
        <v>2</v>
      </c>
      <c r="D672" s="103">
        <v>0.00039405906279997306</v>
      </c>
      <c r="E672" s="103">
        <v>2.011113941939884</v>
      </c>
      <c r="F672" s="99" t="s">
        <v>1670</v>
      </c>
      <c r="G672" s="99" t="b">
        <v>0</v>
      </c>
      <c r="H672" s="99" t="b">
        <v>0</v>
      </c>
      <c r="I672" s="99" t="b">
        <v>0</v>
      </c>
      <c r="J672" s="99" t="b">
        <v>0</v>
      </c>
      <c r="K672" s="99" t="b">
        <v>0</v>
      </c>
      <c r="L672" s="99" t="b">
        <v>0</v>
      </c>
    </row>
    <row r="673" spans="1:12" ht="15">
      <c r="A673" s="101" t="s">
        <v>542</v>
      </c>
      <c r="B673" s="99" t="s">
        <v>482</v>
      </c>
      <c r="C673" s="99">
        <v>2</v>
      </c>
      <c r="D673" s="103">
        <v>0.00039405906279997306</v>
      </c>
      <c r="E673" s="103">
        <v>1.9888375472287314</v>
      </c>
      <c r="F673" s="99" t="s">
        <v>1670</v>
      </c>
      <c r="G673" s="99" t="b">
        <v>0</v>
      </c>
      <c r="H673" s="99" t="b">
        <v>0</v>
      </c>
      <c r="I673" s="99" t="b">
        <v>0</v>
      </c>
      <c r="J673" s="99" t="b">
        <v>0</v>
      </c>
      <c r="K673" s="99" t="b">
        <v>0</v>
      </c>
      <c r="L673" s="99" t="b">
        <v>0</v>
      </c>
    </row>
    <row r="674" spans="1:12" ht="15">
      <c r="A674" s="101" t="s">
        <v>1098</v>
      </c>
      <c r="B674" s="99" t="s">
        <v>254</v>
      </c>
      <c r="C674" s="99">
        <v>2</v>
      </c>
      <c r="D674" s="103">
        <v>0.00039405906279997306</v>
      </c>
      <c r="E674" s="103">
        <v>2.1360526785481837</v>
      </c>
      <c r="F674" s="99" t="s">
        <v>1670</v>
      </c>
      <c r="G674" s="99" t="b">
        <v>0</v>
      </c>
      <c r="H674" s="99" t="b">
        <v>0</v>
      </c>
      <c r="I674" s="99" t="b">
        <v>0</v>
      </c>
      <c r="J674" s="99" t="b">
        <v>0</v>
      </c>
      <c r="K674" s="99" t="b">
        <v>0</v>
      </c>
      <c r="L674" s="99" t="b">
        <v>0</v>
      </c>
    </row>
    <row r="675" spans="1:12" ht="15">
      <c r="A675" s="101" t="s">
        <v>612</v>
      </c>
      <c r="B675" s="99" t="s">
        <v>674</v>
      </c>
      <c r="C675" s="99">
        <v>2</v>
      </c>
      <c r="D675" s="103">
        <v>0.00039405906279997306</v>
      </c>
      <c r="E675" s="103">
        <v>2.5697082394867556</v>
      </c>
      <c r="F675" s="99" t="s">
        <v>1670</v>
      </c>
      <c r="G675" s="99" t="b">
        <v>0</v>
      </c>
      <c r="H675" s="99" t="b">
        <v>0</v>
      </c>
      <c r="I675" s="99" t="b">
        <v>0</v>
      </c>
      <c r="J675" s="99" t="b">
        <v>0</v>
      </c>
      <c r="K675" s="99" t="b">
        <v>0</v>
      </c>
      <c r="L675" s="99" t="b">
        <v>0</v>
      </c>
    </row>
    <row r="676" spans="1:12" ht="15">
      <c r="A676" s="101" t="s">
        <v>482</v>
      </c>
      <c r="B676" s="99" t="s">
        <v>722</v>
      </c>
      <c r="C676" s="99">
        <v>2</v>
      </c>
      <c r="D676" s="103">
        <v>0.00039405906279997306</v>
      </c>
      <c r="E676" s="103">
        <v>2.2898675428927127</v>
      </c>
      <c r="F676" s="99" t="s">
        <v>1670</v>
      </c>
      <c r="G676" s="99" t="b">
        <v>0</v>
      </c>
      <c r="H676" s="99" t="b">
        <v>0</v>
      </c>
      <c r="I676" s="99" t="b">
        <v>0</v>
      </c>
      <c r="J676" s="99" t="b">
        <v>0</v>
      </c>
      <c r="K676" s="99" t="b">
        <v>0</v>
      </c>
      <c r="L676" s="99" t="b">
        <v>0</v>
      </c>
    </row>
    <row r="677" spans="1:12" ht="15">
      <c r="A677" s="101" t="s">
        <v>860</v>
      </c>
      <c r="B677" s="99" t="s">
        <v>970</v>
      </c>
      <c r="C677" s="99">
        <v>2</v>
      </c>
      <c r="D677" s="103">
        <v>0.00039405906279997306</v>
      </c>
      <c r="E677" s="103">
        <v>3.1137762838370313</v>
      </c>
      <c r="F677" s="99" t="s">
        <v>1670</v>
      </c>
      <c r="G677" s="99" t="b">
        <v>0</v>
      </c>
      <c r="H677" s="99" t="b">
        <v>0</v>
      </c>
      <c r="I677" s="99" t="b">
        <v>0</v>
      </c>
      <c r="J677" s="99" t="b">
        <v>0</v>
      </c>
      <c r="K677" s="99" t="b">
        <v>0</v>
      </c>
      <c r="L677" s="99" t="b">
        <v>0</v>
      </c>
    </row>
    <row r="678" spans="1:12" ht="15">
      <c r="A678" s="101" t="s">
        <v>440</v>
      </c>
      <c r="B678" s="99" t="s">
        <v>641</v>
      </c>
      <c r="C678" s="99">
        <v>2</v>
      </c>
      <c r="D678" s="103">
        <v>0.00039405906279997306</v>
      </c>
      <c r="E678" s="103">
        <v>1.9676482481587934</v>
      </c>
      <c r="F678" s="99" t="s">
        <v>1670</v>
      </c>
      <c r="G678" s="99" t="b">
        <v>0</v>
      </c>
      <c r="H678" s="99" t="b">
        <v>0</v>
      </c>
      <c r="I678" s="99" t="b">
        <v>0</v>
      </c>
      <c r="J678" s="99" t="b">
        <v>0</v>
      </c>
      <c r="K678" s="99" t="b">
        <v>0</v>
      </c>
      <c r="L678" s="99" t="b">
        <v>0</v>
      </c>
    </row>
    <row r="679" spans="1:12" ht="15">
      <c r="A679" s="101" t="s">
        <v>421</v>
      </c>
      <c r="B679" s="99" t="s">
        <v>462</v>
      </c>
      <c r="C679" s="99">
        <v>2</v>
      </c>
      <c r="D679" s="103">
        <v>0.00039405906279997306</v>
      </c>
      <c r="E679" s="103">
        <v>1.3344203323150172</v>
      </c>
      <c r="F679" s="99" t="s">
        <v>1670</v>
      </c>
      <c r="G679" s="99" t="b">
        <v>0</v>
      </c>
      <c r="H679" s="99" t="b">
        <v>0</v>
      </c>
      <c r="I679" s="99" t="b">
        <v>0</v>
      </c>
      <c r="J679" s="99" t="b">
        <v>0</v>
      </c>
      <c r="K679" s="99" t="b">
        <v>0</v>
      </c>
      <c r="L679" s="99" t="b">
        <v>0</v>
      </c>
    </row>
    <row r="680" spans="1:12" ht="15">
      <c r="A680" s="101" t="s">
        <v>1532</v>
      </c>
      <c r="B680" s="99" t="s">
        <v>1208</v>
      </c>
      <c r="C680" s="99">
        <v>2</v>
      </c>
      <c r="D680" s="103">
        <v>0.00039405906279997306</v>
      </c>
      <c r="E680" s="103">
        <v>3.590897538556694</v>
      </c>
      <c r="F680" s="99" t="s">
        <v>1670</v>
      </c>
      <c r="G680" s="99" t="b">
        <v>0</v>
      </c>
      <c r="H680" s="99" t="b">
        <v>0</v>
      </c>
      <c r="I680" s="99" t="b">
        <v>0</v>
      </c>
      <c r="J680" s="99" t="b">
        <v>1</v>
      </c>
      <c r="K680" s="99" t="b">
        <v>0</v>
      </c>
      <c r="L680" s="99" t="b">
        <v>0</v>
      </c>
    </row>
    <row r="681" spans="1:12" ht="15">
      <c r="A681" s="101" t="s">
        <v>1146</v>
      </c>
      <c r="B681" s="99" t="s">
        <v>484</v>
      </c>
      <c r="C681" s="99">
        <v>2</v>
      </c>
      <c r="D681" s="103">
        <v>0.00039405906279997306</v>
      </c>
      <c r="E681" s="103">
        <v>2.5397450161093125</v>
      </c>
      <c r="F681" s="99" t="s">
        <v>1670</v>
      </c>
      <c r="G681" s="99" t="b">
        <v>0</v>
      </c>
      <c r="H681" s="99" t="b">
        <v>0</v>
      </c>
      <c r="I681" s="99" t="b">
        <v>0</v>
      </c>
      <c r="J681" s="99" t="b">
        <v>0</v>
      </c>
      <c r="K681" s="99" t="b">
        <v>0</v>
      </c>
      <c r="L681" s="99" t="b">
        <v>0</v>
      </c>
    </row>
    <row r="682" spans="1:12" ht="15">
      <c r="A682" s="101" t="s">
        <v>435</v>
      </c>
      <c r="B682" s="99" t="s">
        <v>417</v>
      </c>
      <c r="C682" s="99">
        <v>2</v>
      </c>
      <c r="D682" s="103">
        <v>0.00039405906279997306</v>
      </c>
      <c r="E682" s="103">
        <v>1.154734891515938</v>
      </c>
      <c r="F682" s="99" t="s">
        <v>1670</v>
      </c>
      <c r="G682" s="99" t="b">
        <v>0</v>
      </c>
      <c r="H682" s="99" t="b">
        <v>0</v>
      </c>
      <c r="I682" s="99" t="b">
        <v>0</v>
      </c>
      <c r="J682" s="99" t="b">
        <v>0</v>
      </c>
      <c r="K682" s="99" t="b">
        <v>0</v>
      </c>
      <c r="L682" s="99" t="b">
        <v>0</v>
      </c>
    </row>
    <row r="683" spans="1:12" ht="15">
      <c r="A683" s="101" t="s">
        <v>700</v>
      </c>
      <c r="B683" s="99" t="s">
        <v>421</v>
      </c>
      <c r="C683" s="99">
        <v>2</v>
      </c>
      <c r="D683" s="103">
        <v>0.00039405906279997306</v>
      </c>
      <c r="E683" s="103">
        <v>1.8585037787337253</v>
      </c>
      <c r="F683" s="99" t="s">
        <v>1670</v>
      </c>
      <c r="G683" s="99" t="b">
        <v>0</v>
      </c>
      <c r="H683" s="99" t="b">
        <v>0</v>
      </c>
      <c r="I683" s="99" t="b">
        <v>0</v>
      </c>
      <c r="J683" s="99" t="b">
        <v>0</v>
      </c>
      <c r="K683" s="99" t="b">
        <v>0</v>
      </c>
      <c r="L683" s="99" t="b">
        <v>0</v>
      </c>
    </row>
    <row r="684" spans="1:12" ht="15">
      <c r="A684" s="101" t="s">
        <v>818</v>
      </c>
      <c r="B684" s="99" t="s">
        <v>1525</v>
      </c>
      <c r="C684" s="99">
        <v>2</v>
      </c>
      <c r="D684" s="103">
        <v>0.00039405906279997306</v>
      </c>
      <c r="E684" s="103">
        <v>3.2898675428927127</v>
      </c>
      <c r="F684" s="99" t="s">
        <v>1670</v>
      </c>
      <c r="G684" s="99" t="b">
        <v>0</v>
      </c>
      <c r="H684" s="99" t="b">
        <v>0</v>
      </c>
      <c r="I684" s="99" t="b">
        <v>0</v>
      </c>
      <c r="J684" s="99" t="b">
        <v>0</v>
      </c>
      <c r="K684" s="99" t="b">
        <v>0</v>
      </c>
      <c r="L684" s="99" t="b">
        <v>0</v>
      </c>
    </row>
    <row r="685" spans="1:12" ht="15">
      <c r="A685" s="101" t="s">
        <v>901</v>
      </c>
      <c r="B685" s="99" t="s">
        <v>1132</v>
      </c>
      <c r="C685" s="99">
        <v>2</v>
      </c>
      <c r="D685" s="103">
        <v>0.00039405906279997306</v>
      </c>
      <c r="E685" s="103">
        <v>3.1137762838370313</v>
      </c>
      <c r="F685" s="99" t="s">
        <v>1670</v>
      </c>
      <c r="G685" s="99" t="b">
        <v>1</v>
      </c>
      <c r="H685" s="99" t="b">
        <v>0</v>
      </c>
      <c r="I685" s="99" t="b">
        <v>0</v>
      </c>
      <c r="J685" s="99" t="b">
        <v>0</v>
      </c>
      <c r="K685" s="99" t="b">
        <v>0</v>
      </c>
      <c r="L685" s="99" t="b">
        <v>0</v>
      </c>
    </row>
    <row r="686" spans="1:12" ht="15">
      <c r="A686" s="101" t="s">
        <v>456</v>
      </c>
      <c r="B686" s="99" t="s">
        <v>469</v>
      </c>
      <c r="C686" s="99">
        <v>2</v>
      </c>
      <c r="D686" s="103">
        <v>0.00039405906279997306</v>
      </c>
      <c r="E686" s="103">
        <v>1.636655029117369</v>
      </c>
      <c r="F686" s="99" t="s">
        <v>1670</v>
      </c>
      <c r="G686" s="99" t="b">
        <v>0</v>
      </c>
      <c r="H686" s="99" t="b">
        <v>0</v>
      </c>
      <c r="I686" s="99" t="b">
        <v>0</v>
      </c>
      <c r="J686" s="99" t="b">
        <v>0</v>
      </c>
      <c r="K686" s="99" t="b">
        <v>0</v>
      </c>
      <c r="L686" s="99" t="b">
        <v>0</v>
      </c>
    </row>
    <row r="687" spans="1:12" ht="15">
      <c r="A687" s="101" t="s">
        <v>882</v>
      </c>
      <c r="B687" s="99" t="s">
        <v>697</v>
      </c>
      <c r="C687" s="99">
        <v>2</v>
      </c>
      <c r="D687" s="103">
        <v>0.00039405906279997306</v>
      </c>
      <c r="E687" s="103">
        <v>2.81274628817305</v>
      </c>
      <c r="F687" s="99" t="s">
        <v>1670</v>
      </c>
      <c r="G687" s="99" t="b">
        <v>0</v>
      </c>
      <c r="H687" s="99" t="b">
        <v>0</v>
      </c>
      <c r="I687" s="99" t="b">
        <v>0</v>
      </c>
      <c r="J687" s="99" t="b">
        <v>0</v>
      </c>
      <c r="K687" s="99" t="b">
        <v>0</v>
      </c>
      <c r="L687" s="99" t="b">
        <v>0</v>
      </c>
    </row>
    <row r="688" spans="1:12" ht="15">
      <c r="A688" s="101" t="s">
        <v>776</v>
      </c>
      <c r="B688" s="99" t="s">
        <v>783</v>
      </c>
      <c r="C688" s="99">
        <v>2</v>
      </c>
      <c r="D688" s="103">
        <v>0.00039405906279997306</v>
      </c>
      <c r="E688" s="103">
        <v>2.7950175212126185</v>
      </c>
      <c r="F688" s="99" t="s">
        <v>1670</v>
      </c>
      <c r="G688" s="99" t="b">
        <v>1</v>
      </c>
      <c r="H688" s="99" t="b">
        <v>0</v>
      </c>
      <c r="I688" s="99" t="b">
        <v>0</v>
      </c>
      <c r="J688" s="99" t="b">
        <v>0</v>
      </c>
      <c r="K688" s="99" t="b">
        <v>0</v>
      </c>
      <c r="L688" s="99" t="b">
        <v>0</v>
      </c>
    </row>
    <row r="689" spans="1:12" ht="15">
      <c r="A689" s="101" t="s">
        <v>588</v>
      </c>
      <c r="B689" s="99" t="s">
        <v>1072</v>
      </c>
      <c r="C689" s="99">
        <v>2</v>
      </c>
      <c r="D689" s="103">
        <v>0.00039405906279997306</v>
      </c>
      <c r="E689" s="103">
        <v>2.81274628817305</v>
      </c>
      <c r="F689" s="99" t="s">
        <v>1670</v>
      </c>
      <c r="G689" s="99" t="b">
        <v>0</v>
      </c>
      <c r="H689" s="99" t="b">
        <v>0</v>
      </c>
      <c r="I689" s="99" t="b">
        <v>0</v>
      </c>
      <c r="J689" s="99" t="b">
        <v>0</v>
      </c>
      <c r="K689" s="99" t="b">
        <v>0</v>
      </c>
      <c r="L689" s="99" t="b">
        <v>0</v>
      </c>
    </row>
    <row r="690" spans="1:12" ht="15">
      <c r="A690" s="101" t="s">
        <v>1655</v>
      </c>
      <c r="B690" s="99" t="s">
        <v>427</v>
      </c>
      <c r="C690" s="99">
        <v>2</v>
      </c>
      <c r="D690" s="103">
        <v>0.00039405906279997306</v>
      </c>
      <c r="E690" s="103">
        <v>2.4148062795010126</v>
      </c>
      <c r="F690" s="99" t="s">
        <v>1670</v>
      </c>
      <c r="G690" s="99" t="b">
        <v>0</v>
      </c>
      <c r="H690" s="99" t="b">
        <v>0</v>
      </c>
      <c r="I690" s="99" t="b">
        <v>0</v>
      </c>
      <c r="J690" s="99" t="b">
        <v>0</v>
      </c>
      <c r="K690" s="99" t="b">
        <v>0</v>
      </c>
      <c r="L690" s="99" t="b">
        <v>0</v>
      </c>
    </row>
    <row r="691" spans="1:12" ht="15">
      <c r="A691" s="101" t="s">
        <v>756</v>
      </c>
      <c r="B691" s="99" t="s">
        <v>723</v>
      </c>
      <c r="C691" s="99">
        <v>2</v>
      </c>
      <c r="D691" s="103">
        <v>0.00039405906279997306</v>
      </c>
      <c r="E691" s="103">
        <v>2.7950175212126185</v>
      </c>
      <c r="F691" s="99" t="s">
        <v>1670</v>
      </c>
      <c r="G691" s="99" t="b">
        <v>0</v>
      </c>
      <c r="H691" s="99" t="b">
        <v>0</v>
      </c>
      <c r="I691" s="99" t="b">
        <v>0</v>
      </c>
      <c r="J691" s="99" t="b">
        <v>0</v>
      </c>
      <c r="K691" s="99" t="b">
        <v>0</v>
      </c>
      <c r="L691" s="99" t="b">
        <v>0</v>
      </c>
    </row>
    <row r="692" spans="1:12" ht="15">
      <c r="A692" s="101" t="s">
        <v>1165</v>
      </c>
      <c r="B692" s="99" t="s">
        <v>418</v>
      </c>
      <c r="C692" s="99">
        <v>2</v>
      </c>
      <c r="D692" s="103">
        <v>0.00039405906279997306</v>
      </c>
      <c r="E692" s="103">
        <v>2.0723835986788064</v>
      </c>
      <c r="F692" s="99" t="s">
        <v>1670</v>
      </c>
      <c r="G692" s="99" t="b">
        <v>0</v>
      </c>
      <c r="H692" s="99" t="b">
        <v>0</v>
      </c>
      <c r="I692" s="99" t="b">
        <v>0</v>
      </c>
      <c r="J692" s="99" t="b">
        <v>0</v>
      </c>
      <c r="K692" s="99" t="b">
        <v>0</v>
      </c>
      <c r="L692" s="99" t="b">
        <v>0</v>
      </c>
    </row>
    <row r="693" spans="1:12" ht="15">
      <c r="A693" s="101" t="s">
        <v>756</v>
      </c>
      <c r="B693" s="99" t="s">
        <v>215</v>
      </c>
      <c r="C693" s="99">
        <v>2</v>
      </c>
      <c r="D693" s="103">
        <v>0.00039405906279997306</v>
      </c>
      <c r="E693" s="103">
        <v>3.192957529884656</v>
      </c>
      <c r="F693" s="99" t="s">
        <v>1670</v>
      </c>
      <c r="G693" s="99" t="b">
        <v>0</v>
      </c>
      <c r="H693" s="99" t="b">
        <v>0</v>
      </c>
      <c r="I693" s="99" t="b">
        <v>0</v>
      </c>
      <c r="J693" s="99" t="b">
        <v>0</v>
      </c>
      <c r="K693" s="99" t="b">
        <v>0</v>
      </c>
      <c r="L693" s="99" t="b">
        <v>0</v>
      </c>
    </row>
    <row r="694" spans="1:12" ht="15">
      <c r="A694" s="101" t="s">
        <v>778</v>
      </c>
      <c r="B694" s="99" t="s">
        <v>488</v>
      </c>
      <c r="C694" s="99">
        <v>2</v>
      </c>
      <c r="D694" s="103">
        <v>0.00039405906279997306</v>
      </c>
      <c r="E694" s="103">
        <v>2.3178962664929563</v>
      </c>
      <c r="F694" s="99" t="s">
        <v>1670</v>
      </c>
      <c r="G694" s="99" t="b">
        <v>0</v>
      </c>
      <c r="H694" s="99" t="b">
        <v>0</v>
      </c>
      <c r="I694" s="99" t="b">
        <v>0</v>
      </c>
      <c r="J694" s="99" t="b">
        <v>0</v>
      </c>
      <c r="K694" s="99" t="b">
        <v>0</v>
      </c>
      <c r="L694" s="99" t="b">
        <v>0</v>
      </c>
    </row>
    <row r="695" spans="1:12" ht="15">
      <c r="A695" s="101" t="s">
        <v>430</v>
      </c>
      <c r="B695" s="99" t="s">
        <v>455</v>
      </c>
      <c r="C695" s="99">
        <v>2</v>
      </c>
      <c r="D695" s="103">
        <v>0.00039405906279997306</v>
      </c>
      <c r="E695" s="103">
        <v>1.4295295363217189</v>
      </c>
      <c r="F695" s="99" t="s">
        <v>1670</v>
      </c>
      <c r="G695" s="99" t="b">
        <v>0</v>
      </c>
      <c r="H695" s="99" t="b">
        <v>0</v>
      </c>
      <c r="I695" s="99" t="b">
        <v>0</v>
      </c>
      <c r="J695" s="99" t="b">
        <v>0</v>
      </c>
      <c r="K695" s="99" t="b">
        <v>0</v>
      </c>
      <c r="L695" s="99" t="b">
        <v>0</v>
      </c>
    </row>
    <row r="696" spans="1:12" ht="15">
      <c r="A696" s="101" t="s">
        <v>557</v>
      </c>
      <c r="B696" s="99" t="s">
        <v>647</v>
      </c>
      <c r="C696" s="99">
        <v>2</v>
      </c>
      <c r="D696" s="103">
        <v>0.00039405906279997306</v>
      </c>
      <c r="E696" s="103">
        <v>2.3478594898703995</v>
      </c>
      <c r="F696" s="99" t="s">
        <v>1670</v>
      </c>
      <c r="G696" s="99" t="b">
        <v>0</v>
      </c>
      <c r="H696" s="99" t="b">
        <v>0</v>
      </c>
      <c r="I696" s="99" t="b">
        <v>0</v>
      </c>
      <c r="J696" s="99" t="b">
        <v>0</v>
      </c>
      <c r="K696" s="99" t="b">
        <v>0</v>
      </c>
      <c r="L696" s="99" t="b">
        <v>0</v>
      </c>
    </row>
    <row r="697" spans="1:12" ht="15">
      <c r="A697" s="101" t="s">
        <v>215</v>
      </c>
      <c r="B697" s="99" t="s">
        <v>1651</v>
      </c>
      <c r="C697" s="99">
        <v>2</v>
      </c>
      <c r="D697" s="103">
        <v>0.00039405906279997306</v>
      </c>
      <c r="E697" s="103">
        <v>3.2898675428927127</v>
      </c>
      <c r="F697" s="99" t="s">
        <v>1670</v>
      </c>
      <c r="G697" s="99" t="b">
        <v>0</v>
      </c>
      <c r="H697" s="99" t="b">
        <v>0</v>
      </c>
      <c r="I697" s="99" t="b">
        <v>0</v>
      </c>
      <c r="J697" s="99" t="b">
        <v>0</v>
      </c>
      <c r="K697" s="99" t="b">
        <v>0</v>
      </c>
      <c r="L697" s="99" t="b">
        <v>0</v>
      </c>
    </row>
    <row r="698" spans="1:12" ht="15">
      <c r="A698" s="101" t="s">
        <v>450</v>
      </c>
      <c r="B698" s="99" t="s">
        <v>1368</v>
      </c>
      <c r="C698" s="99">
        <v>2</v>
      </c>
      <c r="D698" s="103">
        <v>0.00039405906279997306</v>
      </c>
      <c r="E698" s="103">
        <v>2.5697082394867556</v>
      </c>
      <c r="F698" s="99" t="s">
        <v>1670</v>
      </c>
      <c r="G698" s="99" t="b">
        <v>0</v>
      </c>
      <c r="H698" s="99" t="b">
        <v>0</v>
      </c>
      <c r="I698" s="99" t="b">
        <v>0</v>
      </c>
      <c r="J698" s="99" t="b">
        <v>0</v>
      </c>
      <c r="K698" s="99" t="b">
        <v>0</v>
      </c>
      <c r="L698" s="99" t="b">
        <v>0</v>
      </c>
    </row>
    <row r="699" spans="1:12" ht="15">
      <c r="A699" s="101" t="s">
        <v>1577</v>
      </c>
      <c r="B699" s="99" t="s">
        <v>605</v>
      </c>
      <c r="C699" s="99">
        <v>2</v>
      </c>
      <c r="D699" s="103">
        <v>0.00039405906279997306</v>
      </c>
      <c r="E699" s="103">
        <v>3.0468294942064182</v>
      </c>
      <c r="F699" s="99" t="s">
        <v>1670</v>
      </c>
      <c r="G699" s="99" t="b">
        <v>0</v>
      </c>
      <c r="H699" s="99" t="b">
        <v>0</v>
      </c>
      <c r="I699" s="99" t="b">
        <v>0</v>
      </c>
      <c r="J699" s="99" t="b">
        <v>0</v>
      </c>
      <c r="K699" s="99" t="b">
        <v>0</v>
      </c>
      <c r="L699" s="99" t="b">
        <v>0</v>
      </c>
    </row>
    <row r="700" spans="1:12" ht="15">
      <c r="A700" s="101" t="s">
        <v>1182</v>
      </c>
      <c r="B700" s="99" t="s">
        <v>588</v>
      </c>
      <c r="C700" s="99">
        <v>2</v>
      </c>
      <c r="D700" s="103">
        <v>0.00039405906279997306</v>
      </c>
      <c r="E700" s="103">
        <v>2.81274628817305</v>
      </c>
      <c r="F700" s="99" t="s">
        <v>1670</v>
      </c>
      <c r="G700" s="99" t="b">
        <v>0</v>
      </c>
      <c r="H700" s="99" t="b">
        <v>0</v>
      </c>
      <c r="I700" s="99" t="b">
        <v>0</v>
      </c>
      <c r="J700" s="99" t="b">
        <v>0</v>
      </c>
      <c r="K700" s="99" t="b">
        <v>0</v>
      </c>
      <c r="L700" s="99" t="b">
        <v>0</v>
      </c>
    </row>
    <row r="701" spans="1:12" ht="15">
      <c r="A701" s="101" t="s">
        <v>812</v>
      </c>
      <c r="B701" s="99" t="s">
        <v>697</v>
      </c>
      <c r="C701" s="99">
        <v>2</v>
      </c>
      <c r="D701" s="103">
        <v>0.00039405906279997306</v>
      </c>
      <c r="E701" s="103">
        <v>2.81274628817305</v>
      </c>
      <c r="F701" s="99" t="s">
        <v>1670</v>
      </c>
      <c r="G701" s="99" t="b">
        <v>0</v>
      </c>
      <c r="H701" s="99" t="b">
        <v>0</v>
      </c>
      <c r="I701" s="99" t="b">
        <v>0</v>
      </c>
      <c r="J701" s="99" t="b">
        <v>0</v>
      </c>
      <c r="K701" s="99" t="b">
        <v>0</v>
      </c>
      <c r="L701" s="99" t="b">
        <v>0</v>
      </c>
    </row>
    <row r="702" spans="1:12" ht="15">
      <c r="A702" s="101" t="s">
        <v>474</v>
      </c>
      <c r="B702" s="99" t="s">
        <v>833</v>
      </c>
      <c r="C702" s="99">
        <v>2</v>
      </c>
      <c r="D702" s="103">
        <v>0.00039405906279997306</v>
      </c>
      <c r="E702" s="103">
        <v>2.36044861717842</v>
      </c>
      <c r="F702" s="99" t="s">
        <v>1670</v>
      </c>
      <c r="G702" s="99" t="b">
        <v>0</v>
      </c>
      <c r="H702" s="99" t="b">
        <v>0</v>
      </c>
      <c r="I702" s="99" t="b">
        <v>0</v>
      </c>
      <c r="J702" s="99" t="b">
        <v>0</v>
      </c>
      <c r="K702" s="99" t="b">
        <v>0</v>
      </c>
      <c r="L702" s="99" t="b">
        <v>0</v>
      </c>
    </row>
    <row r="703" spans="1:12" ht="15">
      <c r="A703" s="101" t="s">
        <v>1544</v>
      </c>
      <c r="B703" s="99" t="s">
        <v>563</v>
      </c>
      <c r="C703" s="99">
        <v>2</v>
      </c>
      <c r="D703" s="103">
        <v>0.00039405906279997306</v>
      </c>
      <c r="E703" s="103">
        <v>2.93768502478135</v>
      </c>
      <c r="F703" s="99" t="s">
        <v>1670</v>
      </c>
      <c r="G703" s="99" t="b">
        <v>0</v>
      </c>
      <c r="H703" s="99" t="b">
        <v>0</v>
      </c>
      <c r="I703" s="99" t="b">
        <v>0</v>
      </c>
      <c r="J703" s="99" t="b">
        <v>0</v>
      </c>
      <c r="K703" s="99" t="b">
        <v>0</v>
      </c>
      <c r="L703" s="99" t="b">
        <v>0</v>
      </c>
    </row>
    <row r="704" spans="1:12" ht="15">
      <c r="A704" s="101" t="s">
        <v>1122</v>
      </c>
      <c r="B704" s="99" t="s">
        <v>727</v>
      </c>
      <c r="C704" s="99">
        <v>2</v>
      </c>
      <c r="D704" s="103">
        <v>0.00039405906279997306</v>
      </c>
      <c r="E704" s="103">
        <v>3.016866270828975</v>
      </c>
      <c r="F704" s="99" t="s">
        <v>1670</v>
      </c>
      <c r="G704" s="99" t="b">
        <v>0</v>
      </c>
      <c r="H704" s="99" t="b">
        <v>0</v>
      </c>
      <c r="I704" s="99" t="b">
        <v>0</v>
      </c>
      <c r="J704" s="99" t="b">
        <v>0</v>
      </c>
      <c r="K704" s="99" t="b">
        <v>0</v>
      </c>
      <c r="L704" s="99" t="b">
        <v>0</v>
      </c>
    </row>
    <row r="705" spans="1:12" ht="15">
      <c r="A705" s="101" t="s">
        <v>482</v>
      </c>
      <c r="B705" s="99" t="s">
        <v>462</v>
      </c>
      <c r="C705" s="99">
        <v>2</v>
      </c>
      <c r="D705" s="103">
        <v>0.00039405906279997306</v>
      </c>
      <c r="E705" s="103">
        <v>1.7100839462759025</v>
      </c>
      <c r="F705" s="99" t="s">
        <v>1670</v>
      </c>
      <c r="G705" s="99" t="b">
        <v>0</v>
      </c>
      <c r="H705" s="99" t="b">
        <v>0</v>
      </c>
      <c r="I705" s="99" t="b">
        <v>0</v>
      </c>
      <c r="J705" s="99" t="b">
        <v>0</v>
      </c>
      <c r="K705" s="99" t="b">
        <v>0</v>
      </c>
      <c r="L705" s="99" t="b">
        <v>0</v>
      </c>
    </row>
    <row r="706" spans="1:12" ht="15">
      <c r="A706" s="101" t="s">
        <v>612</v>
      </c>
      <c r="B706" s="99" t="s">
        <v>515</v>
      </c>
      <c r="C706" s="99">
        <v>2</v>
      </c>
      <c r="D706" s="103">
        <v>0.00039405906279997306</v>
      </c>
      <c r="E706" s="103">
        <v>2.2686782438227744</v>
      </c>
      <c r="F706" s="99" t="s">
        <v>1670</v>
      </c>
      <c r="G706" s="99" t="b">
        <v>0</v>
      </c>
      <c r="H706" s="99" t="b">
        <v>0</v>
      </c>
      <c r="I706" s="99" t="b">
        <v>0</v>
      </c>
      <c r="J706" s="99" t="b">
        <v>0</v>
      </c>
      <c r="K706" s="99" t="b">
        <v>0</v>
      </c>
      <c r="L706" s="99" t="b">
        <v>0</v>
      </c>
    </row>
    <row r="707" spans="1:12" ht="15">
      <c r="A707" s="101" t="s">
        <v>1572</v>
      </c>
      <c r="B707" s="99" t="s">
        <v>1533</v>
      </c>
      <c r="C707" s="99">
        <v>2</v>
      </c>
      <c r="D707" s="103">
        <v>0.00039405906279997306</v>
      </c>
      <c r="E707" s="103">
        <v>3.590897538556694</v>
      </c>
      <c r="F707" s="99" t="s">
        <v>1670</v>
      </c>
      <c r="G707" s="99" t="b">
        <v>0</v>
      </c>
      <c r="H707" s="99" t="b">
        <v>0</v>
      </c>
      <c r="I707" s="99" t="b">
        <v>0</v>
      </c>
      <c r="J707" s="99" t="b">
        <v>0</v>
      </c>
      <c r="K707" s="99" t="b">
        <v>0</v>
      </c>
      <c r="L707" s="99" t="b">
        <v>0</v>
      </c>
    </row>
    <row r="708" spans="1:12" ht="15">
      <c r="A708" s="101" t="s">
        <v>1266</v>
      </c>
      <c r="B708" s="99" t="s">
        <v>1532</v>
      </c>
      <c r="C708" s="99">
        <v>2</v>
      </c>
      <c r="D708" s="103">
        <v>0.00039405906279997306</v>
      </c>
      <c r="E708" s="103">
        <v>3.590897538556694</v>
      </c>
      <c r="F708" s="99" t="s">
        <v>1670</v>
      </c>
      <c r="G708" s="99" t="b">
        <v>1</v>
      </c>
      <c r="H708" s="99" t="b">
        <v>0</v>
      </c>
      <c r="I708" s="99" t="b">
        <v>0</v>
      </c>
      <c r="J708" s="99" t="b">
        <v>0</v>
      </c>
      <c r="K708" s="99" t="b">
        <v>0</v>
      </c>
      <c r="L708" s="99" t="b">
        <v>0</v>
      </c>
    </row>
    <row r="709" spans="1:12" ht="15">
      <c r="A709" s="101" t="s">
        <v>752</v>
      </c>
      <c r="B709" s="99" t="s">
        <v>433</v>
      </c>
      <c r="C709" s="99">
        <v>2</v>
      </c>
      <c r="D709" s="103">
        <v>0.00039405906279997306</v>
      </c>
      <c r="E709" s="103">
        <v>2.0468294942064182</v>
      </c>
      <c r="F709" s="99" t="s">
        <v>1670</v>
      </c>
      <c r="G709" s="99" t="b">
        <v>0</v>
      </c>
      <c r="H709" s="99" t="b">
        <v>0</v>
      </c>
      <c r="I709" s="99" t="b">
        <v>0</v>
      </c>
      <c r="J709" s="99" t="b">
        <v>0</v>
      </c>
      <c r="K709" s="99" t="b">
        <v>0</v>
      </c>
      <c r="L709" s="99" t="b">
        <v>0</v>
      </c>
    </row>
    <row r="710" spans="1:12" ht="15">
      <c r="A710" s="101" t="s">
        <v>1528</v>
      </c>
      <c r="B710" s="99" t="s">
        <v>1182</v>
      </c>
      <c r="C710" s="99">
        <v>2</v>
      </c>
      <c r="D710" s="103">
        <v>0.00039405906279997306</v>
      </c>
      <c r="E710" s="103">
        <v>3.4148062795010126</v>
      </c>
      <c r="F710" s="99" t="s">
        <v>1670</v>
      </c>
      <c r="G710" s="99" t="b">
        <v>0</v>
      </c>
      <c r="H710" s="99" t="b">
        <v>0</v>
      </c>
      <c r="I710" s="99" t="b">
        <v>0</v>
      </c>
      <c r="J710" s="99" t="b">
        <v>0</v>
      </c>
      <c r="K710" s="99" t="b">
        <v>0</v>
      </c>
      <c r="L710" s="99" t="b">
        <v>0</v>
      </c>
    </row>
    <row r="711" spans="1:12" ht="15">
      <c r="A711" s="101" t="s">
        <v>453</v>
      </c>
      <c r="B711" s="99" t="s">
        <v>1398</v>
      </c>
      <c r="C711" s="99">
        <v>2</v>
      </c>
      <c r="D711" s="103">
        <v>0.00039405906279997306</v>
      </c>
      <c r="E711" s="103">
        <v>2.590897538556694</v>
      </c>
      <c r="F711" s="99" t="s">
        <v>1670</v>
      </c>
      <c r="G711" s="99" t="b">
        <v>0</v>
      </c>
      <c r="H711" s="99" t="b">
        <v>0</v>
      </c>
      <c r="I711" s="99" t="b">
        <v>0</v>
      </c>
      <c r="J711" s="99" t="b">
        <v>0</v>
      </c>
      <c r="K711" s="99" t="b">
        <v>0</v>
      </c>
      <c r="L711" s="99" t="b">
        <v>0</v>
      </c>
    </row>
    <row r="712" spans="1:12" ht="15">
      <c r="A712" s="101" t="s">
        <v>523</v>
      </c>
      <c r="B712" s="99" t="s">
        <v>425</v>
      </c>
      <c r="C712" s="99">
        <v>2</v>
      </c>
      <c r="D712" s="103">
        <v>0.00039405906279997306</v>
      </c>
      <c r="E712" s="103">
        <v>1.6744435900067687</v>
      </c>
      <c r="F712" s="99" t="s">
        <v>1670</v>
      </c>
      <c r="G712" s="99" t="b">
        <v>0</v>
      </c>
      <c r="H712" s="99" t="b">
        <v>0</v>
      </c>
      <c r="I712" s="99" t="b">
        <v>0</v>
      </c>
      <c r="J712" s="99" t="b">
        <v>1</v>
      </c>
      <c r="K712" s="99" t="b">
        <v>0</v>
      </c>
      <c r="L712" s="99" t="b">
        <v>0</v>
      </c>
    </row>
    <row r="713" spans="1:12" ht="15">
      <c r="A713" s="101" t="s">
        <v>1384</v>
      </c>
      <c r="B713" s="99" t="s">
        <v>860</v>
      </c>
      <c r="C713" s="99">
        <v>2</v>
      </c>
      <c r="D713" s="103">
        <v>0.00039405906279997306</v>
      </c>
      <c r="E713" s="103">
        <v>3.2898675428927127</v>
      </c>
      <c r="F713" s="99" t="s">
        <v>1670</v>
      </c>
      <c r="G713" s="99" t="b">
        <v>0</v>
      </c>
      <c r="H713" s="99" t="b">
        <v>0</v>
      </c>
      <c r="I713" s="99" t="b">
        <v>0</v>
      </c>
      <c r="J713" s="99" t="b">
        <v>0</v>
      </c>
      <c r="K713" s="99" t="b">
        <v>0</v>
      </c>
      <c r="L713" s="99" t="b">
        <v>0</v>
      </c>
    </row>
    <row r="714" spans="1:12" ht="15">
      <c r="A714" s="101" t="s">
        <v>709</v>
      </c>
      <c r="B714" s="99" t="s">
        <v>529</v>
      </c>
      <c r="C714" s="99">
        <v>2</v>
      </c>
      <c r="D714" s="103">
        <v>0.00039405906279997306</v>
      </c>
      <c r="E714" s="103">
        <v>2.4525948403904123</v>
      </c>
      <c r="F714" s="99" t="s">
        <v>1670</v>
      </c>
      <c r="G714" s="99" t="b">
        <v>0</v>
      </c>
      <c r="H714" s="99" t="b">
        <v>0</v>
      </c>
      <c r="I714" s="99" t="b">
        <v>0</v>
      </c>
      <c r="J714" s="99" t="b">
        <v>0</v>
      </c>
      <c r="K714" s="99" t="b">
        <v>0</v>
      </c>
      <c r="L714" s="99" t="b">
        <v>0</v>
      </c>
    </row>
    <row r="715" spans="1:12" ht="15">
      <c r="A715" s="101" t="s">
        <v>1374</v>
      </c>
      <c r="B715" s="99" t="s">
        <v>1638</v>
      </c>
      <c r="C715" s="99">
        <v>2</v>
      </c>
      <c r="D715" s="103">
        <v>0.00039405906279997306</v>
      </c>
      <c r="E715" s="103">
        <v>3.590897538556694</v>
      </c>
      <c r="F715" s="99" t="s">
        <v>1670</v>
      </c>
      <c r="G715" s="99" t="b">
        <v>0</v>
      </c>
      <c r="H715" s="99" t="b">
        <v>0</v>
      </c>
      <c r="I715" s="99" t="b">
        <v>0</v>
      </c>
      <c r="J715" s="99" t="b">
        <v>0</v>
      </c>
      <c r="K715" s="99" t="b">
        <v>0</v>
      </c>
      <c r="L715" s="99" t="b">
        <v>0</v>
      </c>
    </row>
    <row r="716" spans="1:12" ht="15">
      <c r="A716" s="101" t="s">
        <v>419</v>
      </c>
      <c r="B716" s="99" t="s">
        <v>864</v>
      </c>
      <c r="C716" s="99">
        <v>2</v>
      </c>
      <c r="D716" s="103">
        <v>0.00039405906279997306</v>
      </c>
      <c r="E716" s="103">
        <v>1.9998329315301946</v>
      </c>
      <c r="F716" s="99" t="s">
        <v>1670</v>
      </c>
      <c r="G716" s="99" t="b">
        <v>0</v>
      </c>
      <c r="H716" s="99" t="b">
        <v>0</v>
      </c>
      <c r="I716" s="99" t="b">
        <v>0</v>
      </c>
      <c r="J716" s="99" t="b">
        <v>0</v>
      </c>
      <c r="K716" s="99" t="b">
        <v>0</v>
      </c>
      <c r="L716" s="99" t="b">
        <v>0</v>
      </c>
    </row>
    <row r="717" spans="1:12" ht="15">
      <c r="A717" s="101" t="s">
        <v>1509</v>
      </c>
      <c r="B717" s="99" t="s">
        <v>425</v>
      </c>
      <c r="C717" s="99">
        <v>2</v>
      </c>
      <c r="D717" s="103">
        <v>0.00039405906279997306</v>
      </c>
      <c r="E717" s="103">
        <v>2.4148062795010126</v>
      </c>
      <c r="F717" s="99" t="s">
        <v>1670</v>
      </c>
      <c r="G717" s="99" t="b">
        <v>0</v>
      </c>
      <c r="H717" s="99" t="b">
        <v>0</v>
      </c>
      <c r="I717" s="99" t="b">
        <v>0</v>
      </c>
      <c r="J717" s="99" t="b">
        <v>1</v>
      </c>
      <c r="K717" s="99" t="b">
        <v>0</v>
      </c>
      <c r="L717" s="99" t="b">
        <v>0</v>
      </c>
    </row>
    <row r="718" spans="1:12" ht="15">
      <c r="A718" s="101" t="s">
        <v>478</v>
      </c>
      <c r="B718" s="99" t="s">
        <v>483</v>
      </c>
      <c r="C718" s="99">
        <v>2</v>
      </c>
      <c r="D718" s="103">
        <v>0.0004705791430399276</v>
      </c>
      <c r="E718" s="103">
        <v>1.7847175645728066</v>
      </c>
      <c r="F718" s="99" t="s">
        <v>1670</v>
      </c>
      <c r="G718" s="99" t="b">
        <v>0</v>
      </c>
      <c r="H718" s="99" t="b">
        <v>0</v>
      </c>
      <c r="I718" s="99" t="b">
        <v>0</v>
      </c>
      <c r="J718" s="99" t="b">
        <v>0</v>
      </c>
      <c r="K718" s="99" t="b">
        <v>0</v>
      </c>
      <c r="L718" s="99" t="b">
        <v>0</v>
      </c>
    </row>
    <row r="719" spans="1:12" ht="15">
      <c r="A719" s="101" t="s">
        <v>1023</v>
      </c>
      <c r="B719" s="99" t="s">
        <v>725</v>
      </c>
      <c r="C719" s="99">
        <v>2</v>
      </c>
      <c r="D719" s="103">
        <v>0.00039405906279997306</v>
      </c>
      <c r="E719" s="103">
        <v>3.016866270828975</v>
      </c>
      <c r="F719" s="99" t="s">
        <v>1670</v>
      </c>
      <c r="G719" s="99" t="b">
        <v>0</v>
      </c>
      <c r="H719" s="99" t="b">
        <v>0</v>
      </c>
      <c r="I719" s="99" t="b">
        <v>0</v>
      </c>
      <c r="J719" s="99" t="b">
        <v>0</v>
      </c>
      <c r="K719" s="99" t="b">
        <v>0</v>
      </c>
      <c r="L719" s="99" t="b">
        <v>0</v>
      </c>
    </row>
    <row r="720" spans="1:12" ht="15">
      <c r="A720" s="101" t="s">
        <v>646</v>
      </c>
      <c r="B720" s="99" t="s">
        <v>1337</v>
      </c>
      <c r="C720" s="99">
        <v>2</v>
      </c>
      <c r="D720" s="103">
        <v>0.00039405906279997306</v>
      </c>
      <c r="E720" s="103">
        <v>3.0468294942064182</v>
      </c>
      <c r="F720" s="99" t="s">
        <v>1670</v>
      </c>
      <c r="G720" s="99" t="b">
        <v>0</v>
      </c>
      <c r="H720" s="99" t="b">
        <v>0</v>
      </c>
      <c r="I720" s="99" t="b">
        <v>0</v>
      </c>
      <c r="J720" s="99" t="b">
        <v>0</v>
      </c>
      <c r="K720" s="99" t="b">
        <v>0</v>
      </c>
      <c r="L720" s="99" t="b">
        <v>0</v>
      </c>
    </row>
    <row r="721" spans="1:12" ht="15">
      <c r="A721" s="101" t="s">
        <v>1619</v>
      </c>
      <c r="B721" s="99" t="s">
        <v>668</v>
      </c>
      <c r="C721" s="99">
        <v>2</v>
      </c>
      <c r="D721" s="103">
        <v>0.00039405906279997306</v>
      </c>
      <c r="E721" s="103">
        <v>3.1137762838370313</v>
      </c>
      <c r="F721" s="99" t="s">
        <v>1670</v>
      </c>
      <c r="G721" s="99" t="b">
        <v>0</v>
      </c>
      <c r="H721" s="99" t="b">
        <v>0</v>
      </c>
      <c r="I721" s="99" t="b">
        <v>0</v>
      </c>
      <c r="J721" s="99" t="b">
        <v>0</v>
      </c>
      <c r="K721" s="99" t="b">
        <v>0</v>
      </c>
      <c r="L721" s="99" t="b">
        <v>0</v>
      </c>
    </row>
    <row r="722" spans="1:12" ht="15">
      <c r="A722" s="101" t="s">
        <v>684</v>
      </c>
      <c r="B722" s="99" t="s">
        <v>1248</v>
      </c>
      <c r="C722" s="99">
        <v>2</v>
      </c>
      <c r="D722" s="103">
        <v>0.00039405906279997306</v>
      </c>
      <c r="E722" s="103">
        <v>3.1137762838370313</v>
      </c>
      <c r="F722" s="99" t="s">
        <v>1670</v>
      </c>
      <c r="G722" s="99" t="b">
        <v>0</v>
      </c>
      <c r="H722" s="99" t="b">
        <v>0</v>
      </c>
      <c r="I722" s="99" t="b">
        <v>0</v>
      </c>
      <c r="J722" s="99" t="b">
        <v>0</v>
      </c>
      <c r="K722" s="99" t="b">
        <v>0</v>
      </c>
      <c r="L722" s="99" t="b">
        <v>0</v>
      </c>
    </row>
    <row r="723" spans="1:12" ht="15">
      <c r="A723" s="101" t="s">
        <v>1461</v>
      </c>
      <c r="B723" s="99" t="s">
        <v>1476</v>
      </c>
      <c r="C723" s="99">
        <v>2</v>
      </c>
      <c r="D723" s="103">
        <v>0.00039405906279997306</v>
      </c>
      <c r="E723" s="103">
        <v>3.590897538556694</v>
      </c>
      <c r="F723" s="99" t="s">
        <v>1670</v>
      </c>
      <c r="G723" s="99" t="b">
        <v>0</v>
      </c>
      <c r="H723" s="99" t="b">
        <v>0</v>
      </c>
      <c r="I723" s="99" t="b">
        <v>0</v>
      </c>
      <c r="J723" s="99" t="b">
        <v>0</v>
      </c>
      <c r="K723" s="99" t="b">
        <v>0</v>
      </c>
      <c r="L723" s="99" t="b">
        <v>0</v>
      </c>
    </row>
    <row r="724" spans="1:12" ht="15">
      <c r="A724" s="101" t="s">
        <v>530</v>
      </c>
      <c r="B724" s="99" t="s">
        <v>1459</v>
      </c>
      <c r="C724" s="99">
        <v>2</v>
      </c>
      <c r="D724" s="103">
        <v>0.00039405906279997306</v>
      </c>
      <c r="E724" s="103">
        <v>2.8505348490624502</v>
      </c>
      <c r="F724" s="99" t="s">
        <v>1670</v>
      </c>
      <c r="G724" s="99" t="b">
        <v>0</v>
      </c>
      <c r="H724" s="99" t="b">
        <v>0</v>
      </c>
      <c r="I724" s="99" t="b">
        <v>0</v>
      </c>
      <c r="J724" s="99" t="b">
        <v>0</v>
      </c>
      <c r="K724" s="99" t="b">
        <v>0</v>
      </c>
      <c r="L724" s="99" t="b">
        <v>0</v>
      </c>
    </row>
    <row r="725" spans="1:12" ht="15">
      <c r="A725" s="101" t="s">
        <v>1400</v>
      </c>
      <c r="B725" s="99" t="s">
        <v>570</v>
      </c>
      <c r="C725" s="99">
        <v>2</v>
      </c>
      <c r="D725" s="103">
        <v>0.0004705791430399276</v>
      </c>
      <c r="E725" s="103">
        <v>2.93768502478135</v>
      </c>
      <c r="F725" s="99" t="s">
        <v>1670</v>
      </c>
      <c r="G725" s="99" t="b">
        <v>0</v>
      </c>
      <c r="H725" s="99" t="b">
        <v>0</v>
      </c>
      <c r="I725" s="99" t="b">
        <v>0</v>
      </c>
      <c r="J725" s="99" t="b">
        <v>0</v>
      </c>
      <c r="K725" s="99" t="b">
        <v>0</v>
      </c>
      <c r="L725" s="99" t="b">
        <v>0</v>
      </c>
    </row>
    <row r="726" spans="1:12" ht="15">
      <c r="A726" s="101" t="s">
        <v>1633</v>
      </c>
      <c r="B726" s="99" t="s">
        <v>576</v>
      </c>
      <c r="C726" s="99">
        <v>2</v>
      </c>
      <c r="D726" s="103">
        <v>0.00039405906279997306</v>
      </c>
      <c r="E726" s="103">
        <v>2.93768502478135</v>
      </c>
      <c r="F726" s="99" t="s">
        <v>1670</v>
      </c>
      <c r="G726" s="99" t="b">
        <v>0</v>
      </c>
      <c r="H726" s="99" t="b">
        <v>1</v>
      </c>
      <c r="I726" s="99" t="b">
        <v>0</v>
      </c>
      <c r="J726" s="99" t="b">
        <v>1</v>
      </c>
      <c r="K726" s="99" t="b">
        <v>0</v>
      </c>
      <c r="L726" s="99" t="b">
        <v>0</v>
      </c>
    </row>
    <row r="727" spans="1:12" ht="15">
      <c r="A727" s="101" t="s">
        <v>722</v>
      </c>
      <c r="B727" s="99" t="s">
        <v>964</v>
      </c>
      <c r="C727" s="99">
        <v>2</v>
      </c>
      <c r="D727" s="103">
        <v>0.00039405906279997306</v>
      </c>
      <c r="E727" s="103">
        <v>3.016866270828975</v>
      </c>
      <c r="F727" s="99" t="s">
        <v>1670</v>
      </c>
      <c r="G727" s="99" t="b">
        <v>0</v>
      </c>
      <c r="H727" s="99" t="b">
        <v>0</v>
      </c>
      <c r="I727" s="99" t="b">
        <v>0</v>
      </c>
      <c r="J727" s="99" t="b">
        <v>0</v>
      </c>
      <c r="K727" s="99" t="b">
        <v>0</v>
      </c>
      <c r="L727" s="99" t="b">
        <v>0</v>
      </c>
    </row>
    <row r="728" spans="1:12" ht="15">
      <c r="A728" s="101" t="s">
        <v>243</v>
      </c>
      <c r="B728" s="99" t="s">
        <v>463</v>
      </c>
      <c r="C728" s="99">
        <v>2</v>
      </c>
      <c r="D728" s="103">
        <v>0.00039405906279997306</v>
      </c>
      <c r="E728" s="103">
        <v>2.1595337743977066</v>
      </c>
      <c r="F728" s="99" t="s">
        <v>1670</v>
      </c>
      <c r="G728" s="99" t="b">
        <v>0</v>
      </c>
      <c r="H728" s="99" t="b">
        <v>0</v>
      </c>
      <c r="I728" s="99" t="b">
        <v>0</v>
      </c>
      <c r="J728" s="99" t="b">
        <v>0</v>
      </c>
      <c r="K728" s="99" t="b">
        <v>0</v>
      </c>
      <c r="L728" s="99" t="b">
        <v>0</v>
      </c>
    </row>
    <row r="729" spans="1:12" ht="15">
      <c r="A729" s="101" t="s">
        <v>1199</v>
      </c>
      <c r="B729" s="99" t="s">
        <v>778</v>
      </c>
      <c r="C729" s="99">
        <v>2</v>
      </c>
      <c r="D729" s="103">
        <v>0.00039405906279997306</v>
      </c>
      <c r="E729" s="103">
        <v>3.016866270828975</v>
      </c>
      <c r="F729" s="99" t="s">
        <v>1670</v>
      </c>
      <c r="G729" s="99" t="b">
        <v>1</v>
      </c>
      <c r="H729" s="99" t="b">
        <v>0</v>
      </c>
      <c r="I729" s="99" t="b">
        <v>0</v>
      </c>
      <c r="J729" s="99" t="b">
        <v>0</v>
      </c>
      <c r="K729" s="99" t="b">
        <v>0</v>
      </c>
      <c r="L729" s="99" t="b">
        <v>0</v>
      </c>
    </row>
    <row r="730" spans="1:12" ht="15">
      <c r="A730" s="101" t="s">
        <v>602</v>
      </c>
      <c r="B730" s="99" t="s">
        <v>529</v>
      </c>
      <c r="C730" s="99">
        <v>2</v>
      </c>
      <c r="D730" s="103">
        <v>0.00039405906279997306</v>
      </c>
      <c r="E730" s="103">
        <v>2.2484748577344877</v>
      </c>
      <c r="F730" s="99" t="s">
        <v>1670</v>
      </c>
      <c r="G730" s="99" t="b">
        <v>0</v>
      </c>
      <c r="H730" s="99" t="b">
        <v>0</v>
      </c>
      <c r="I730" s="99" t="b">
        <v>0</v>
      </c>
      <c r="J730" s="99" t="b">
        <v>0</v>
      </c>
      <c r="K730" s="99" t="b">
        <v>0</v>
      </c>
      <c r="L730" s="99" t="b">
        <v>0</v>
      </c>
    </row>
    <row r="731" spans="1:12" ht="15">
      <c r="A731" s="101" t="s">
        <v>926</v>
      </c>
      <c r="B731" s="99" t="s">
        <v>926</v>
      </c>
      <c r="C731" s="99">
        <v>2</v>
      </c>
      <c r="D731" s="103">
        <v>0.00039405906279997306</v>
      </c>
      <c r="E731" s="103">
        <v>2.9888375472287314</v>
      </c>
      <c r="F731" s="99" t="s">
        <v>1670</v>
      </c>
      <c r="G731" s="99" t="b">
        <v>0</v>
      </c>
      <c r="H731" s="99" t="b">
        <v>0</v>
      </c>
      <c r="I731" s="99" t="b">
        <v>0</v>
      </c>
      <c r="J731" s="99" t="b">
        <v>0</v>
      </c>
      <c r="K731" s="99" t="b">
        <v>0</v>
      </c>
      <c r="L731" s="99" t="b">
        <v>0</v>
      </c>
    </row>
    <row r="732" spans="1:12" ht="15">
      <c r="A732" s="101" t="s">
        <v>1052</v>
      </c>
      <c r="B732" s="99" t="s">
        <v>463</v>
      </c>
      <c r="C732" s="99">
        <v>2</v>
      </c>
      <c r="D732" s="103">
        <v>0.00039405906279997306</v>
      </c>
      <c r="E732" s="103">
        <v>2.460563770061688</v>
      </c>
      <c r="F732" s="99" t="s">
        <v>1670</v>
      </c>
      <c r="G732" s="99" t="b">
        <v>0</v>
      </c>
      <c r="H732" s="99" t="b">
        <v>0</v>
      </c>
      <c r="I732" s="99" t="b">
        <v>0</v>
      </c>
      <c r="J732" s="99" t="b">
        <v>0</v>
      </c>
      <c r="K732" s="99" t="b">
        <v>0</v>
      </c>
      <c r="L732" s="99" t="b">
        <v>0</v>
      </c>
    </row>
    <row r="733" spans="1:12" ht="15">
      <c r="A733" s="101" t="s">
        <v>1476</v>
      </c>
      <c r="B733" s="99" t="s">
        <v>928</v>
      </c>
      <c r="C733" s="99">
        <v>2</v>
      </c>
      <c r="D733" s="103">
        <v>0.00039405906279997306</v>
      </c>
      <c r="E733" s="103">
        <v>3.2898675428927127</v>
      </c>
      <c r="F733" s="99" t="s">
        <v>1670</v>
      </c>
      <c r="G733" s="99" t="b">
        <v>0</v>
      </c>
      <c r="H733" s="99" t="b">
        <v>0</v>
      </c>
      <c r="I733" s="99" t="b">
        <v>0</v>
      </c>
      <c r="J733" s="99" t="b">
        <v>0</v>
      </c>
      <c r="K733" s="99" t="b">
        <v>0</v>
      </c>
      <c r="L733" s="99" t="b">
        <v>0</v>
      </c>
    </row>
    <row r="734" spans="1:12" ht="15">
      <c r="A734" s="101" t="s">
        <v>419</v>
      </c>
      <c r="B734" s="99" t="s">
        <v>698</v>
      </c>
      <c r="C734" s="99">
        <v>2</v>
      </c>
      <c r="D734" s="103">
        <v>0.00039405906279997306</v>
      </c>
      <c r="E734" s="103">
        <v>1.8237416724745132</v>
      </c>
      <c r="F734" s="99" t="s">
        <v>1670</v>
      </c>
      <c r="G734" s="99" t="b">
        <v>0</v>
      </c>
      <c r="H734" s="99" t="b">
        <v>0</v>
      </c>
      <c r="I734" s="99" t="b">
        <v>0</v>
      </c>
      <c r="J734" s="99" t="b">
        <v>0</v>
      </c>
      <c r="K734" s="99" t="b">
        <v>0</v>
      </c>
      <c r="L734" s="99" t="b">
        <v>0</v>
      </c>
    </row>
    <row r="735" spans="1:12" ht="15">
      <c r="A735" s="101" t="s">
        <v>569</v>
      </c>
      <c r="B735" s="99" t="s">
        <v>1202</v>
      </c>
      <c r="C735" s="99">
        <v>2</v>
      </c>
      <c r="D735" s="103">
        <v>0.00039405906279997306</v>
      </c>
      <c r="E735" s="103">
        <v>2.761593765725669</v>
      </c>
      <c r="F735" s="99" t="s">
        <v>1670</v>
      </c>
      <c r="G735" s="99" t="b">
        <v>0</v>
      </c>
      <c r="H735" s="99" t="b">
        <v>0</v>
      </c>
      <c r="I735" s="99" t="b">
        <v>0</v>
      </c>
      <c r="J735" s="99" t="b">
        <v>0</v>
      </c>
      <c r="K735" s="99" t="b">
        <v>0</v>
      </c>
      <c r="L735" s="99" t="b">
        <v>0</v>
      </c>
    </row>
    <row r="736" spans="1:12" ht="15">
      <c r="A736" s="101" t="s">
        <v>1659</v>
      </c>
      <c r="B736" s="99" t="s">
        <v>428</v>
      </c>
      <c r="C736" s="99">
        <v>2</v>
      </c>
      <c r="D736" s="103">
        <v>0.00039405906279997306</v>
      </c>
      <c r="E736" s="103">
        <v>2.4148062795010126</v>
      </c>
      <c r="F736" s="99" t="s">
        <v>1670</v>
      </c>
      <c r="G736" s="99" t="b">
        <v>0</v>
      </c>
      <c r="H736" s="99" t="b">
        <v>0</v>
      </c>
      <c r="I736" s="99" t="b">
        <v>0</v>
      </c>
      <c r="J736" s="99" t="b">
        <v>0</v>
      </c>
      <c r="K736" s="99" t="b">
        <v>0</v>
      </c>
      <c r="L736" s="99" t="b">
        <v>0</v>
      </c>
    </row>
    <row r="737" spans="1:12" ht="15">
      <c r="A737" s="101" t="s">
        <v>824</v>
      </c>
      <c r="B737" s="99" t="s">
        <v>914</v>
      </c>
      <c r="C737" s="99">
        <v>2</v>
      </c>
      <c r="D737" s="103">
        <v>0.00039405906279997306</v>
      </c>
      <c r="E737" s="103">
        <v>2.9888375472287314</v>
      </c>
      <c r="F737" s="99" t="s">
        <v>1670</v>
      </c>
      <c r="G737" s="99" t="b">
        <v>0</v>
      </c>
      <c r="H737" s="99" t="b">
        <v>0</v>
      </c>
      <c r="I737" s="99" t="b">
        <v>0</v>
      </c>
      <c r="J737" s="99" t="b">
        <v>0</v>
      </c>
      <c r="K737" s="99" t="b">
        <v>0</v>
      </c>
      <c r="L737" s="99" t="b">
        <v>0</v>
      </c>
    </row>
    <row r="738" spans="1:12" ht="15">
      <c r="A738" s="101" t="s">
        <v>444</v>
      </c>
      <c r="B738" s="99" t="s">
        <v>441</v>
      </c>
      <c r="C738" s="99">
        <v>2</v>
      </c>
      <c r="D738" s="103">
        <v>0.00039405906279997306</v>
      </c>
      <c r="E738" s="103">
        <v>1.4703236073508439</v>
      </c>
      <c r="F738" s="99" t="s">
        <v>1670</v>
      </c>
      <c r="G738" s="99" t="b">
        <v>0</v>
      </c>
      <c r="H738" s="99" t="b">
        <v>0</v>
      </c>
      <c r="I738" s="99" t="b">
        <v>0</v>
      </c>
      <c r="J738" s="99" t="b">
        <v>0</v>
      </c>
      <c r="K738" s="99" t="b">
        <v>0</v>
      </c>
      <c r="L738" s="99" t="b">
        <v>0</v>
      </c>
    </row>
    <row r="739" spans="1:12" ht="15">
      <c r="A739" s="101" t="s">
        <v>440</v>
      </c>
      <c r="B739" s="99" t="s">
        <v>1052</v>
      </c>
      <c r="C739" s="99">
        <v>2</v>
      </c>
      <c r="D739" s="103">
        <v>0.00039405906279997306</v>
      </c>
      <c r="E739" s="103">
        <v>2.335625033453388</v>
      </c>
      <c r="F739" s="99" t="s">
        <v>1670</v>
      </c>
      <c r="G739" s="99" t="b">
        <v>0</v>
      </c>
      <c r="H739" s="99" t="b">
        <v>0</v>
      </c>
      <c r="I739" s="99" t="b">
        <v>0</v>
      </c>
      <c r="J739" s="99" t="b">
        <v>0</v>
      </c>
      <c r="K739" s="99" t="b">
        <v>0</v>
      </c>
      <c r="L739" s="99" t="b">
        <v>0</v>
      </c>
    </row>
    <row r="740" spans="1:12" ht="15">
      <c r="A740" s="101" t="s">
        <v>488</v>
      </c>
      <c r="B740" s="99" t="s">
        <v>461</v>
      </c>
      <c r="C740" s="99">
        <v>2</v>
      </c>
      <c r="D740" s="103">
        <v>0.00039405906279997306</v>
      </c>
      <c r="E740" s="103">
        <v>1.738112669876146</v>
      </c>
      <c r="F740" s="99" t="s">
        <v>1670</v>
      </c>
      <c r="G740" s="99" t="b">
        <v>0</v>
      </c>
      <c r="H740" s="99" t="b">
        <v>0</v>
      </c>
      <c r="I740" s="99" t="b">
        <v>0</v>
      </c>
      <c r="J740" s="99" t="b">
        <v>0</v>
      </c>
      <c r="K740" s="99" t="b">
        <v>0</v>
      </c>
      <c r="L740" s="99" t="b">
        <v>0</v>
      </c>
    </row>
    <row r="741" spans="1:12" ht="15">
      <c r="A741" s="101" t="s">
        <v>1179</v>
      </c>
      <c r="B741" s="99" t="s">
        <v>1641</v>
      </c>
      <c r="C741" s="99">
        <v>2</v>
      </c>
      <c r="D741" s="103">
        <v>0.00039405906279997306</v>
      </c>
      <c r="E741" s="103">
        <v>3.4148062795010126</v>
      </c>
      <c r="F741" s="99" t="s">
        <v>1670</v>
      </c>
      <c r="G741" s="99" t="b">
        <v>0</v>
      </c>
      <c r="H741" s="99" t="b">
        <v>0</v>
      </c>
      <c r="I741" s="99" t="b">
        <v>0</v>
      </c>
      <c r="J741" s="99" t="b">
        <v>0</v>
      </c>
      <c r="K741" s="99" t="b">
        <v>0</v>
      </c>
      <c r="L741" s="99" t="b">
        <v>0</v>
      </c>
    </row>
    <row r="742" spans="1:12" ht="15">
      <c r="A742" s="101" t="s">
        <v>1345</v>
      </c>
      <c r="B742" s="99" t="s">
        <v>1501</v>
      </c>
      <c r="C742" s="99">
        <v>2</v>
      </c>
      <c r="D742" s="103">
        <v>0.00039405906279997306</v>
      </c>
      <c r="E742" s="103">
        <v>3.590897538556694</v>
      </c>
      <c r="F742" s="99" t="s">
        <v>1670</v>
      </c>
      <c r="G742" s="99" t="b">
        <v>0</v>
      </c>
      <c r="H742" s="99" t="b">
        <v>0</v>
      </c>
      <c r="I742" s="99" t="b">
        <v>0</v>
      </c>
      <c r="J742" s="99" t="b">
        <v>0</v>
      </c>
      <c r="K742" s="99" t="b">
        <v>0</v>
      </c>
      <c r="L742" s="99" t="b">
        <v>0</v>
      </c>
    </row>
    <row r="743" spans="1:12" ht="15">
      <c r="A743" s="101" t="s">
        <v>588</v>
      </c>
      <c r="B743" s="99" t="s">
        <v>421</v>
      </c>
      <c r="C743" s="99">
        <v>2</v>
      </c>
      <c r="D743" s="103">
        <v>0.00039405906279997306</v>
      </c>
      <c r="E743" s="103">
        <v>1.7335650421254254</v>
      </c>
      <c r="F743" s="99" t="s">
        <v>1670</v>
      </c>
      <c r="G743" s="99" t="b">
        <v>0</v>
      </c>
      <c r="H743" s="99" t="b">
        <v>0</v>
      </c>
      <c r="I743" s="99" t="b">
        <v>0</v>
      </c>
      <c r="J743" s="99" t="b">
        <v>0</v>
      </c>
      <c r="K743" s="99" t="b">
        <v>0</v>
      </c>
      <c r="L743" s="99" t="b">
        <v>0</v>
      </c>
    </row>
    <row r="744" spans="1:12" ht="15">
      <c r="A744" s="101" t="s">
        <v>606</v>
      </c>
      <c r="B744" s="99" t="s">
        <v>440</v>
      </c>
      <c r="C744" s="99">
        <v>2</v>
      </c>
      <c r="D744" s="103">
        <v>0.00039405906279997306</v>
      </c>
      <c r="E744" s="103">
        <v>1.9676482481587934</v>
      </c>
      <c r="F744" s="99" t="s">
        <v>1670</v>
      </c>
      <c r="G744" s="99" t="b">
        <v>0</v>
      </c>
      <c r="H744" s="99" t="b">
        <v>0</v>
      </c>
      <c r="I744" s="99" t="b">
        <v>0</v>
      </c>
      <c r="J744" s="99" t="b">
        <v>0</v>
      </c>
      <c r="K744" s="99" t="b">
        <v>0</v>
      </c>
      <c r="L744" s="99" t="b">
        <v>0</v>
      </c>
    </row>
    <row r="745" spans="1:12" ht="15">
      <c r="A745" s="101" t="s">
        <v>788</v>
      </c>
      <c r="B745" s="99" t="s">
        <v>633</v>
      </c>
      <c r="C745" s="99">
        <v>2</v>
      </c>
      <c r="D745" s="103">
        <v>0.00039405906279997306</v>
      </c>
      <c r="E745" s="103">
        <v>2.6488894855343807</v>
      </c>
      <c r="F745" s="99" t="s">
        <v>1670</v>
      </c>
      <c r="G745" s="99" t="b">
        <v>0</v>
      </c>
      <c r="H745" s="99" t="b">
        <v>0</v>
      </c>
      <c r="I745" s="99" t="b">
        <v>0</v>
      </c>
      <c r="J745" s="99" t="b">
        <v>0</v>
      </c>
      <c r="K745" s="99" t="b">
        <v>0</v>
      </c>
      <c r="L745" s="99" t="b">
        <v>0</v>
      </c>
    </row>
    <row r="746" spans="1:12" ht="15">
      <c r="A746" s="101" t="s">
        <v>775</v>
      </c>
      <c r="B746" s="99" t="s">
        <v>1496</v>
      </c>
      <c r="C746" s="99">
        <v>2</v>
      </c>
      <c r="D746" s="103">
        <v>0.00039405906279997306</v>
      </c>
      <c r="E746" s="103">
        <v>3.192957529884656</v>
      </c>
      <c r="F746" s="99" t="s">
        <v>1670</v>
      </c>
      <c r="G746" s="99" t="b">
        <v>0</v>
      </c>
      <c r="H746" s="99" t="b">
        <v>0</v>
      </c>
      <c r="I746" s="99" t="b">
        <v>0</v>
      </c>
      <c r="J746" s="99" t="b">
        <v>0</v>
      </c>
      <c r="K746" s="99" t="b">
        <v>0</v>
      </c>
      <c r="L746" s="99" t="b">
        <v>0</v>
      </c>
    </row>
    <row r="747" spans="1:12" ht="15">
      <c r="A747" s="101" t="s">
        <v>422</v>
      </c>
      <c r="B747" s="99" t="s">
        <v>1122</v>
      </c>
      <c r="C747" s="99">
        <v>2</v>
      </c>
      <c r="D747" s="103">
        <v>0.00039405906279997306</v>
      </c>
      <c r="E747" s="103">
        <v>2.1360526785481837</v>
      </c>
      <c r="F747" s="99" t="s">
        <v>1670</v>
      </c>
      <c r="G747" s="99" t="b">
        <v>0</v>
      </c>
      <c r="H747" s="99" t="b">
        <v>0</v>
      </c>
      <c r="I747" s="99" t="b">
        <v>0</v>
      </c>
      <c r="J747" s="99" t="b">
        <v>0</v>
      </c>
      <c r="K747" s="99" t="b">
        <v>0</v>
      </c>
      <c r="L747" s="99" t="b">
        <v>0</v>
      </c>
    </row>
    <row r="748" spans="1:12" ht="15">
      <c r="A748" s="101" t="s">
        <v>651</v>
      </c>
      <c r="B748" s="99" t="s">
        <v>873</v>
      </c>
      <c r="C748" s="99">
        <v>2</v>
      </c>
      <c r="D748" s="103">
        <v>0.00039405906279997306</v>
      </c>
      <c r="E748" s="103">
        <v>2.81274628817305</v>
      </c>
      <c r="F748" s="99" t="s">
        <v>1670</v>
      </c>
      <c r="G748" s="99" t="b">
        <v>1</v>
      </c>
      <c r="H748" s="99" t="b">
        <v>0</v>
      </c>
      <c r="I748" s="99" t="b">
        <v>0</v>
      </c>
      <c r="J748" s="99" t="b">
        <v>0</v>
      </c>
      <c r="K748" s="99" t="b">
        <v>0</v>
      </c>
      <c r="L748" s="99" t="b">
        <v>0</v>
      </c>
    </row>
    <row r="749" spans="1:12" ht="15">
      <c r="A749" s="101" t="s">
        <v>559</v>
      </c>
      <c r="B749" s="99" t="s">
        <v>519</v>
      </c>
      <c r="C749" s="99">
        <v>2</v>
      </c>
      <c r="D749" s="103">
        <v>0.0004705791430399276</v>
      </c>
      <c r="E749" s="103">
        <v>2.1137762838370313</v>
      </c>
      <c r="F749" s="99" t="s">
        <v>1670</v>
      </c>
      <c r="G749" s="99" t="b">
        <v>0</v>
      </c>
      <c r="H749" s="99" t="b">
        <v>0</v>
      </c>
      <c r="I749" s="99" t="b">
        <v>0</v>
      </c>
      <c r="J749" s="99" t="b">
        <v>0</v>
      </c>
      <c r="K749" s="99" t="b">
        <v>0</v>
      </c>
      <c r="L749" s="99" t="b">
        <v>0</v>
      </c>
    </row>
    <row r="750" spans="1:12" ht="15">
      <c r="A750" s="101" t="s">
        <v>900</v>
      </c>
      <c r="B750" s="99" t="s">
        <v>554</v>
      </c>
      <c r="C750" s="99">
        <v>2</v>
      </c>
      <c r="D750" s="103">
        <v>0.00039405906279997306</v>
      </c>
      <c r="E750" s="103">
        <v>2.590897538556694</v>
      </c>
      <c r="F750" s="99" t="s">
        <v>1670</v>
      </c>
      <c r="G750" s="99" t="b">
        <v>0</v>
      </c>
      <c r="H750" s="99" t="b">
        <v>0</v>
      </c>
      <c r="I750" s="99" t="b">
        <v>0</v>
      </c>
      <c r="J750" s="99" t="b">
        <v>0</v>
      </c>
      <c r="K750" s="99" t="b">
        <v>0</v>
      </c>
      <c r="L750" s="99" t="b">
        <v>0</v>
      </c>
    </row>
    <row r="751" spans="1:12" ht="15">
      <c r="A751" s="101" t="s">
        <v>1380</v>
      </c>
      <c r="B751" s="99" t="s">
        <v>1150</v>
      </c>
      <c r="C751" s="99">
        <v>2</v>
      </c>
      <c r="D751" s="103">
        <v>0.00039405906279997306</v>
      </c>
      <c r="E751" s="103">
        <v>3.4148062795010126</v>
      </c>
      <c r="F751" s="99" t="s">
        <v>1670</v>
      </c>
      <c r="G751" s="99" t="b">
        <v>0</v>
      </c>
      <c r="H751" s="99" t="b">
        <v>0</v>
      </c>
      <c r="I751" s="99" t="b">
        <v>0</v>
      </c>
      <c r="J751" s="99" t="b">
        <v>0</v>
      </c>
      <c r="K751" s="99" t="b">
        <v>0</v>
      </c>
      <c r="L751" s="99" t="b">
        <v>0</v>
      </c>
    </row>
    <row r="752" spans="1:12" ht="15">
      <c r="A752" s="101" t="s">
        <v>535</v>
      </c>
      <c r="B752" s="99" t="s">
        <v>453</v>
      </c>
      <c r="C752" s="99">
        <v>2</v>
      </c>
      <c r="D752" s="103">
        <v>0.00039405906279997306</v>
      </c>
      <c r="E752" s="103">
        <v>1.85053484906245</v>
      </c>
      <c r="F752" s="99" t="s">
        <v>1670</v>
      </c>
      <c r="G752" s="99" t="b">
        <v>0</v>
      </c>
      <c r="H752" s="99" t="b">
        <v>0</v>
      </c>
      <c r="I752" s="99" t="b">
        <v>0</v>
      </c>
      <c r="J752" s="99" t="b">
        <v>0</v>
      </c>
      <c r="K752" s="99" t="b">
        <v>0</v>
      </c>
      <c r="L752" s="99" t="b">
        <v>0</v>
      </c>
    </row>
    <row r="753" spans="1:12" ht="15">
      <c r="A753" s="101" t="s">
        <v>258</v>
      </c>
      <c r="B753" s="99" t="s">
        <v>1523</v>
      </c>
      <c r="C753" s="99">
        <v>2</v>
      </c>
      <c r="D753" s="103">
        <v>0.00039405906279997306</v>
      </c>
      <c r="E753" s="103">
        <v>2.476954186249857</v>
      </c>
      <c r="F753" s="99" t="s">
        <v>1670</v>
      </c>
      <c r="G753" s="99" t="b">
        <v>0</v>
      </c>
      <c r="H753" s="99" t="b">
        <v>0</v>
      </c>
      <c r="I753" s="99" t="b">
        <v>0</v>
      </c>
      <c r="J753" s="99" t="b">
        <v>0</v>
      </c>
      <c r="K753" s="99" t="b">
        <v>0</v>
      </c>
      <c r="L753" s="99" t="b">
        <v>0</v>
      </c>
    </row>
    <row r="754" spans="1:12" ht="15">
      <c r="A754" s="101" t="s">
        <v>1236</v>
      </c>
      <c r="B754" s="99" t="s">
        <v>982</v>
      </c>
      <c r="C754" s="99">
        <v>2</v>
      </c>
      <c r="D754" s="103">
        <v>0.00039405906279997306</v>
      </c>
      <c r="E754" s="103">
        <v>3.4148062795010126</v>
      </c>
      <c r="F754" s="99" t="s">
        <v>1670</v>
      </c>
      <c r="G754" s="99" t="b">
        <v>0</v>
      </c>
      <c r="H754" s="99" t="b">
        <v>0</v>
      </c>
      <c r="I754" s="99" t="b">
        <v>0</v>
      </c>
      <c r="J754" s="99" t="b">
        <v>0</v>
      </c>
      <c r="K754" s="99" t="b">
        <v>0</v>
      </c>
      <c r="L754" s="99" t="b">
        <v>0</v>
      </c>
    </row>
    <row r="755" spans="1:12" ht="15">
      <c r="A755" s="101" t="s">
        <v>1540</v>
      </c>
      <c r="B755" s="99" t="s">
        <v>1513</v>
      </c>
      <c r="C755" s="99">
        <v>2</v>
      </c>
      <c r="D755" s="103">
        <v>0.00039405906279997306</v>
      </c>
      <c r="E755" s="103">
        <v>3.590897538556694</v>
      </c>
      <c r="F755" s="99" t="s">
        <v>1670</v>
      </c>
      <c r="G755" s="99" t="b">
        <v>0</v>
      </c>
      <c r="H755" s="99" t="b">
        <v>0</v>
      </c>
      <c r="I755" s="99" t="b">
        <v>0</v>
      </c>
      <c r="J755" s="99" t="b">
        <v>0</v>
      </c>
      <c r="K755" s="99" t="b">
        <v>0</v>
      </c>
      <c r="L755" s="99" t="b">
        <v>0</v>
      </c>
    </row>
    <row r="756" spans="1:12" ht="15">
      <c r="A756" s="101" t="s">
        <v>964</v>
      </c>
      <c r="B756" s="99" t="s">
        <v>425</v>
      </c>
      <c r="C756" s="99">
        <v>2</v>
      </c>
      <c r="D756" s="103">
        <v>0.00039405906279997306</v>
      </c>
      <c r="E756" s="103">
        <v>2.238715020445331</v>
      </c>
      <c r="F756" s="99" t="s">
        <v>1670</v>
      </c>
      <c r="G756" s="99" t="b">
        <v>0</v>
      </c>
      <c r="H756" s="99" t="b">
        <v>0</v>
      </c>
      <c r="I756" s="99" t="b">
        <v>0</v>
      </c>
      <c r="J756" s="99" t="b">
        <v>1</v>
      </c>
      <c r="K756" s="99" t="b">
        <v>0</v>
      </c>
      <c r="L756" s="99" t="b">
        <v>0</v>
      </c>
    </row>
    <row r="757" spans="1:12" ht="15">
      <c r="A757" s="101" t="s">
        <v>1356</v>
      </c>
      <c r="B757" s="99" t="s">
        <v>415</v>
      </c>
      <c r="C757" s="99">
        <v>2</v>
      </c>
      <c r="D757" s="103">
        <v>0.00039405906279997306</v>
      </c>
      <c r="E757" s="103">
        <v>2.1137762838370313</v>
      </c>
      <c r="F757" s="99" t="s">
        <v>1670</v>
      </c>
      <c r="G757" s="99" t="b">
        <v>0</v>
      </c>
      <c r="H757" s="99" t="b">
        <v>0</v>
      </c>
      <c r="I757" s="99" t="b">
        <v>0</v>
      </c>
      <c r="J757" s="99" t="b">
        <v>0</v>
      </c>
      <c r="K757" s="99" t="b">
        <v>0</v>
      </c>
      <c r="L757" s="99" t="b">
        <v>0</v>
      </c>
    </row>
    <row r="758" spans="1:12" ht="15">
      <c r="A758" s="101" t="s">
        <v>505</v>
      </c>
      <c r="B758" s="99" t="s">
        <v>1539</v>
      </c>
      <c r="C758" s="99">
        <v>2</v>
      </c>
      <c r="D758" s="103">
        <v>0.0004705791430399276</v>
      </c>
      <c r="E758" s="103">
        <v>2.81274628817305</v>
      </c>
      <c r="F758" s="99" t="s">
        <v>1670</v>
      </c>
      <c r="G758" s="99" t="b">
        <v>0</v>
      </c>
      <c r="H758" s="99" t="b">
        <v>0</v>
      </c>
      <c r="I758" s="99" t="b">
        <v>0</v>
      </c>
      <c r="J758" s="99" t="b">
        <v>0</v>
      </c>
      <c r="K758" s="99" t="b">
        <v>0</v>
      </c>
      <c r="L758" s="99" t="b">
        <v>0</v>
      </c>
    </row>
    <row r="759" spans="1:12" ht="15">
      <c r="A759" s="101" t="s">
        <v>1204</v>
      </c>
      <c r="B759" s="99" t="s">
        <v>574</v>
      </c>
      <c r="C759" s="99">
        <v>2</v>
      </c>
      <c r="D759" s="103">
        <v>0.00039405906279997306</v>
      </c>
      <c r="E759" s="103">
        <v>2.761593765725669</v>
      </c>
      <c r="F759" s="99" t="s">
        <v>1670</v>
      </c>
      <c r="G759" s="99" t="b">
        <v>0</v>
      </c>
      <c r="H759" s="99" t="b">
        <v>0</v>
      </c>
      <c r="I759" s="99" t="b">
        <v>0</v>
      </c>
      <c r="J759" s="99" t="b">
        <v>0</v>
      </c>
      <c r="K759" s="99" t="b">
        <v>0</v>
      </c>
      <c r="L759" s="99" t="b">
        <v>0</v>
      </c>
    </row>
    <row r="760" spans="1:12" ht="15">
      <c r="A760" s="101" t="s">
        <v>420</v>
      </c>
      <c r="B760" s="99" t="s">
        <v>1401</v>
      </c>
      <c r="C760" s="99">
        <v>2</v>
      </c>
      <c r="D760" s="103">
        <v>0.00039405906279997306</v>
      </c>
      <c r="E760" s="103">
        <v>2.312143937603865</v>
      </c>
      <c r="F760" s="99" t="s">
        <v>1670</v>
      </c>
      <c r="G760" s="99" t="b">
        <v>0</v>
      </c>
      <c r="H760" s="99" t="b">
        <v>0</v>
      </c>
      <c r="I760" s="99" t="b">
        <v>0</v>
      </c>
      <c r="J760" s="99" t="b">
        <v>0</v>
      </c>
      <c r="K760" s="99" t="b">
        <v>0</v>
      </c>
      <c r="L760" s="99" t="b">
        <v>0</v>
      </c>
    </row>
    <row r="761" spans="1:12" ht="15">
      <c r="A761" s="101" t="s">
        <v>1388</v>
      </c>
      <c r="B761" s="99" t="s">
        <v>1361</v>
      </c>
      <c r="C761" s="99">
        <v>2</v>
      </c>
      <c r="D761" s="103">
        <v>0.00039405906279997306</v>
      </c>
      <c r="E761" s="103">
        <v>3.590897538556694</v>
      </c>
      <c r="F761" s="99" t="s">
        <v>1670</v>
      </c>
      <c r="G761" s="99" t="b">
        <v>0</v>
      </c>
      <c r="H761" s="99" t="b">
        <v>0</v>
      </c>
      <c r="I761" s="99" t="b">
        <v>0</v>
      </c>
      <c r="J761" s="99" t="b">
        <v>0</v>
      </c>
      <c r="K761" s="99" t="b">
        <v>0</v>
      </c>
      <c r="L761" s="99" t="b">
        <v>0</v>
      </c>
    </row>
    <row r="762" spans="1:12" ht="15">
      <c r="A762" s="101" t="s">
        <v>677</v>
      </c>
      <c r="B762" s="99" t="s">
        <v>435</v>
      </c>
      <c r="C762" s="99">
        <v>2</v>
      </c>
      <c r="D762" s="103">
        <v>0.00039405906279997306</v>
      </c>
      <c r="E762" s="103">
        <v>1.9998329315301946</v>
      </c>
      <c r="F762" s="99" t="s">
        <v>1670</v>
      </c>
      <c r="G762" s="99" t="b">
        <v>0</v>
      </c>
      <c r="H762" s="99" t="b">
        <v>0</v>
      </c>
      <c r="I762" s="99" t="b">
        <v>0</v>
      </c>
      <c r="J762" s="99" t="b">
        <v>0</v>
      </c>
      <c r="K762" s="99" t="b">
        <v>0</v>
      </c>
      <c r="L762" s="99" t="b">
        <v>0</v>
      </c>
    </row>
    <row r="763" spans="1:12" ht="15">
      <c r="A763" s="101" t="s">
        <v>545</v>
      </c>
      <c r="B763" s="99" t="s">
        <v>1465</v>
      </c>
      <c r="C763" s="99">
        <v>2</v>
      </c>
      <c r="D763" s="103">
        <v>0.0004705791430399276</v>
      </c>
      <c r="E763" s="103">
        <v>2.891927534220675</v>
      </c>
      <c r="F763" s="99" t="s">
        <v>1670</v>
      </c>
      <c r="G763" s="99" t="b">
        <v>0</v>
      </c>
      <c r="H763" s="99" t="b">
        <v>0</v>
      </c>
      <c r="I763" s="99" t="b">
        <v>0</v>
      </c>
      <c r="J763" s="99" t="b">
        <v>0</v>
      </c>
      <c r="K763" s="99" t="b">
        <v>0</v>
      </c>
      <c r="L763" s="99" t="b">
        <v>0</v>
      </c>
    </row>
    <row r="764" spans="1:12" ht="15">
      <c r="A764" s="101" t="s">
        <v>908</v>
      </c>
      <c r="B764" s="99" t="s">
        <v>417</v>
      </c>
      <c r="C764" s="99">
        <v>2</v>
      </c>
      <c r="D764" s="103">
        <v>0.00039405906279997306</v>
      </c>
      <c r="E764" s="103">
        <v>1.9676482481587934</v>
      </c>
      <c r="F764" s="99" t="s">
        <v>1670</v>
      </c>
      <c r="G764" s="99" t="b">
        <v>0</v>
      </c>
      <c r="H764" s="99" t="b">
        <v>0</v>
      </c>
      <c r="I764" s="99" t="b">
        <v>0</v>
      </c>
      <c r="J764" s="99" t="b">
        <v>0</v>
      </c>
      <c r="K764" s="99" t="b">
        <v>0</v>
      </c>
      <c r="L764" s="99" t="b">
        <v>0</v>
      </c>
    </row>
    <row r="765" spans="1:12" ht="15">
      <c r="A765" s="101" t="s">
        <v>440</v>
      </c>
      <c r="B765" s="99" t="s">
        <v>514</v>
      </c>
      <c r="C765" s="99">
        <v>2</v>
      </c>
      <c r="D765" s="103">
        <v>0.00039405906279997306</v>
      </c>
      <c r="E765" s="103">
        <v>1.7335650421254254</v>
      </c>
      <c r="F765" s="99" t="s">
        <v>1670</v>
      </c>
      <c r="G765" s="99" t="b">
        <v>0</v>
      </c>
      <c r="H765" s="99" t="b">
        <v>0</v>
      </c>
      <c r="I765" s="99" t="b">
        <v>0</v>
      </c>
      <c r="J765" s="99" t="b">
        <v>0</v>
      </c>
      <c r="K765" s="99" t="b">
        <v>0</v>
      </c>
      <c r="L765" s="99" t="b">
        <v>0</v>
      </c>
    </row>
    <row r="766" spans="1:12" ht="15">
      <c r="A766" s="101" t="s">
        <v>571</v>
      </c>
      <c r="B766" s="99" t="s">
        <v>488</v>
      </c>
      <c r="C766" s="99">
        <v>2</v>
      </c>
      <c r="D766" s="103">
        <v>0.0004705791430399276</v>
      </c>
      <c r="E766" s="103">
        <v>2.0626237613896503</v>
      </c>
      <c r="F766" s="99" t="s">
        <v>1670</v>
      </c>
      <c r="G766" s="99" t="b">
        <v>0</v>
      </c>
      <c r="H766" s="99" t="b">
        <v>0</v>
      </c>
      <c r="I766" s="99" t="b">
        <v>0</v>
      </c>
      <c r="J766" s="99" t="b">
        <v>0</v>
      </c>
      <c r="K766" s="99" t="b">
        <v>0</v>
      </c>
      <c r="L766" s="99" t="b">
        <v>0</v>
      </c>
    </row>
    <row r="767" spans="1:12" ht="15">
      <c r="A767" s="101" t="s">
        <v>254</v>
      </c>
      <c r="B767" s="99" t="s">
        <v>430</v>
      </c>
      <c r="C767" s="99">
        <v>2</v>
      </c>
      <c r="D767" s="103">
        <v>0.00039405906279997306</v>
      </c>
      <c r="E767" s="103">
        <v>1.15077593536889</v>
      </c>
      <c r="F767" s="99" t="s">
        <v>1670</v>
      </c>
      <c r="G767" s="99" t="b">
        <v>0</v>
      </c>
      <c r="H767" s="99" t="b">
        <v>0</v>
      </c>
      <c r="I767" s="99" t="b">
        <v>0</v>
      </c>
      <c r="J767" s="99" t="b">
        <v>0</v>
      </c>
      <c r="K767" s="99" t="b">
        <v>0</v>
      </c>
      <c r="L767" s="99" t="b">
        <v>0</v>
      </c>
    </row>
    <row r="768" spans="1:12" ht="15">
      <c r="A768" s="101" t="s">
        <v>688</v>
      </c>
      <c r="B768" s="99" t="s">
        <v>979</v>
      </c>
      <c r="C768" s="99">
        <v>2</v>
      </c>
      <c r="D768" s="103">
        <v>0.00039405906279997306</v>
      </c>
      <c r="E768" s="103">
        <v>2.93768502478135</v>
      </c>
      <c r="F768" s="99" t="s">
        <v>1670</v>
      </c>
      <c r="G768" s="99" t="b">
        <v>0</v>
      </c>
      <c r="H768" s="99" t="b">
        <v>0</v>
      </c>
      <c r="I768" s="99" t="b">
        <v>0</v>
      </c>
      <c r="J768" s="99" t="b">
        <v>0</v>
      </c>
      <c r="K768" s="99" t="b">
        <v>0</v>
      </c>
      <c r="L768" s="99" t="b">
        <v>0</v>
      </c>
    </row>
    <row r="769" spans="1:12" ht="15">
      <c r="A769" s="101" t="s">
        <v>584</v>
      </c>
      <c r="B769" s="99" t="s">
        <v>415</v>
      </c>
      <c r="C769" s="99">
        <v>2</v>
      </c>
      <c r="D769" s="103">
        <v>0.00039405906279997306</v>
      </c>
      <c r="E769" s="103">
        <v>1.4605637700616878</v>
      </c>
      <c r="F769" s="99" t="s">
        <v>1670</v>
      </c>
      <c r="G769" s="99" t="b">
        <v>0</v>
      </c>
      <c r="H769" s="99" t="b">
        <v>0</v>
      </c>
      <c r="I769" s="99" t="b">
        <v>0</v>
      </c>
      <c r="J769" s="99" t="b">
        <v>0</v>
      </c>
      <c r="K769" s="99" t="b">
        <v>0</v>
      </c>
      <c r="L769" s="99" t="b">
        <v>0</v>
      </c>
    </row>
    <row r="770" spans="1:12" ht="15">
      <c r="A770" s="101" t="s">
        <v>1487</v>
      </c>
      <c r="B770" s="99" t="s">
        <v>890</v>
      </c>
      <c r="C770" s="99">
        <v>2</v>
      </c>
      <c r="D770" s="103">
        <v>0.00039405906279997306</v>
      </c>
      <c r="E770" s="103">
        <v>3.2898675428927127</v>
      </c>
      <c r="F770" s="99" t="s">
        <v>1670</v>
      </c>
      <c r="G770" s="99" t="b">
        <v>0</v>
      </c>
      <c r="H770" s="99" t="b">
        <v>0</v>
      </c>
      <c r="I770" s="99" t="b">
        <v>0</v>
      </c>
      <c r="J770" s="99" t="b">
        <v>0</v>
      </c>
      <c r="K770" s="99" t="b">
        <v>0</v>
      </c>
      <c r="L770" s="99" t="b">
        <v>0</v>
      </c>
    </row>
    <row r="771" spans="1:12" ht="15">
      <c r="A771" s="101" t="s">
        <v>616</v>
      </c>
      <c r="B771" s="99" t="s">
        <v>606</v>
      </c>
      <c r="C771" s="99">
        <v>2</v>
      </c>
      <c r="D771" s="103">
        <v>0.00039405906279997306</v>
      </c>
      <c r="E771" s="103">
        <v>2.5027614498561426</v>
      </c>
      <c r="F771" s="99" t="s">
        <v>1670</v>
      </c>
      <c r="G771" s="99" t="b">
        <v>0</v>
      </c>
      <c r="H771" s="99" t="b">
        <v>0</v>
      </c>
      <c r="I771" s="99" t="b">
        <v>0</v>
      </c>
      <c r="J771" s="99" t="b">
        <v>0</v>
      </c>
      <c r="K771" s="99" t="b">
        <v>0</v>
      </c>
      <c r="L771" s="99" t="b">
        <v>0</v>
      </c>
    </row>
    <row r="772" spans="1:12" ht="15">
      <c r="A772" s="101" t="s">
        <v>547</v>
      </c>
      <c r="B772" s="99" t="s">
        <v>1624</v>
      </c>
      <c r="C772" s="99">
        <v>2</v>
      </c>
      <c r="D772" s="103">
        <v>0.00039405906279997306</v>
      </c>
      <c r="E772" s="103">
        <v>2.93768502478135</v>
      </c>
      <c r="F772" s="99" t="s">
        <v>1670</v>
      </c>
      <c r="G772" s="99" t="b">
        <v>0</v>
      </c>
      <c r="H772" s="99" t="b">
        <v>0</v>
      </c>
      <c r="I772" s="99" t="b">
        <v>0</v>
      </c>
      <c r="J772" s="99" t="b">
        <v>0</v>
      </c>
      <c r="K772" s="99" t="b">
        <v>0</v>
      </c>
      <c r="L772" s="99" t="b">
        <v>0</v>
      </c>
    </row>
    <row r="773" spans="1:12" ht="15">
      <c r="A773" s="101" t="s">
        <v>477</v>
      </c>
      <c r="B773" s="99" t="s">
        <v>699</v>
      </c>
      <c r="C773" s="99">
        <v>2</v>
      </c>
      <c r="D773" s="103">
        <v>0.0004705791430399276</v>
      </c>
      <c r="E773" s="103">
        <v>2.2106862968450876</v>
      </c>
      <c r="F773" s="99" t="s">
        <v>1670</v>
      </c>
      <c r="G773" s="99" t="b">
        <v>0</v>
      </c>
      <c r="H773" s="99" t="b">
        <v>0</v>
      </c>
      <c r="I773" s="99" t="b">
        <v>0</v>
      </c>
      <c r="J773" s="99" t="b">
        <v>0</v>
      </c>
      <c r="K773" s="99" t="b">
        <v>0</v>
      </c>
      <c r="L773" s="99" t="b">
        <v>0</v>
      </c>
    </row>
    <row r="774" spans="1:12" ht="15">
      <c r="A774" s="101" t="s">
        <v>444</v>
      </c>
      <c r="B774" s="99" t="s">
        <v>438</v>
      </c>
      <c r="C774" s="99">
        <v>2</v>
      </c>
      <c r="D774" s="103">
        <v>0.00039405906279997306</v>
      </c>
      <c r="E774" s="103">
        <v>1.4525948403904123</v>
      </c>
      <c r="F774" s="99" t="s">
        <v>1670</v>
      </c>
      <c r="G774" s="99" t="b">
        <v>0</v>
      </c>
      <c r="H774" s="99" t="b">
        <v>0</v>
      </c>
      <c r="I774" s="99" t="b">
        <v>0</v>
      </c>
      <c r="J774" s="99" t="b">
        <v>0</v>
      </c>
      <c r="K774" s="99" t="b">
        <v>0</v>
      </c>
      <c r="L774" s="99" t="b">
        <v>0</v>
      </c>
    </row>
    <row r="775" spans="1:12" ht="15">
      <c r="A775" s="101" t="s">
        <v>700</v>
      </c>
      <c r="B775" s="99" t="s">
        <v>826</v>
      </c>
      <c r="C775" s="99">
        <v>2</v>
      </c>
      <c r="D775" s="103">
        <v>0.00039405906279997306</v>
      </c>
      <c r="E775" s="103">
        <v>2.81274628817305</v>
      </c>
      <c r="F775" s="99" t="s">
        <v>1670</v>
      </c>
      <c r="G775" s="99" t="b">
        <v>0</v>
      </c>
      <c r="H775" s="99" t="b">
        <v>0</v>
      </c>
      <c r="I775" s="99" t="b">
        <v>0</v>
      </c>
      <c r="J775" s="99" t="b">
        <v>0</v>
      </c>
      <c r="K775" s="99" t="b">
        <v>0</v>
      </c>
      <c r="L775" s="99" t="b">
        <v>0</v>
      </c>
    </row>
    <row r="776" spans="1:12" ht="15">
      <c r="A776" s="101" t="s">
        <v>674</v>
      </c>
      <c r="B776" s="99" t="s">
        <v>500</v>
      </c>
      <c r="C776" s="99">
        <v>2</v>
      </c>
      <c r="D776" s="103">
        <v>0.00039405906279997306</v>
      </c>
      <c r="E776" s="103">
        <v>2.2686782438227744</v>
      </c>
      <c r="F776" s="99" t="s">
        <v>1670</v>
      </c>
      <c r="G776" s="99" t="b">
        <v>0</v>
      </c>
      <c r="H776" s="99" t="b">
        <v>0</v>
      </c>
      <c r="I776" s="99" t="b">
        <v>0</v>
      </c>
      <c r="J776" s="99" t="b">
        <v>0</v>
      </c>
      <c r="K776" s="99" t="b">
        <v>0</v>
      </c>
      <c r="L776" s="99" t="b">
        <v>0</v>
      </c>
    </row>
    <row r="777" spans="1:12" ht="15">
      <c r="A777" s="101" t="s">
        <v>1310</v>
      </c>
      <c r="B777" s="99" t="s">
        <v>1518</v>
      </c>
      <c r="C777" s="99">
        <v>2</v>
      </c>
      <c r="D777" s="103">
        <v>0.00039405906279997306</v>
      </c>
      <c r="E777" s="103">
        <v>3.590897538556694</v>
      </c>
      <c r="F777" s="99" t="s">
        <v>1670</v>
      </c>
      <c r="G777" s="99" t="b">
        <v>0</v>
      </c>
      <c r="H777" s="99" t="b">
        <v>0</v>
      </c>
      <c r="I777" s="99" t="b">
        <v>0</v>
      </c>
      <c r="J777" s="99" t="b">
        <v>0</v>
      </c>
      <c r="K777" s="99" t="b">
        <v>0</v>
      </c>
      <c r="L777" s="99" t="b">
        <v>0</v>
      </c>
    </row>
    <row r="778" spans="1:12" ht="15">
      <c r="A778" s="101" t="s">
        <v>788</v>
      </c>
      <c r="B778" s="99" t="s">
        <v>557</v>
      </c>
      <c r="C778" s="99">
        <v>2</v>
      </c>
      <c r="D778" s="103">
        <v>0.00039405906279997306</v>
      </c>
      <c r="E778" s="103">
        <v>2.590897538556694</v>
      </c>
      <c r="F778" s="99" t="s">
        <v>1670</v>
      </c>
      <c r="G778" s="99" t="b">
        <v>0</v>
      </c>
      <c r="H778" s="99" t="b">
        <v>0</v>
      </c>
      <c r="I778" s="99" t="b">
        <v>0</v>
      </c>
      <c r="J778" s="99" t="b">
        <v>0</v>
      </c>
      <c r="K778" s="99" t="b">
        <v>0</v>
      </c>
      <c r="L778" s="99" t="b">
        <v>0</v>
      </c>
    </row>
    <row r="779" spans="1:12" ht="15">
      <c r="A779" s="101" t="s">
        <v>477</v>
      </c>
      <c r="B779" s="99" t="s">
        <v>846</v>
      </c>
      <c r="C779" s="99">
        <v>2</v>
      </c>
      <c r="D779" s="103">
        <v>0.0004705791430399276</v>
      </c>
      <c r="E779" s="103">
        <v>2.386777555900769</v>
      </c>
      <c r="F779" s="99" t="s">
        <v>1670</v>
      </c>
      <c r="G779" s="99" t="b">
        <v>0</v>
      </c>
      <c r="H779" s="99" t="b">
        <v>0</v>
      </c>
      <c r="I779" s="99" t="b">
        <v>0</v>
      </c>
      <c r="J779" s="99" t="b">
        <v>0</v>
      </c>
      <c r="K779" s="99" t="b">
        <v>0</v>
      </c>
      <c r="L779" s="99" t="b">
        <v>0</v>
      </c>
    </row>
    <row r="780" spans="1:12" ht="15">
      <c r="A780" s="101" t="s">
        <v>626</v>
      </c>
      <c r="B780" s="99" t="s">
        <v>1596</v>
      </c>
      <c r="C780" s="99">
        <v>2</v>
      </c>
      <c r="D780" s="103">
        <v>0.00039405906279997306</v>
      </c>
      <c r="E780" s="103">
        <v>3.0468294942064182</v>
      </c>
      <c r="F780" s="99" t="s">
        <v>1670</v>
      </c>
      <c r="G780" s="99" t="b">
        <v>0</v>
      </c>
      <c r="H780" s="99" t="b">
        <v>0</v>
      </c>
      <c r="I780" s="99" t="b">
        <v>0</v>
      </c>
      <c r="J780" s="99" t="b">
        <v>0</v>
      </c>
      <c r="K780" s="99" t="b">
        <v>0</v>
      </c>
      <c r="L780" s="99" t="b">
        <v>0</v>
      </c>
    </row>
    <row r="781" spans="1:12" ht="15">
      <c r="A781" s="101" t="s">
        <v>936</v>
      </c>
      <c r="B781" s="99" t="s">
        <v>760</v>
      </c>
      <c r="C781" s="99">
        <v>2</v>
      </c>
      <c r="D781" s="103">
        <v>0.00039405906279997306</v>
      </c>
      <c r="E781" s="103">
        <v>3.016866270828975</v>
      </c>
      <c r="F781" s="99" t="s">
        <v>1670</v>
      </c>
      <c r="G781" s="99" t="b">
        <v>0</v>
      </c>
      <c r="H781" s="99" t="b">
        <v>0</v>
      </c>
      <c r="I781" s="99" t="b">
        <v>0</v>
      </c>
      <c r="J781" s="99" t="b">
        <v>0</v>
      </c>
      <c r="K781" s="99" t="b">
        <v>1</v>
      </c>
      <c r="L781" s="99" t="b">
        <v>0</v>
      </c>
    </row>
    <row r="782" spans="1:12" ht="15">
      <c r="A782" s="101" t="s">
        <v>1621</v>
      </c>
      <c r="B782" s="99" t="s">
        <v>722</v>
      </c>
      <c r="C782" s="99">
        <v>2</v>
      </c>
      <c r="D782" s="103">
        <v>0.00039405906279997306</v>
      </c>
      <c r="E782" s="103">
        <v>3.192957529884656</v>
      </c>
      <c r="F782" s="99" t="s">
        <v>1670</v>
      </c>
      <c r="G782" s="99" t="b">
        <v>0</v>
      </c>
      <c r="H782" s="99" t="b">
        <v>0</v>
      </c>
      <c r="I782" s="99" t="b">
        <v>0</v>
      </c>
      <c r="J782" s="99" t="b">
        <v>0</v>
      </c>
      <c r="K782" s="99" t="b">
        <v>0</v>
      </c>
      <c r="L782" s="99" t="b">
        <v>0</v>
      </c>
    </row>
    <row r="783" spans="1:12" ht="15">
      <c r="A783" s="101" t="s">
        <v>687</v>
      </c>
      <c r="B783" s="99" t="s">
        <v>1655</v>
      </c>
      <c r="C783" s="99">
        <v>2</v>
      </c>
      <c r="D783" s="103">
        <v>0.00039405906279997306</v>
      </c>
      <c r="E783" s="103">
        <v>3.1137762838370313</v>
      </c>
      <c r="F783" s="99" t="s">
        <v>1670</v>
      </c>
      <c r="G783" s="99" t="b">
        <v>0</v>
      </c>
      <c r="H783" s="99" t="b">
        <v>0</v>
      </c>
      <c r="I783" s="99" t="b">
        <v>0</v>
      </c>
      <c r="J783" s="99" t="b">
        <v>0</v>
      </c>
      <c r="K783" s="99" t="b">
        <v>0</v>
      </c>
      <c r="L783" s="99" t="b">
        <v>0</v>
      </c>
    </row>
    <row r="784" spans="1:12" ht="15">
      <c r="A784" s="101" t="s">
        <v>551</v>
      </c>
      <c r="B784" s="99" t="s">
        <v>444</v>
      </c>
      <c r="C784" s="99">
        <v>2</v>
      </c>
      <c r="D784" s="103">
        <v>0.00039405906279997306</v>
      </c>
      <c r="E784" s="103">
        <v>1.85053484906245</v>
      </c>
      <c r="F784" s="99" t="s">
        <v>1670</v>
      </c>
      <c r="G784" s="99" t="b">
        <v>0</v>
      </c>
      <c r="H784" s="99" t="b">
        <v>0</v>
      </c>
      <c r="I784" s="99" t="b">
        <v>0</v>
      </c>
      <c r="J784" s="99" t="b">
        <v>0</v>
      </c>
      <c r="K784" s="99" t="b">
        <v>0</v>
      </c>
      <c r="L784" s="99" t="b">
        <v>0</v>
      </c>
    </row>
    <row r="785" spans="1:12" ht="15">
      <c r="A785" s="101" t="s">
        <v>525</v>
      </c>
      <c r="B785" s="99" t="s">
        <v>843</v>
      </c>
      <c r="C785" s="99">
        <v>2</v>
      </c>
      <c r="D785" s="103">
        <v>0.00039405906279997306</v>
      </c>
      <c r="E785" s="103">
        <v>2.549504853398469</v>
      </c>
      <c r="F785" s="99" t="s">
        <v>1670</v>
      </c>
      <c r="G785" s="99" t="b">
        <v>0</v>
      </c>
      <c r="H785" s="99" t="b">
        <v>0</v>
      </c>
      <c r="I785" s="99" t="b">
        <v>0</v>
      </c>
      <c r="J785" s="99" t="b">
        <v>0</v>
      </c>
      <c r="K785" s="99" t="b">
        <v>0</v>
      </c>
      <c r="L785" s="99" t="b">
        <v>0</v>
      </c>
    </row>
    <row r="786" spans="1:12" ht="15">
      <c r="A786" s="101" t="s">
        <v>1220</v>
      </c>
      <c r="B786" s="99" t="s">
        <v>541</v>
      </c>
      <c r="C786" s="99">
        <v>2</v>
      </c>
      <c r="D786" s="103">
        <v>0.0004705791430399276</v>
      </c>
      <c r="E786" s="103">
        <v>2.891927534220675</v>
      </c>
      <c r="F786" s="99" t="s">
        <v>1670</v>
      </c>
      <c r="G786" s="99" t="b">
        <v>0</v>
      </c>
      <c r="H786" s="99" t="b">
        <v>0</v>
      </c>
      <c r="I786" s="99" t="b">
        <v>0</v>
      </c>
      <c r="J786" s="99" t="b">
        <v>0</v>
      </c>
      <c r="K786" s="99" t="b">
        <v>0</v>
      </c>
      <c r="L786" s="99" t="b">
        <v>0</v>
      </c>
    </row>
    <row r="787" spans="1:12" ht="15">
      <c r="A787" s="101" t="s">
        <v>488</v>
      </c>
      <c r="B787" s="99" t="s">
        <v>1508</v>
      </c>
      <c r="C787" s="99">
        <v>2</v>
      </c>
      <c r="D787" s="103">
        <v>0.0004705791430399276</v>
      </c>
      <c r="E787" s="103">
        <v>2.715836275164994</v>
      </c>
      <c r="F787" s="99" t="s">
        <v>1670</v>
      </c>
      <c r="G787" s="99" t="b">
        <v>0</v>
      </c>
      <c r="H787" s="99" t="b">
        <v>0</v>
      </c>
      <c r="I787" s="99" t="b">
        <v>0</v>
      </c>
      <c r="J787" s="99" t="b">
        <v>0</v>
      </c>
      <c r="K787" s="99" t="b">
        <v>0</v>
      </c>
      <c r="L787" s="99" t="b">
        <v>0</v>
      </c>
    </row>
    <row r="788" spans="1:12" ht="15">
      <c r="A788" s="101" t="s">
        <v>515</v>
      </c>
      <c r="B788" s="99" t="s">
        <v>1457</v>
      </c>
      <c r="C788" s="99">
        <v>2</v>
      </c>
      <c r="D788" s="103">
        <v>0.00039405906279997306</v>
      </c>
      <c r="E788" s="103">
        <v>2.81274628817305</v>
      </c>
      <c r="F788" s="99" t="s">
        <v>1670</v>
      </c>
      <c r="G788" s="99" t="b">
        <v>0</v>
      </c>
      <c r="H788" s="99" t="b">
        <v>0</v>
      </c>
      <c r="I788" s="99" t="b">
        <v>0</v>
      </c>
      <c r="J788" s="99" t="b">
        <v>0</v>
      </c>
      <c r="K788" s="99" t="b">
        <v>0</v>
      </c>
      <c r="L788" s="99" t="b">
        <v>0</v>
      </c>
    </row>
    <row r="789" spans="1:12" ht="15">
      <c r="A789" s="101" t="s">
        <v>465</v>
      </c>
      <c r="B789" s="99" t="s">
        <v>918</v>
      </c>
      <c r="C789" s="99">
        <v>2</v>
      </c>
      <c r="D789" s="103">
        <v>0.00039405906279997306</v>
      </c>
      <c r="E789" s="103">
        <v>2.335625033453388</v>
      </c>
      <c r="F789" s="99" t="s">
        <v>1670</v>
      </c>
      <c r="G789" s="99" t="b">
        <v>0</v>
      </c>
      <c r="H789" s="99" t="b">
        <v>0</v>
      </c>
      <c r="I789" s="99" t="b">
        <v>0</v>
      </c>
      <c r="J789" s="99" t="b">
        <v>0</v>
      </c>
      <c r="K789" s="99" t="b">
        <v>0</v>
      </c>
      <c r="L789" s="99" t="b">
        <v>0</v>
      </c>
    </row>
    <row r="790" spans="1:12" ht="15">
      <c r="A790" s="101" t="s">
        <v>1012</v>
      </c>
      <c r="B790" s="99" t="s">
        <v>1207</v>
      </c>
      <c r="C790" s="99">
        <v>2</v>
      </c>
      <c r="D790" s="103">
        <v>0.00039405906279997306</v>
      </c>
      <c r="E790" s="103">
        <v>3.238715020445331</v>
      </c>
      <c r="F790" s="99" t="s">
        <v>1670</v>
      </c>
      <c r="G790" s="99" t="b">
        <v>0</v>
      </c>
      <c r="H790" s="99" t="b">
        <v>0</v>
      </c>
      <c r="I790" s="99" t="b">
        <v>0</v>
      </c>
      <c r="J790" s="99" t="b">
        <v>0</v>
      </c>
      <c r="K790" s="99" t="b">
        <v>0</v>
      </c>
      <c r="L790" s="99" t="b">
        <v>0</v>
      </c>
    </row>
    <row r="791" spans="1:12" ht="15">
      <c r="A791" s="101" t="s">
        <v>803</v>
      </c>
      <c r="B791" s="99" t="s">
        <v>514</v>
      </c>
      <c r="C791" s="99">
        <v>2</v>
      </c>
      <c r="D791" s="103">
        <v>0.0004705791430399276</v>
      </c>
      <c r="E791" s="103">
        <v>2.511716292509069</v>
      </c>
      <c r="F791" s="99" t="s">
        <v>1670</v>
      </c>
      <c r="G791" s="99" t="b">
        <v>0</v>
      </c>
      <c r="H791" s="99" t="b">
        <v>0</v>
      </c>
      <c r="I791" s="99" t="b">
        <v>0</v>
      </c>
      <c r="J791" s="99" t="b">
        <v>0</v>
      </c>
      <c r="K791" s="99" t="b">
        <v>0</v>
      </c>
      <c r="L791" s="99" t="b">
        <v>0</v>
      </c>
    </row>
    <row r="792" spans="1:12" ht="15">
      <c r="A792" s="101" t="s">
        <v>417</v>
      </c>
      <c r="B792" s="99" t="s">
        <v>616</v>
      </c>
      <c r="C792" s="99">
        <v>2</v>
      </c>
      <c r="D792" s="103">
        <v>0.00039405906279997306</v>
      </c>
      <c r="E792" s="103">
        <v>1.6851016581888254</v>
      </c>
      <c r="F792" s="99" t="s">
        <v>1670</v>
      </c>
      <c r="G792" s="99" t="b">
        <v>0</v>
      </c>
      <c r="H792" s="99" t="b">
        <v>0</v>
      </c>
      <c r="I792" s="99" t="b">
        <v>0</v>
      </c>
      <c r="J792" s="99" t="b">
        <v>0</v>
      </c>
      <c r="K792" s="99" t="b">
        <v>0</v>
      </c>
      <c r="L792" s="99" t="b">
        <v>0</v>
      </c>
    </row>
    <row r="793" spans="1:12" ht="15">
      <c r="A793" s="101" t="s">
        <v>705</v>
      </c>
      <c r="B793" s="99" t="s">
        <v>788</v>
      </c>
      <c r="C793" s="99">
        <v>2</v>
      </c>
      <c r="D793" s="103">
        <v>0.00039405906279997306</v>
      </c>
      <c r="E793" s="103">
        <v>2.715836275164994</v>
      </c>
      <c r="F793" s="99" t="s">
        <v>1670</v>
      </c>
      <c r="G793" s="99" t="b">
        <v>0</v>
      </c>
      <c r="H793" s="99" t="b">
        <v>0</v>
      </c>
      <c r="I793" s="99" t="b">
        <v>0</v>
      </c>
      <c r="J793" s="99" t="b">
        <v>0</v>
      </c>
      <c r="K793" s="99" t="b">
        <v>0</v>
      </c>
      <c r="L793" s="99" t="b">
        <v>0</v>
      </c>
    </row>
    <row r="794" spans="1:12" ht="15">
      <c r="A794" s="101" t="s">
        <v>450</v>
      </c>
      <c r="B794" s="99" t="s">
        <v>636</v>
      </c>
      <c r="C794" s="99">
        <v>2</v>
      </c>
      <c r="D794" s="103">
        <v>0.0004705791430399276</v>
      </c>
      <c r="E794" s="103">
        <v>2.02564019513648</v>
      </c>
      <c r="F794" s="99" t="s">
        <v>1670</v>
      </c>
      <c r="G794" s="99" t="b">
        <v>0</v>
      </c>
      <c r="H794" s="99" t="b">
        <v>0</v>
      </c>
      <c r="I794" s="99" t="b">
        <v>0</v>
      </c>
      <c r="J794" s="99" t="b">
        <v>0</v>
      </c>
      <c r="K794" s="99" t="b">
        <v>0</v>
      </c>
      <c r="L794" s="99" t="b">
        <v>0</v>
      </c>
    </row>
    <row r="795" spans="1:12" ht="15">
      <c r="A795" s="101" t="s">
        <v>438</v>
      </c>
      <c r="B795" s="99" t="s">
        <v>425</v>
      </c>
      <c r="C795" s="99">
        <v>2</v>
      </c>
      <c r="D795" s="103">
        <v>0.00039405906279997306</v>
      </c>
      <c r="E795" s="103">
        <v>1.335625033453388</v>
      </c>
      <c r="F795" s="99" t="s">
        <v>1670</v>
      </c>
      <c r="G795" s="99" t="b">
        <v>0</v>
      </c>
      <c r="H795" s="99" t="b">
        <v>0</v>
      </c>
      <c r="I795" s="99" t="b">
        <v>0</v>
      </c>
      <c r="J795" s="99" t="b">
        <v>1</v>
      </c>
      <c r="K795" s="99" t="b">
        <v>0</v>
      </c>
      <c r="L795" s="99" t="b">
        <v>0</v>
      </c>
    </row>
    <row r="796" spans="1:12" ht="15">
      <c r="A796" s="101" t="s">
        <v>1512</v>
      </c>
      <c r="B796" s="99" t="s">
        <v>587</v>
      </c>
      <c r="C796" s="99">
        <v>2</v>
      </c>
      <c r="D796" s="103">
        <v>0.00039405906279997306</v>
      </c>
      <c r="E796" s="103">
        <v>2.9888375472287314</v>
      </c>
      <c r="F796" s="99" t="s">
        <v>1670</v>
      </c>
      <c r="G796" s="99" t="b">
        <v>0</v>
      </c>
      <c r="H796" s="99" t="b">
        <v>0</v>
      </c>
      <c r="I796" s="99" t="b">
        <v>0</v>
      </c>
      <c r="J796" s="99" t="b">
        <v>0</v>
      </c>
      <c r="K796" s="99" t="b">
        <v>0</v>
      </c>
      <c r="L796" s="99" t="b">
        <v>0</v>
      </c>
    </row>
    <row r="797" spans="1:12" ht="15">
      <c r="A797" s="101" t="s">
        <v>850</v>
      </c>
      <c r="B797" s="99" t="s">
        <v>824</v>
      </c>
      <c r="C797" s="99">
        <v>2</v>
      </c>
      <c r="D797" s="103">
        <v>0.00039405906279997306</v>
      </c>
      <c r="E797" s="103">
        <v>2.9888375472287314</v>
      </c>
      <c r="F797" s="99" t="s">
        <v>1670</v>
      </c>
      <c r="G797" s="99" t="b">
        <v>0</v>
      </c>
      <c r="H797" s="99" t="b">
        <v>0</v>
      </c>
      <c r="I797" s="99" t="b">
        <v>0</v>
      </c>
      <c r="J797" s="99" t="b">
        <v>0</v>
      </c>
      <c r="K797" s="99" t="b">
        <v>0</v>
      </c>
      <c r="L797" s="99" t="b">
        <v>0</v>
      </c>
    </row>
    <row r="798" spans="1:12" ht="15">
      <c r="A798" s="101" t="s">
        <v>444</v>
      </c>
      <c r="B798" s="99" t="s">
        <v>432</v>
      </c>
      <c r="C798" s="99">
        <v>2</v>
      </c>
      <c r="D798" s="103">
        <v>0.00039405906279997306</v>
      </c>
      <c r="E798" s="103">
        <v>1.4033768177202308</v>
      </c>
      <c r="F798" s="99" t="s">
        <v>1670</v>
      </c>
      <c r="G798" s="99" t="b">
        <v>0</v>
      </c>
      <c r="H798" s="99" t="b">
        <v>0</v>
      </c>
      <c r="I798" s="99" t="b">
        <v>0</v>
      </c>
      <c r="J798" s="99" t="b">
        <v>0</v>
      </c>
      <c r="K798" s="99" t="b">
        <v>0</v>
      </c>
      <c r="L798" s="99" t="b">
        <v>0</v>
      </c>
    </row>
    <row r="799" spans="1:12" ht="15">
      <c r="A799" s="101" t="s">
        <v>559</v>
      </c>
      <c r="B799" s="99" t="s">
        <v>594</v>
      </c>
      <c r="C799" s="99">
        <v>2</v>
      </c>
      <c r="D799" s="103">
        <v>0.00039405906279997306</v>
      </c>
      <c r="E799" s="103">
        <v>2.2898675428927127</v>
      </c>
      <c r="F799" s="99" t="s">
        <v>1670</v>
      </c>
      <c r="G799" s="99" t="b">
        <v>0</v>
      </c>
      <c r="H799" s="99" t="b">
        <v>0</v>
      </c>
      <c r="I799" s="99" t="b">
        <v>0</v>
      </c>
      <c r="J799" s="99" t="b">
        <v>0</v>
      </c>
      <c r="K799" s="99" t="b">
        <v>0</v>
      </c>
      <c r="L799" s="99" t="b">
        <v>0</v>
      </c>
    </row>
    <row r="800" spans="1:12" ht="15">
      <c r="A800" s="101" t="s">
        <v>693</v>
      </c>
      <c r="B800" s="99" t="s">
        <v>436</v>
      </c>
      <c r="C800" s="99">
        <v>2</v>
      </c>
      <c r="D800" s="103">
        <v>0.00039405906279997306</v>
      </c>
      <c r="E800" s="103">
        <v>1.9998329315301946</v>
      </c>
      <c r="F800" s="99" t="s">
        <v>1670</v>
      </c>
      <c r="G800" s="99" t="b">
        <v>0</v>
      </c>
      <c r="H800" s="99" t="b">
        <v>0</v>
      </c>
      <c r="I800" s="99" t="b">
        <v>0</v>
      </c>
      <c r="J800" s="99" t="b">
        <v>0</v>
      </c>
      <c r="K800" s="99" t="b">
        <v>0</v>
      </c>
      <c r="L800" s="99" t="b">
        <v>0</v>
      </c>
    </row>
    <row r="801" spans="1:12" ht="15">
      <c r="A801" s="101" t="s">
        <v>592</v>
      </c>
      <c r="B801" s="99" t="s">
        <v>526</v>
      </c>
      <c r="C801" s="99">
        <v>2</v>
      </c>
      <c r="D801" s="103">
        <v>0.0004705791430399276</v>
      </c>
      <c r="E801" s="103">
        <v>2.2484748577344877</v>
      </c>
      <c r="F801" s="99" t="s">
        <v>1670</v>
      </c>
      <c r="G801" s="99" t="b">
        <v>0</v>
      </c>
      <c r="H801" s="99" t="b">
        <v>0</v>
      </c>
      <c r="I801" s="99" t="b">
        <v>0</v>
      </c>
      <c r="J801" s="99" t="b">
        <v>0</v>
      </c>
      <c r="K801" s="99" t="b">
        <v>0</v>
      </c>
      <c r="L801" s="99" t="b">
        <v>0</v>
      </c>
    </row>
    <row r="802" spans="1:12" ht="15">
      <c r="A802" s="101" t="s">
        <v>432</v>
      </c>
      <c r="B802" s="99" t="s">
        <v>425</v>
      </c>
      <c r="C802" s="99">
        <v>2</v>
      </c>
      <c r="D802" s="103">
        <v>0.00039405906279997306</v>
      </c>
      <c r="E802" s="103">
        <v>1.2686782438227746</v>
      </c>
      <c r="F802" s="99" t="s">
        <v>1670</v>
      </c>
      <c r="G802" s="99" t="b">
        <v>0</v>
      </c>
      <c r="H802" s="99" t="b">
        <v>0</v>
      </c>
      <c r="I802" s="99" t="b">
        <v>0</v>
      </c>
      <c r="J802" s="99" t="b">
        <v>1</v>
      </c>
      <c r="K802" s="99" t="b">
        <v>0</v>
      </c>
      <c r="L802" s="99" t="b">
        <v>0</v>
      </c>
    </row>
    <row r="803" spans="1:12" ht="15">
      <c r="A803" s="101" t="s">
        <v>443</v>
      </c>
      <c r="B803" s="99" t="s">
        <v>897</v>
      </c>
      <c r="C803" s="99">
        <v>2</v>
      </c>
      <c r="D803" s="103">
        <v>0.00039405906279997306</v>
      </c>
      <c r="E803" s="103">
        <v>2.229169702539101</v>
      </c>
      <c r="F803" s="99" t="s">
        <v>1670</v>
      </c>
      <c r="G803" s="99" t="b">
        <v>0</v>
      </c>
      <c r="H803" s="99" t="b">
        <v>0</v>
      </c>
      <c r="I803" s="99" t="b">
        <v>0</v>
      </c>
      <c r="J803" s="99" t="b">
        <v>0</v>
      </c>
      <c r="K803" s="99" t="b">
        <v>0</v>
      </c>
      <c r="L803" s="99" t="b">
        <v>0</v>
      </c>
    </row>
    <row r="804" spans="1:12" ht="15">
      <c r="A804" s="101" t="s">
        <v>672</v>
      </c>
      <c r="B804" s="99" t="s">
        <v>687</v>
      </c>
      <c r="C804" s="99">
        <v>2</v>
      </c>
      <c r="D804" s="103">
        <v>0.00039405906279997306</v>
      </c>
      <c r="E804" s="103">
        <v>2.715836275164994</v>
      </c>
      <c r="F804" s="99" t="s">
        <v>1670</v>
      </c>
      <c r="G804" s="99" t="b">
        <v>0</v>
      </c>
      <c r="H804" s="99" t="b">
        <v>0</v>
      </c>
      <c r="I804" s="99" t="b">
        <v>0</v>
      </c>
      <c r="J804" s="99" t="b">
        <v>0</v>
      </c>
      <c r="K804" s="99" t="b">
        <v>0</v>
      </c>
      <c r="L804" s="99" t="b">
        <v>0</v>
      </c>
    </row>
    <row r="805" spans="1:12" ht="15">
      <c r="A805" s="101" t="s">
        <v>1270</v>
      </c>
      <c r="B805" s="99" t="s">
        <v>1128</v>
      </c>
      <c r="C805" s="99">
        <v>2</v>
      </c>
      <c r="D805" s="103">
        <v>0.00039405906279997306</v>
      </c>
      <c r="E805" s="103">
        <v>3.4148062795010126</v>
      </c>
      <c r="F805" s="99" t="s">
        <v>1670</v>
      </c>
      <c r="G805" s="99" t="b">
        <v>0</v>
      </c>
      <c r="H805" s="99" t="b">
        <v>0</v>
      </c>
      <c r="I805" s="99" t="b">
        <v>0</v>
      </c>
      <c r="J805" s="99" t="b">
        <v>0</v>
      </c>
      <c r="K805" s="99" t="b">
        <v>0</v>
      </c>
      <c r="L805" s="99" t="b">
        <v>0</v>
      </c>
    </row>
    <row r="806" spans="1:12" ht="15">
      <c r="A806" s="101" t="s">
        <v>1216</v>
      </c>
      <c r="B806" s="99" t="s">
        <v>1057</v>
      </c>
      <c r="C806" s="99">
        <v>2</v>
      </c>
      <c r="D806" s="103">
        <v>0.00039405906279997306</v>
      </c>
      <c r="E806" s="103">
        <v>3.4148062795010126</v>
      </c>
      <c r="F806" s="99" t="s">
        <v>1670</v>
      </c>
      <c r="G806" s="99" t="b">
        <v>0</v>
      </c>
      <c r="H806" s="99" t="b">
        <v>0</v>
      </c>
      <c r="I806" s="99" t="b">
        <v>0</v>
      </c>
      <c r="J806" s="99" t="b">
        <v>0</v>
      </c>
      <c r="K806" s="99" t="b">
        <v>0</v>
      </c>
      <c r="L806" s="99" t="b">
        <v>0</v>
      </c>
    </row>
    <row r="807" spans="1:12" ht="15">
      <c r="A807" s="101" t="s">
        <v>1560</v>
      </c>
      <c r="B807" s="99" t="s">
        <v>1648</v>
      </c>
      <c r="C807" s="99">
        <v>2</v>
      </c>
      <c r="D807" s="103">
        <v>0.00039405906279997306</v>
      </c>
      <c r="E807" s="103">
        <v>3.590897538556694</v>
      </c>
      <c r="F807" s="99" t="s">
        <v>1670</v>
      </c>
      <c r="G807" s="99" t="b">
        <v>0</v>
      </c>
      <c r="H807" s="99" t="b">
        <v>0</v>
      </c>
      <c r="I807" s="99" t="b">
        <v>0</v>
      </c>
      <c r="J807" s="99" t="b">
        <v>0</v>
      </c>
      <c r="K807" s="99" t="b">
        <v>0</v>
      </c>
      <c r="L807" s="99" t="b">
        <v>0</v>
      </c>
    </row>
    <row r="808" spans="1:12" ht="15">
      <c r="A808" s="101" t="s">
        <v>1581</v>
      </c>
      <c r="B808" s="99" t="s">
        <v>1577</v>
      </c>
      <c r="C808" s="99">
        <v>2</v>
      </c>
      <c r="D808" s="103">
        <v>0.00039405906279997306</v>
      </c>
      <c r="E808" s="103">
        <v>3.590897538556694</v>
      </c>
      <c r="F808" s="99" t="s">
        <v>1670</v>
      </c>
      <c r="G808" s="99" t="b">
        <v>0</v>
      </c>
      <c r="H808" s="99" t="b">
        <v>0</v>
      </c>
      <c r="I808" s="99" t="b">
        <v>0</v>
      </c>
      <c r="J808" s="99" t="b">
        <v>0</v>
      </c>
      <c r="K808" s="99" t="b">
        <v>0</v>
      </c>
      <c r="L808" s="99" t="b">
        <v>0</v>
      </c>
    </row>
    <row r="809" spans="1:12" ht="15">
      <c r="A809" s="101" t="s">
        <v>596</v>
      </c>
      <c r="B809" s="99" t="s">
        <v>1142</v>
      </c>
      <c r="C809" s="99">
        <v>2</v>
      </c>
      <c r="D809" s="103">
        <v>0.00039405906279997306</v>
      </c>
      <c r="E809" s="103">
        <v>2.81274628817305</v>
      </c>
      <c r="F809" s="99" t="s">
        <v>1670</v>
      </c>
      <c r="G809" s="99" t="b">
        <v>0</v>
      </c>
      <c r="H809" s="99" t="b">
        <v>0</v>
      </c>
      <c r="I809" s="99" t="b">
        <v>0</v>
      </c>
      <c r="J809" s="99" t="b">
        <v>0</v>
      </c>
      <c r="K809" s="99" t="b">
        <v>0</v>
      </c>
      <c r="L809" s="99" t="b">
        <v>0</v>
      </c>
    </row>
    <row r="810" spans="1:12" ht="15">
      <c r="A810" s="101" t="s">
        <v>841</v>
      </c>
      <c r="B810" s="99" t="s">
        <v>651</v>
      </c>
      <c r="C810" s="99">
        <v>2</v>
      </c>
      <c r="D810" s="103">
        <v>0.00039405906279997306</v>
      </c>
      <c r="E810" s="103">
        <v>2.81274628817305</v>
      </c>
      <c r="F810" s="99" t="s">
        <v>1670</v>
      </c>
      <c r="G810" s="99" t="b">
        <v>0</v>
      </c>
      <c r="H810" s="99" t="b">
        <v>0</v>
      </c>
      <c r="I810" s="99" t="b">
        <v>0</v>
      </c>
      <c r="J810" s="99" t="b">
        <v>1</v>
      </c>
      <c r="K810" s="99" t="b">
        <v>0</v>
      </c>
      <c r="L810" s="99" t="b">
        <v>0</v>
      </c>
    </row>
    <row r="811" spans="1:12" ht="15">
      <c r="A811" s="101" t="s">
        <v>1359</v>
      </c>
      <c r="B811" s="99" t="s">
        <v>1545</v>
      </c>
      <c r="C811" s="99">
        <v>2</v>
      </c>
      <c r="D811" s="103">
        <v>0.00039405906279997306</v>
      </c>
      <c r="E811" s="103">
        <v>3.590897538556694</v>
      </c>
      <c r="F811" s="99" t="s">
        <v>1670</v>
      </c>
      <c r="G811" s="99" t="b">
        <v>0</v>
      </c>
      <c r="H811" s="99" t="b">
        <v>1</v>
      </c>
      <c r="I811" s="99" t="b">
        <v>0</v>
      </c>
      <c r="J811" s="99" t="b">
        <v>0</v>
      </c>
      <c r="K811" s="99" t="b">
        <v>1</v>
      </c>
      <c r="L811" s="99" t="b">
        <v>0</v>
      </c>
    </row>
    <row r="812" spans="1:12" ht="15">
      <c r="A812" s="101" t="s">
        <v>808</v>
      </c>
      <c r="B812" s="99" t="s">
        <v>1569</v>
      </c>
      <c r="C812" s="99">
        <v>2</v>
      </c>
      <c r="D812" s="103">
        <v>0.00039405906279997306</v>
      </c>
      <c r="E812" s="103">
        <v>3.2898675428927127</v>
      </c>
      <c r="F812" s="99" t="s">
        <v>1670</v>
      </c>
      <c r="G812" s="99" t="b">
        <v>0</v>
      </c>
      <c r="H812" s="99" t="b">
        <v>0</v>
      </c>
      <c r="I812" s="99" t="b">
        <v>0</v>
      </c>
      <c r="J812" s="99" t="b">
        <v>0</v>
      </c>
      <c r="K812" s="99" t="b">
        <v>0</v>
      </c>
      <c r="L812" s="99" t="b">
        <v>0</v>
      </c>
    </row>
    <row r="813" spans="1:12" ht="15">
      <c r="A813" s="101" t="s">
        <v>1037</v>
      </c>
      <c r="B813" s="99" t="s">
        <v>488</v>
      </c>
      <c r="C813" s="99">
        <v>2</v>
      </c>
      <c r="D813" s="103">
        <v>0.00039405906279997306</v>
      </c>
      <c r="E813" s="103">
        <v>2.5397450161093125</v>
      </c>
      <c r="F813" s="99" t="s">
        <v>1670</v>
      </c>
      <c r="G813" s="99" t="b">
        <v>0</v>
      </c>
      <c r="H813" s="99" t="b">
        <v>0</v>
      </c>
      <c r="I813" s="99" t="b">
        <v>0</v>
      </c>
      <c r="J813" s="99" t="b">
        <v>0</v>
      </c>
      <c r="K813" s="99" t="b">
        <v>0</v>
      </c>
      <c r="L813" s="99" t="b">
        <v>0</v>
      </c>
    </row>
    <row r="814" spans="1:12" ht="15">
      <c r="A814" s="101" t="s">
        <v>418</v>
      </c>
      <c r="B814" s="99" t="s">
        <v>542</v>
      </c>
      <c r="C814" s="99">
        <v>2</v>
      </c>
      <c r="D814" s="103">
        <v>0.0004705791430399276</v>
      </c>
      <c r="E814" s="103">
        <v>1.5397450161093125</v>
      </c>
      <c r="F814" s="99" t="s">
        <v>1670</v>
      </c>
      <c r="G814" s="99" t="b">
        <v>0</v>
      </c>
      <c r="H814" s="99" t="b">
        <v>0</v>
      </c>
      <c r="I814" s="99" t="b">
        <v>0</v>
      </c>
      <c r="J814" s="99" t="b">
        <v>0</v>
      </c>
      <c r="K814" s="99" t="b">
        <v>0</v>
      </c>
      <c r="L814" s="99" t="b">
        <v>0</v>
      </c>
    </row>
    <row r="815" spans="1:12" ht="15">
      <c r="A815" s="101" t="s">
        <v>418</v>
      </c>
      <c r="B815" s="99" t="s">
        <v>611</v>
      </c>
      <c r="C815" s="99">
        <v>2</v>
      </c>
      <c r="D815" s="103">
        <v>0.0004705791430399276</v>
      </c>
      <c r="E815" s="103">
        <v>1.7615937657256688</v>
      </c>
      <c r="F815" s="99" t="s">
        <v>1670</v>
      </c>
      <c r="G815" s="99" t="b">
        <v>0</v>
      </c>
      <c r="H815" s="99" t="b">
        <v>0</v>
      </c>
      <c r="I815" s="99" t="b">
        <v>0</v>
      </c>
      <c r="J815" s="99" t="b">
        <v>0</v>
      </c>
      <c r="K815" s="99" t="b">
        <v>0</v>
      </c>
      <c r="L815" s="99" t="b">
        <v>0</v>
      </c>
    </row>
    <row r="816" spans="1:12" ht="15">
      <c r="A816" s="101" t="s">
        <v>718</v>
      </c>
      <c r="B816" s="99" t="s">
        <v>1187</v>
      </c>
      <c r="C816" s="99">
        <v>2</v>
      </c>
      <c r="D816" s="103">
        <v>0.00039405906279997306</v>
      </c>
      <c r="E816" s="103">
        <v>3.016866270828975</v>
      </c>
      <c r="F816" s="99" t="s">
        <v>1670</v>
      </c>
      <c r="G816" s="99" t="b">
        <v>0</v>
      </c>
      <c r="H816" s="99" t="b">
        <v>0</v>
      </c>
      <c r="I816" s="99" t="b">
        <v>0</v>
      </c>
      <c r="J816" s="99" t="b">
        <v>0</v>
      </c>
      <c r="K816" s="99" t="b">
        <v>0</v>
      </c>
      <c r="L816" s="99" t="b">
        <v>0</v>
      </c>
    </row>
    <row r="817" spans="1:12" ht="15">
      <c r="A817" s="101" t="s">
        <v>586</v>
      </c>
      <c r="B817" s="99" t="s">
        <v>459</v>
      </c>
      <c r="C817" s="99">
        <v>2</v>
      </c>
      <c r="D817" s="103">
        <v>0.00039405906279997306</v>
      </c>
      <c r="E817" s="103">
        <v>2.011113941939884</v>
      </c>
      <c r="F817" s="99" t="s">
        <v>1670</v>
      </c>
      <c r="G817" s="99" t="b">
        <v>0</v>
      </c>
      <c r="H817" s="99" t="b">
        <v>0</v>
      </c>
      <c r="I817" s="99" t="b">
        <v>0</v>
      </c>
      <c r="J817" s="99" t="b">
        <v>0</v>
      </c>
      <c r="K817" s="99" t="b">
        <v>0</v>
      </c>
      <c r="L817" s="99" t="b">
        <v>0</v>
      </c>
    </row>
    <row r="818" spans="1:12" ht="15">
      <c r="A818" s="101" t="s">
        <v>1306</v>
      </c>
      <c r="B818" s="99" t="s">
        <v>449</v>
      </c>
      <c r="C818" s="99">
        <v>2</v>
      </c>
      <c r="D818" s="103">
        <v>0.00039405906279997306</v>
      </c>
      <c r="E818" s="103">
        <v>2.590897538556694</v>
      </c>
      <c r="F818" s="99" t="s">
        <v>1670</v>
      </c>
      <c r="G818" s="99" t="b">
        <v>0</v>
      </c>
      <c r="H818" s="99" t="b">
        <v>0</v>
      </c>
      <c r="I818" s="99" t="b">
        <v>0</v>
      </c>
      <c r="J818" s="99" t="b">
        <v>0</v>
      </c>
      <c r="K818" s="99" t="b">
        <v>0</v>
      </c>
      <c r="L818" s="99" t="b">
        <v>0</v>
      </c>
    </row>
    <row r="819" spans="1:12" ht="15">
      <c r="A819" s="101" t="s">
        <v>591</v>
      </c>
      <c r="B819" s="99" t="s">
        <v>516</v>
      </c>
      <c r="C819" s="99">
        <v>2</v>
      </c>
      <c r="D819" s="103">
        <v>0.0004705791430399276</v>
      </c>
      <c r="E819" s="103">
        <v>2.2106862968450876</v>
      </c>
      <c r="F819" s="99" t="s">
        <v>1670</v>
      </c>
      <c r="G819" s="99" t="b">
        <v>0</v>
      </c>
      <c r="H819" s="99" t="b">
        <v>0</v>
      </c>
      <c r="I819" s="99" t="b">
        <v>0</v>
      </c>
      <c r="J819" s="99" t="b">
        <v>0</v>
      </c>
      <c r="K819" s="99" t="b">
        <v>0</v>
      </c>
      <c r="L819" s="99" t="b">
        <v>0</v>
      </c>
    </row>
    <row r="820" spans="1:12" ht="15">
      <c r="A820" s="101" t="s">
        <v>598</v>
      </c>
      <c r="B820" s="99" t="s">
        <v>523</v>
      </c>
      <c r="C820" s="99">
        <v>2</v>
      </c>
      <c r="D820" s="103">
        <v>0.0004705791430399276</v>
      </c>
      <c r="E820" s="103">
        <v>2.2484748577344877</v>
      </c>
      <c r="F820" s="99" t="s">
        <v>1670</v>
      </c>
      <c r="G820" s="99" t="b">
        <v>0</v>
      </c>
      <c r="H820" s="99" t="b">
        <v>0</v>
      </c>
      <c r="I820" s="99" t="b">
        <v>0</v>
      </c>
      <c r="J820" s="99" t="b">
        <v>0</v>
      </c>
      <c r="K820" s="99" t="b">
        <v>0</v>
      </c>
      <c r="L820" s="99" t="b">
        <v>0</v>
      </c>
    </row>
    <row r="821" spans="1:12" ht="15">
      <c r="A821" s="101" t="s">
        <v>593</v>
      </c>
      <c r="B821" s="99" t="s">
        <v>1349</v>
      </c>
      <c r="C821" s="99">
        <v>2</v>
      </c>
      <c r="D821" s="103">
        <v>0.00039405906279997306</v>
      </c>
      <c r="E821" s="103">
        <v>2.9888375472287314</v>
      </c>
      <c r="F821" s="99" t="s">
        <v>1670</v>
      </c>
      <c r="G821" s="99" t="b">
        <v>0</v>
      </c>
      <c r="H821" s="99" t="b">
        <v>0</v>
      </c>
      <c r="I821" s="99" t="b">
        <v>0</v>
      </c>
      <c r="J821" s="99" t="b">
        <v>0</v>
      </c>
      <c r="K821" s="99" t="b">
        <v>0</v>
      </c>
      <c r="L821" s="99" t="b">
        <v>0</v>
      </c>
    </row>
    <row r="822" spans="1:12" ht="15">
      <c r="A822" s="101" t="s">
        <v>1558</v>
      </c>
      <c r="B822" s="99" t="s">
        <v>1358</v>
      </c>
      <c r="C822" s="99">
        <v>2</v>
      </c>
      <c r="D822" s="103">
        <v>0.00039405906279997306</v>
      </c>
      <c r="E822" s="103">
        <v>3.590897538556694</v>
      </c>
      <c r="F822" s="99" t="s">
        <v>1670</v>
      </c>
      <c r="G822" s="99" t="b">
        <v>0</v>
      </c>
      <c r="H822" s="99" t="b">
        <v>0</v>
      </c>
      <c r="I822" s="99" t="b">
        <v>0</v>
      </c>
      <c r="J822" s="99" t="b">
        <v>0</v>
      </c>
      <c r="K822" s="99" t="b">
        <v>0</v>
      </c>
      <c r="L822" s="99" t="b">
        <v>0</v>
      </c>
    </row>
    <row r="823" spans="1:12" ht="15">
      <c r="A823" s="101" t="s">
        <v>676</v>
      </c>
      <c r="B823" s="99" t="s">
        <v>568</v>
      </c>
      <c r="C823" s="99">
        <v>2</v>
      </c>
      <c r="D823" s="103">
        <v>0.0004705791430399276</v>
      </c>
      <c r="E823" s="103">
        <v>2.460563770061688</v>
      </c>
      <c r="F823" s="99" t="s">
        <v>1670</v>
      </c>
      <c r="G823" s="99" t="b">
        <v>0</v>
      </c>
      <c r="H823" s="99" t="b">
        <v>0</v>
      </c>
      <c r="I823" s="99" t="b">
        <v>0</v>
      </c>
      <c r="J823" s="99" t="b">
        <v>0</v>
      </c>
      <c r="K823" s="99" t="b">
        <v>0</v>
      </c>
      <c r="L823" s="99" t="b">
        <v>0</v>
      </c>
    </row>
    <row r="824" spans="1:12" ht="15">
      <c r="A824" s="101" t="s">
        <v>1434</v>
      </c>
      <c r="B824" s="99" t="s">
        <v>1540</v>
      </c>
      <c r="C824" s="99">
        <v>2</v>
      </c>
      <c r="D824" s="103">
        <v>0.00039405906279997306</v>
      </c>
      <c r="E824" s="103">
        <v>3.590897538556694</v>
      </c>
      <c r="F824" s="99" t="s">
        <v>1670</v>
      </c>
      <c r="G824" s="99" t="b">
        <v>0</v>
      </c>
      <c r="H824" s="99" t="b">
        <v>0</v>
      </c>
      <c r="I824" s="99" t="b">
        <v>0</v>
      </c>
      <c r="J824" s="99" t="b">
        <v>0</v>
      </c>
      <c r="K824" s="99" t="b">
        <v>0</v>
      </c>
      <c r="L824" s="99" t="b">
        <v>0</v>
      </c>
    </row>
    <row r="825" spans="1:12" ht="15">
      <c r="A825" s="101" t="s">
        <v>1202</v>
      </c>
      <c r="B825" s="99" t="s">
        <v>1512</v>
      </c>
      <c r="C825" s="99">
        <v>2</v>
      </c>
      <c r="D825" s="103">
        <v>0.00039405906279997306</v>
      </c>
      <c r="E825" s="103">
        <v>3.4148062795010126</v>
      </c>
      <c r="F825" s="99" t="s">
        <v>1670</v>
      </c>
      <c r="G825" s="99" t="b">
        <v>0</v>
      </c>
      <c r="H825" s="99" t="b">
        <v>0</v>
      </c>
      <c r="I825" s="99" t="b">
        <v>0</v>
      </c>
      <c r="J825" s="99" t="b">
        <v>0</v>
      </c>
      <c r="K825" s="99" t="b">
        <v>0</v>
      </c>
      <c r="L825" s="99" t="b">
        <v>0</v>
      </c>
    </row>
    <row r="826" spans="1:12" ht="15">
      <c r="A826" s="101" t="s">
        <v>782</v>
      </c>
      <c r="B826" s="99" t="s">
        <v>584</v>
      </c>
      <c r="C826" s="99">
        <v>2</v>
      </c>
      <c r="D826" s="103">
        <v>0.00039405906279997306</v>
      </c>
      <c r="E826" s="103">
        <v>2.5397450161093125</v>
      </c>
      <c r="F826" s="99" t="s">
        <v>1670</v>
      </c>
      <c r="G826" s="99" t="b">
        <v>0</v>
      </c>
      <c r="H826" s="99" t="b">
        <v>0</v>
      </c>
      <c r="I826" s="99" t="b">
        <v>0</v>
      </c>
      <c r="J826" s="99" t="b">
        <v>0</v>
      </c>
      <c r="K826" s="99" t="b">
        <v>0</v>
      </c>
      <c r="L826" s="99" t="b">
        <v>0</v>
      </c>
    </row>
    <row r="827" spans="1:12" ht="15">
      <c r="A827" s="101" t="s">
        <v>898</v>
      </c>
      <c r="B827" s="99" t="s">
        <v>425</v>
      </c>
      <c r="C827" s="99">
        <v>2</v>
      </c>
      <c r="D827" s="103">
        <v>0.00039405906279997306</v>
      </c>
      <c r="E827" s="103">
        <v>2.1137762838370313</v>
      </c>
      <c r="F827" s="99" t="s">
        <v>1670</v>
      </c>
      <c r="G827" s="99" t="b">
        <v>0</v>
      </c>
      <c r="H827" s="99" t="b">
        <v>1</v>
      </c>
      <c r="I827" s="99" t="b">
        <v>0</v>
      </c>
      <c r="J827" s="99" t="b">
        <v>1</v>
      </c>
      <c r="K827" s="99" t="b">
        <v>0</v>
      </c>
      <c r="L827" s="99" t="b">
        <v>0</v>
      </c>
    </row>
    <row r="828" spans="1:12" ht="15">
      <c r="A828" s="101" t="s">
        <v>586</v>
      </c>
      <c r="B828" s="99" t="s">
        <v>1236</v>
      </c>
      <c r="C828" s="99">
        <v>2</v>
      </c>
      <c r="D828" s="103">
        <v>0.00039405906279997306</v>
      </c>
      <c r="E828" s="103">
        <v>2.9888375472287314</v>
      </c>
      <c r="F828" s="99" t="s">
        <v>1670</v>
      </c>
      <c r="G828" s="99" t="b">
        <v>0</v>
      </c>
      <c r="H828" s="99" t="b">
        <v>0</v>
      </c>
      <c r="I828" s="99" t="b">
        <v>0</v>
      </c>
      <c r="J828" s="99" t="b">
        <v>0</v>
      </c>
      <c r="K828" s="99" t="b">
        <v>0</v>
      </c>
      <c r="L828" s="99" t="b">
        <v>0</v>
      </c>
    </row>
    <row r="829" spans="1:12" ht="15">
      <c r="A829" s="101" t="s">
        <v>897</v>
      </c>
      <c r="B829" s="99" t="s">
        <v>437</v>
      </c>
      <c r="C829" s="99">
        <v>2</v>
      </c>
      <c r="D829" s="103">
        <v>0.00039405906279997306</v>
      </c>
      <c r="E829" s="103">
        <v>2.3178962664929563</v>
      </c>
      <c r="F829" s="99" t="s">
        <v>1670</v>
      </c>
      <c r="G829" s="99" t="b">
        <v>0</v>
      </c>
      <c r="H829" s="99" t="b">
        <v>0</v>
      </c>
      <c r="I829" s="99" t="b">
        <v>0</v>
      </c>
      <c r="J829" s="99" t="b">
        <v>0</v>
      </c>
      <c r="K829" s="99" t="b">
        <v>0</v>
      </c>
      <c r="L829" s="99" t="b">
        <v>0</v>
      </c>
    </row>
    <row r="830" spans="1:12" ht="15">
      <c r="A830" s="101" t="s">
        <v>486</v>
      </c>
      <c r="B830" s="99" t="s">
        <v>709</v>
      </c>
      <c r="C830" s="99">
        <v>2</v>
      </c>
      <c r="D830" s="103">
        <v>0.00039405906279997306</v>
      </c>
      <c r="E830" s="103">
        <v>2.238715020445331</v>
      </c>
      <c r="F830" s="99" t="s">
        <v>1670</v>
      </c>
      <c r="G830" s="99" t="b">
        <v>0</v>
      </c>
      <c r="H830" s="99" t="b">
        <v>0</v>
      </c>
      <c r="I830" s="99" t="b">
        <v>0</v>
      </c>
      <c r="J830" s="99" t="b">
        <v>0</v>
      </c>
      <c r="K830" s="99" t="b">
        <v>0</v>
      </c>
      <c r="L830" s="99" t="b">
        <v>0</v>
      </c>
    </row>
    <row r="831" spans="1:12" ht="15">
      <c r="A831" s="101" t="s">
        <v>673</v>
      </c>
      <c r="B831" s="99" t="s">
        <v>548</v>
      </c>
      <c r="C831" s="99">
        <v>2</v>
      </c>
      <c r="D831" s="103">
        <v>0.00039405906279997306</v>
      </c>
      <c r="E831" s="103">
        <v>2.4148062795010126</v>
      </c>
      <c r="F831" s="99" t="s">
        <v>1670</v>
      </c>
      <c r="G831" s="99" t="b">
        <v>0</v>
      </c>
      <c r="H831" s="99" t="b">
        <v>0</v>
      </c>
      <c r="I831" s="99" t="b">
        <v>0</v>
      </c>
      <c r="J831" s="99" t="b">
        <v>0</v>
      </c>
      <c r="K831" s="99" t="b">
        <v>0</v>
      </c>
      <c r="L831" s="99" t="b">
        <v>0</v>
      </c>
    </row>
    <row r="832" spans="1:12" ht="15">
      <c r="A832" s="101" t="s">
        <v>513</v>
      </c>
      <c r="B832" s="99" t="s">
        <v>1254</v>
      </c>
      <c r="C832" s="99">
        <v>2</v>
      </c>
      <c r="D832" s="103">
        <v>0.0004705791430399276</v>
      </c>
      <c r="E832" s="103">
        <v>2.8505348490624502</v>
      </c>
      <c r="F832" s="99" t="s">
        <v>1670</v>
      </c>
      <c r="G832" s="99" t="b">
        <v>0</v>
      </c>
      <c r="H832" s="99" t="b">
        <v>0</v>
      </c>
      <c r="I832" s="99" t="b">
        <v>0</v>
      </c>
      <c r="J832" s="99" t="b">
        <v>0</v>
      </c>
      <c r="K832" s="99" t="b">
        <v>0</v>
      </c>
      <c r="L832" s="99" t="b">
        <v>0</v>
      </c>
    </row>
    <row r="833" spans="1:12" ht="15">
      <c r="A833" s="101" t="s">
        <v>1483</v>
      </c>
      <c r="B833" s="99" t="s">
        <v>499</v>
      </c>
      <c r="C833" s="99">
        <v>2</v>
      </c>
      <c r="D833" s="103">
        <v>0.00039405906279997306</v>
      </c>
      <c r="E833" s="103">
        <v>2.745799498542437</v>
      </c>
      <c r="F833" s="99" t="s">
        <v>1670</v>
      </c>
      <c r="G833" s="99" t="b">
        <v>0</v>
      </c>
      <c r="H833" s="99" t="b">
        <v>0</v>
      </c>
      <c r="I833" s="99" t="b">
        <v>0</v>
      </c>
      <c r="J833" s="99" t="b">
        <v>0</v>
      </c>
      <c r="K833" s="99" t="b">
        <v>0</v>
      </c>
      <c r="L833" s="99" t="b">
        <v>0</v>
      </c>
    </row>
    <row r="834" spans="1:12" ht="15">
      <c r="A834" s="101" t="s">
        <v>634</v>
      </c>
      <c r="B834" s="99" t="s">
        <v>586</v>
      </c>
      <c r="C834" s="99">
        <v>2</v>
      </c>
      <c r="D834" s="103">
        <v>0.00039405906279997306</v>
      </c>
      <c r="E834" s="103">
        <v>2.4447695028784557</v>
      </c>
      <c r="F834" s="99" t="s">
        <v>1670</v>
      </c>
      <c r="G834" s="99" t="b">
        <v>0</v>
      </c>
      <c r="H834" s="99" t="b">
        <v>0</v>
      </c>
      <c r="I834" s="99" t="b">
        <v>0</v>
      </c>
      <c r="J834" s="99" t="b">
        <v>0</v>
      </c>
      <c r="K834" s="99" t="b">
        <v>0</v>
      </c>
      <c r="L834" s="99" t="b">
        <v>0</v>
      </c>
    </row>
    <row r="835" spans="1:12" ht="15">
      <c r="A835" s="101" t="s">
        <v>1525</v>
      </c>
      <c r="B835" s="99" t="s">
        <v>1223</v>
      </c>
      <c r="C835" s="99">
        <v>2</v>
      </c>
      <c r="D835" s="103">
        <v>0.00039405906279997306</v>
      </c>
      <c r="E835" s="103">
        <v>3.590897538556694</v>
      </c>
      <c r="F835" s="99" t="s">
        <v>1670</v>
      </c>
      <c r="G835" s="99" t="b">
        <v>0</v>
      </c>
      <c r="H835" s="99" t="b">
        <v>0</v>
      </c>
      <c r="I835" s="99" t="b">
        <v>0</v>
      </c>
      <c r="J835" s="99" t="b">
        <v>0</v>
      </c>
      <c r="K835" s="99" t="b">
        <v>0</v>
      </c>
      <c r="L835" s="99" t="b">
        <v>0</v>
      </c>
    </row>
    <row r="836" spans="1:12" ht="15">
      <c r="A836" s="101" t="s">
        <v>514</v>
      </c>
      <c r="B836" s="99" t="s">
        <v>595</v>
      </c>
      <c r="C836" s="99">
        <v>2</v>
      </c>
      <c r="D836" s="103">
        <v>0.00039405906279997306</v>
      </c>
      <c r="E836" s="103">
        <v>2.2106862968450876</v>
      </c>
      <c r="F836" s="99" t="s">
        <v>1670</v>
      </c>
      <c r="G836" s="99" t="b">
        <v>0</v>
      </c>
      <c r="H836" s="99" t="b">
        <v>0</v>
      </c>
      <c r="I836" s="99" t="b">
        <v>0</v>
      </c>
      <c r="J836" s="99" t="b">
        <v>0</v>
      </c>
      <c r="K836" s="99" t="b">
        <v>0</v>
      </c>
      <c r="L836" s="99" t="b">
        <v>0</v>
      </c>
    </row>
    <row r="837" spans="1:12" ht="15">
      <c r="A837" s="101" t="s">
        <v>442</v>
      </c>
      <c r="B837" s="99" t="s">
        <v>835</v>
      </c>
      <c r="C837" s="99">
        <v>2</v>
      </c>
      <c r="D837" s="103">
        <v>0.00039405906279997306</v>
      </c>
      <c r="E837" s="103">
        <v>2.2898675428927127</v>
      </c>
      <c r="F837" s="99" t="s">
        <v>1670</v>
      </c>
      <c r="G837" s="99" t="b">
        <v>0</v>
      </c>
      <c r="H837" s="99" t="b">
        <v>0</v>
      </c>
      <c r="I837" s="99" t="b">
        <v>0</v>
      </c>
      <c r="J837" s="99" t="b">
        <v>0</v>
      </c>
      <c r="K837" s="99" t="b">
        <v>0</v>
      </c>
      <c r="L837" s="99" t="b">
        <v>0</v>
      </c>
    </row>
    <row r="838" spans="1:12" ht="15">
      <c r="A838" s="101" t="s">
        <v>630</v>
      </c>
      <c r="B838" s="99" t="s">
        <v>806</v>
      </c>
      <c r="C838" s="99">
        <v>2</v>
      </c>
      <c r="D838" s="103">
        <v>0.00039405906279997306</v>
      </c>
      <c r="E838" s="103">
        <v>2.745799498542437</v>
      </c>
      <c r="F838" s="99" t="s">
        <v>1670</v>
      </c>
      <c r="G838" s="99" t="b">
        <v>0</v>
      </c>
      <c r="H838" s="99" t="b">
        <v>0</v>
      </c>
      <c r="I838" s="99" t="b">
        <v>0</v>
      </c>
      <c r="J838" s="99" t="b">
        <v>0</v>
      </c>
      <c r="K838" s="99" t="b">
        <v>0</v>
      </c>
      <c r="L838" s="99" t="b">
        <v>0</v>
      </c>
    </row>
    <row r="839" spans="1:12" ht="15">
      <c r="A839" s="101" t="s">
        <v>1490</v>
      </c>
      <c r="B839" s="99" t="s">
        <v>1271</v>
      </c>
      <c r="C839" s="99">
        <v>2</v>
      </c>
      <c r="D839" s="103">
        <v>0.00039405906279997306</v>
      </c>
      <c r="E839" s="103">
        <v>3.590897538556694</v>
      </c>
      <c r="F839" s="99" t="s">
        <v>1670</v>
      </c>
      <c r="G839" s="99" t="b">
        <v>0</v>
      </c>
      <c r="H839" s="99" t="b">
        <v>0</v>
      </c>
      <c r="I839" s="99" t="b">
        <v>0</v>
      </c>
      <c r="J839" s="99" t="b">
        <v>1</v>
      </c>
      <c r="K839" s="99" t="b">
        <v>0</v>
      </c>
      <c r="L839" s="99" t="b">
        <v>0</v>
      </c>
    </row>
    <row r="840" spans="1:12" ht="15">
      <c r="A840" s="101" t="s">
        <v>541</v>
      </c>
      <c r="B840" s="99" t="s">
        <v>415</v>
      </c>
      <c r="C840" s="99">
        <v>2</v>
      </c>
      <c r="D840" s="103">
        <v>0.0004705791430399276</v>
      </c>
      <c r="E840" s="103">
        <v>1.4148062795010126</v>
      </c>
      <c r="F840" s="99" t="s">
        <v>1670</v>
      </c>
      <c r="G840" s="99" t="b">
        <v>0</v>
      </c>
      <c r="H840" s="99" t="b">
        <v>0</v>
      </c>
      <c r="I840" s="99" t="b">
        <v>0</v>
      </c>
      <c r="J840" s="99" t="b">
        <v>0</v>
      </c>
      <c r="K840" s="99" t="b">
        <v>0</v>
      </c>
      <c r="L840" s="99" t="b">
        <v>0</v>
      </c>
    </row>
    <row r="841" spans="1:12" ht="15">
      <c r="A841" s="101" t="s">
        <v>728</v>
      </c>
      <c r="B841" s="99" t="s">
        <v>527</v>
      </c>
      <c r="C841" s="99">
        <v>2</v>
      </c>
      <c r="D841" s="103">
        <v>0.0004705791430399276</v>
      </c>
      <c r="E841" s="103">
        <v>2.4525948403904123</v>
      </c>
      <c r="F841" s="99" t="s">
        <v>1670</v>
      </c>
      <c r="G841" s="99" t="b">
        <v>0</v>
      </c>
      <c r="H841" s="99" t="b">
        <v>0</v>
      </c>
      <c r="I841" s="99" t="b">
        <v>0</v>
      </c>
      <c r="J841" s="99" t="b">
        <v>0</v>
      </c>
      <c r="K841" s="99" t="b">
        <v>0</v>
      </c>
      <c r="L841" s="99" t="b">
        <v>0</v>
      </c>
    </row>
    <row r="842" spans="1:12" ht="15">
      <c r="A842" s="101" t="s">
        <v>1267</v>
      </c>
      <c r="B842" s="99" t="s">
        <v>474</v>
      </c>
      <c r="C842" s="99">
        <v>2</v>
      </c>
      <c r="D842" s="103">
        <v>0.00039405906279997306</v>
      </c>
      <c r="E842" s="103">
        <v>2.661478612842401</v>
      </c>
      <c r="F842" s="99" t="s">
        <v>1670</v>
      </c>
      <c r="G842" s="99" t="b">
        <v>0</v>
      </c>
      <c r="H842" s="99" t="b">
        <v>0</v>
      </c>
      <c r="I842" s="99" t="b">
        <v>0</v>
      </c>
      <c r="J842" s="99" t="b">
        <v>0</v>
      </c>
      <c r="K842" s="99" t="b">
        <v>0</v>
      </c>
      <c r="L842" s="99" t="b">
        <v>0</v>
      </c>
    </row>
    <row r="843" spans="1:12" ht="15">
      <c r="A843" s="101" t="s">
        <v>605</v>
      </c>
      <c r="B843" s="99" t="s">
        <v>705</v>
      </c>
      <c r="C843" s="99">
        <v>2</v>
      </c>
      <c r="D843" s="103">
        <v>0.00039405906279997306</v>
      </c>
      <c r="E843" s="103">
        <v>2.5697082394867556</v>
      </c>
      <c r="F843" s="99" t="s">
        <v>1670</v>
      </c>
      <c r="G843" s="99" t="b">
        <v>0</v>
      </c>
      <c r="H843" s="99" t="b">
        <v>0</v>
      </c>
      <c r="I843" s="99" t="b">
        <v>0</v>
      </c>
      <c r="J843" s="99" t="b">
        <v>0</v>
      </c>
      <c r="K843" s="99" t="b">
        <v>0</v>
      </c>
      <c r="L843" s="99" t="b">
        <v>0</v>
      </c>
    </row>
    <row r="844" spans="1:12" ht="15">
      <c r="A844" s="101" t="s">
        <v>548</v>
      </c>
      <c r="B844" s="99" t="s">
        <v>673</v>
      </c>
      <c r="C844" s="99">
        <v>2</v>
      </c>
      <c r="D844" s="103">
        <v>0.00039405906279997306</v>
      </c>
      <c r="E844" s="103">
        <v>2.4148062795010126</v>
      </c>
      <c r="F844" s="99" t="s">
        <v>1670</v>
      </c>
      <c r="G844" s="99" t="b">
        <v>0</v>
      </c>
      <c r="H844" s="99" t="b">
        <v>0</v>
      </c>
      <c r="I844" s="99" t="b">
        <v>0</v>
      </c>
      <c r="J844" s="99" t="b">
        <v>0</v>
      </c>
      <c r="K844" s="99" t="b">
        <v>0</v>
      </c>
      <c r="L844" s="99" t="b">
        <v>0</v>
      </c>
    </row>
    <row r="845" spans="1:12" ht="15">
      <c r="A845" s="101" t="s">
        <v>443</v>
      </c>
      <c r="B845" s="99" t="s">
        <v>572</v>
      </c>
      <c r="C845" s="99">
        <v>2</v>
      </c>
      <c r="D845" s="103">
        <v>0.00039405906279997306</v>
      </c>
      <c r="E845" s="103">
        <v>1.8769871844277384</v>
      </c>
      <c r="F845" s="99" t="s">
        <v>1670</v>
      </c>
      <c r="G845" s="99" t="b">
        <v>0</v>
      </c>
      <c r="H845" s="99" t="b">
        <v>0</v>
      </c>
      <c r="I845" s="99" t="b">
        <v>0</v>
      </c>
      <c r="J845" s="99" t="b">
        <v>0</v>
      </c>
      <c r="K845" s="99" t="b">
        <v>0</v>
      </c>
      <c r="L845" s="99" t="b">
        <v>0</v>
      </c>
    </row>
    <row r="846" spans="1:12" ht="15">
      <c r="A846" s="101" t="s">
        <v>1373</v>
      </c>
      <c r="B846" s="99" t="s">
        <v>684</v>
      </c>
      <c r="C846" s="99">
        <v>2</v>
      </c>
      <c r="D846" s="103">
        <v>0.00039405906279997306</v>
      </c>
      <c r="E846" s="103">
        <v>3.1137762838370313</v>
      </c>
      <c r="F846" s="99" t="s">
        <v>1670</v>
      </c>
      <c r="G846" s="99" t="b">
        <v>0</v>
      </c>
      <c r="H846" s="99" t="b">
        <v>0</v>
      </c>
      <c r="I846" s="99" t="b">
        <v>0</v>
      </c>
      <c r="J846" s="99" t="b">
        <v>0</v>
      </c>
      <c r="K846" s="99" t="b">
        <v>0</v>
      </c>
      <c r="L846" s="99" t="b">
        <v>0</v>
      </c>
    </row>
    <row r="847" spans="1:12" ht="15">
      <c r="A847" s="101" t="s">
        <v>1124</v>
      </c>
      <c r="B847" s="99" t="s">
        <v>763</v>
      </c>
      <c r="C847" s="99">
        <v>2</v>
      </c>
      <c r="D847" s="103">
        <v>0.00039405906279997306</v>
      </c>
      <c r="E847" s="103">
        <v>3.016866270828975</v>
      </c>
      <c r="F847" s="99" t="s">
        <v>1670</v>
      </c>
      <c r="G847" s="99" t="b">
        <v>0</v>
      </c>
      <c r="H847" s="99" t="b">
        <v>0</v>
      </c>
      <c r="I847" s="99" t="b">
        <v>0</v>
      </c>
      <c r="J847" s="99" t="b">
        <v>0</v>
      </c>
      <c r="K847" s="99" t="b">
        <v>0</v>
      </c>
      <c r="L847" s="99" t="b">
        <v>0</v>
      </c>
    </row>
    <row r="848" spans="1:12" ht="15">
      <c r="A848" s="101" t="s">
        <v>419</v>
      </c>
      <c r="B848" s="99" t="s">
        <v>1219</v>
      </c>
      <c r="C848" s="99">
        <v>2</v>
      </c>
      <c r="D848" s="103">
        <v>0.00039405906279997306</v>
      </c>
      <c r="E848" s="103">
        <v>2.3008629271941756</v>
      </c>
      <c r="F848" s="99" t="s">
        <v>1670</v>
      </c>
      <c r="G848" s="99" t="b">
        <v>0</v>
      </c>
      <c r="H848" s="99" t="b">
        <v>0</v>
      </c>
      <c r="I848" s="99" t="b">
        <v>0</v>
      </c>
      <c r="J848" s="99" t="b">
        <v>1</v>
      </c>
      <c r="K848" s="99" t="b">
        <v>0</v>
      </c>
      <c r="L848" s="99" t="b">
        <v>0</v>
      </c>
    </row>
    <row r="849" spans="1:12" ht="15">
      <c r="A849" s="101" t="s">
        <v>445</v>
      </c>
      <c r="B849" s="99" t="s">
        <v>1153</v>
      </c>
      <c r="C849" s="99">
        <v>2</v>
      </c>
      <c r="D849" s="103">
        <v>0.00039405906279997306</v>
      </c>
      <c r="E849" s="103">
        <v>2.3734135943427876</v>
      </c>
      <c r="F849" s="99" t="s">
        <v>1670</v>
      </c>
      <c r="G849" s="99" t="b">
        <v>0</v>
      </c>
      <c r="H849" s="99" t="b">
        <v>0</v>
      </c>
      <c r="I849" s="99" t="b">
        <v>0</v>
      </c>
      <c r="J849" s="99" t="b">
        <v>1</v>
      </c>
      <c r="K849" s="99" t="b">
        <v>0</v>
      </c>
      <c r="L849" s="99" t="b">
        <v>0</v>
      </c>
    </row>
    <row r="850" spans="1:12" ht="15">
      <c r="A850" s="101" t="s">
        <v>791</v>
      </c>
      <c r="B850" s="99" t="s">
        <v>800</v>
      </c>
      <c r="C850" s="99">
        <v>2</v>
      </c>
      <c r="D850" s="103">
        <v>0.0004705791430399276</v>
      </c>
      <c r="E850" s="103">
        <v>2.9888375472287314</v>
      </c>
      <c r="F850" s="99" t="s">
        <v>1670</v>
      </c>
      <c r="G850" s="99" t="b">
        <v>0</v>
      </c>
      <c r="H850" s="99" t="b">
        <v>0</v>
      </c>
      <c r="I850" s="99" t="b">
        <v>0</v>
      </c>
      <c r="J850" s="99" t="b">
        <v>0</v>
      </c>
      <c r="K850" s="99" t="b">
        <v>0</v>
      </c>
      <c r="L850" s="99" t="b">
        <v>0</v>
      </c>
    </row>
    <row r="851" spans="1:12" ht="15">
      <c r="A851" s="101" t="s">
        <v>433</v>
      </c>
      <c r="B851" s="99" t="s">
        <v>430</v>
      </c>
      <c r="C851" s="99">
        <v>2</v>
      </c>
      <c r="D851" s="103">
        <v>0.00039405906279997306</v>
      </c>
      <c r="E851" s="103">
        <v>1.283401500643481</v>
      </c>
      <c r="F851" s="99" t="s">
        <v>1670</v>
      </c>
      <c r="G851" s="99" t="b">
        <v>0</v>
      </c>
      <c r="H851" s="99" t="b">
        <v>0</v>
      </c>
      <c r="I851" s="99" t="b">
        <v>0</v>
      </c>
      <c r="J851" s="99" t="b">
        <v>0</v>
      </c>
      <c r="K851" s="99" t="b">
        <v>0</v>
      </c>
      <c r="L851" s="99" t="b">
        <v>0</v>
      </c>
    </row>
    <row r="852" spans="1:12" ht="15">
      <c r="A852" s="101" t="s">
        <v>491</v>
      </c>
      <c r="B852" s="99" t="s">
        <v>451</v>
      </c>
      <c r="C852" s="99">
        <v>2</v>
      </c>
      <c r="D852" s="103">
        <v>0.00039405906279997306</v>
      </c>
      <c r="E852" s="103">
        <v>1.745799498542437</v>
      </c>
      <c r="F852" s="99" t="s">
        <v>1670</v>
      </c>
      <c r="G852" s="99" t="b">
        <v>0</v>
      </c>
      <c r="H852" s="99" t="b">
        <v>0</v>
      </c>
      <c r="I852" s="99" t="b">
        <v>0</v>
      </c>
      <c r="J852" s="99" t="b">
        <v>0</v>
      </c>
      <c r="K852" s="99" t="b">
        <v>0</v>
      </c>
      <c r="L852" s="99" t="b">
        <v>0</v>
      </c>
    </row>
    <row r="853" spans="1:12" ht="15">
      <c r="A853" s="101" t="s">
        <v>787</v>
      </c>
      <c r="B853" s="99" t="s">
        <v>254</v>
      </c>
      <c r="C853" s="99">
        <v>2</v>
      </c>
      <c r="D853" s="103">
        <v>0.00039405906279997306</v>
      </c>
      <c r="E853" s="103">
        <v>1.9142039289318273</v>
      </c>
      <c r="F853" s="99" t="s">
        <v>1670</v>
      </c>
      <c r="G853" s="99" t="b">
        <v>0</v>
      </c>
      <c r="H853" s="99" t="b">
        <v>0</v>
      </c>
      <c r="I853" s="99" t="b">
        <v>0</v>
      </c>
      <c r="J853" s="99" t="b">
        <v>0</v>
      </c>
      <c r="K853" s="99" t="b">
        <v>0</v>
      </c>
      <c r="L853" s="99" t="b">
        <v>0</v>
      </c>
    </row>
    <row r="854" spans="1:12" ht="15">
      <c r="A854" s="101" t="s">
        <v>423</v>
      </c>
      <c r="B854" s="99" t="s">
        <v>1104</v>
      </c>
      <c r="C854" s="99">
        <v>2</v>
      </c>
      <c r="D854" s="103">
        <v>0.0004705791430399276</v>
      </c>
      <c r="E854" s="103">
        <v>2.1595337743977066</v>
      </c>
      <c r="F854" s="99" t="s">
        <v>1670</v>
      </c>
      <c r="G854" s="99" t="b">
        <v>0</v>
      </c>
      <c r="H854" s="99" t="b">
        <v>0</v>
      </c>
      <c r="I854" s="99" t="b">
        <v>0</v>
      </c>
      <c r="J854" s="99" t="b">
        <v>0</v>
      </c>
      <c r="K854" s="99" t="b">
        <v>0</v>
      </c>
      <c r="L854" s="99" t="b">
        <v>0</v>
      </c>
    </row>
    <row r="855" spans="1:12" ht="15">
      <c r="A855" s="101" t="s">
        <v>512</v>
      </c>
      <c r="B855" s="99" t="s">
        <v>843</v>
      </c>
      <c r="C855" s="99">
        <v>2</v>
      </c>
      <c r="D855" s="103">
        <v>0.00039405906279997306</v>
      </c>
      <c r="E855" s="103">
        <v>2.511716292509069</v>
      </c>
      <c r="F855" s="99" t="s">
        <v>1670</v>
      </c>
      <c r="G855" s="99" t="b">
        <v>0</v>
      </c>
      <c r="H855" s="99" t="b">
        <v>0</v>
      </c>
      <c r="I855" s="99" t="b">
        <v>0</v>
      </c>
      <c r="J855" s="99" t="b">
        <v>0</v>
      </c>
      <c r="K855" s="99" t="b">
        <v>0</v>
      </c>
      <c r="L855" s="99" t="b">
        <v>0</v>
      </c>
    </row>
    <row r="856" spans="1:12" ht="15">
      <c r="A856" s="101" t="s">
        <v>797</v>
      </c>
      <c r="B856" s="99" t="s">
        <v>1603</v>
      </c>
      <c r="C856" s="99">
        <v>2</v>
      </c>
      <c r="D856" s="103">
        <v>0.00039405906279997306</v>
      </c>
      <c r="E856" s="103">
        <v>3.2898675428927127</v>
      </c>
      <c r="F856" s="99" t="s">
        <v>1670</v>
      </c>
      <c r="G856" s="99" t="b">
        <v>0</v>
      </c>
      <c r="H856" s="99" t="b">
        <v>0</v>
      </c>
      <c r="I856" s="99" t="b">
        <v>0</v>
      </c>
      <c r="J856" s="99" t="b">
        <v>0</v>
      </c>
      <c r="K856" s="99" t="b">
        <v>0</v>
      </c>
      <c r="L856" s="99" t="b">
        <v>0</v>
      </c>
    </row>
    <row r="857" spans="1:12" ht="15">
      <c r="A857" s="101" t="s">
        <v>563</v>
      </c>
      <c r="B857" s="99" t="s">
        <v>1335</v>
      </c>
      <c r="C857" s="99">
        <v>2</v>
      </c>
      <c r="D857" s="103">
        <v>0.00039405906279997306</v>
      </c>
      <c r="E857" s="103">
        <v>2.93768502478135</v>
      </c>
      <c r="F857" s="99" t="s">
        <v>1670</v>
      </c>
      <c r="G857" s="99" t="b">
        <v>0</v>
      </c>
      <c r="H857" s="99" t="b">
        <v>0</v>
      </c>
      <c r="I857" s="99" t="b">
        <v>0</v>
      </c>
      <c r="J857" s="99" t="b">
        <v>0</v>
      </c>
      <c r="K857" s="99" t="b">
        <v>0</v>
      </c>
      <c r="L857" s="99" t="b">
        <v>0</v>
      </c>
    </row>
    <row r="858" spans="1:12" ht="15">
      <c r="A858" s="101" t="s">
        <v>576</v>
      </c>
      <c r="B858" s="99" t="s">
        <v>900</v>
      </c>
      <c r="C858" s="99">
        <v>2</v>
      </c>
      <c r="D858" s="103">
        <v>0.00039405906279997306</v>
      </c>
      <c r="E858" s="103">
        <v>2.6366550291173687</v>
      </c>
      <c r="F858" s="99" t="s">
        <v>1670</v>
      </c>
      <c r="G858" s="99" t="b">
        <v>1</v>
      </c>
      <c r="H858" s="99" t="b">
        <v>0</v>
      </c>
      <c r="I858" s="99" t="b">
        <v>0</v>
      </c>
      <c r="J858" s="99" t="b">
        <v>0</v>
      </c>
      <c r="K858" s="99" t="b">
        <v>0</v>
      </c>
      <c r="L858" s="99" t="b">
        <v>0</v>
      </c>
    </row>
    <row r="859" spans="1:12" ht="15">
      <c r="A859" s="101" t="s">
        <v>882</v>
      </c>
      <c r="B859" s="99" t="s">
        <v>1558</v>
      </c>
      <c r="C859" s="99">
        <v>2</v>
      </c>
      <c r="D859" s="103">
        <v>0.00039405906279997306</v>
      </c>
      <c r="E859" s="103">
        <v>3.2898675428927127</v>
      </c>
      <c r="F859" s="99" t="s">
        <v>1670</v>
      </c>
      <c r="G859" s="99" t="b">
        <v>0</v>
      </c>
      <c r="H859" s="99" t="b">
        <v>0</v>
      </c>
      <c r="I859" s="99" t="b">
        <v>0</v>
      </c>
      <c r="J859" s="99" t="b">
        <v>0</v>
      </c>
      <c r="K859" s="99" t="b">
        <v>0</v>
      </c>
      <c r="L859" s="99" t="b">
        <v>0</v>
      </c>
    </row>
    <row r="860" spans="1:12" ht="15">
      <c r="A860" s="101" t="s">
        <v>1329</v>
      </c>
      <c r="B860" s="99" t="s">
        <v>1204</v>
      </c>
      <c r="C860" s="99">
        <v>2</v>
      </c>
      <c r="D860" s="103">
        <v>0.00039405906279997306</v>
      </c>
      <c r="E860" s="103">
        <v>3.4148062795010126</v>
      </c>
      <c r="F860" s="99" t="s">
        <v>1670</v>
      </c>
      <c r="G860" s="99" t="b">
        <v>0</v>
      </c>
      <c r="H860" s="99" t="b">
        <v>0</v>
      </c>
      <c r="I860" s="99" t="b">
        <v>0</v>
      </c>
      <c r="J860" s="99" t="b">
        <v>0</v>
      </c>
      <c r="K860" s="99" t="b">
        <v>0</v>
      </c>
      <c r="L860" s="99" t="b">
        <v>0</v>
      </c>
    </row>
    <row r="861" spans="1:12" ht="15">
      <c r="A861" s="101" t="s">
        <v>463</v>
      </c>
      <c r="B861" s="99" t="s">
        <v>460</v>
      </c>
      <c r="C861" s="99">
        <v>2</v>
      </c>
      <c r="D861" s="103">
        <v>0.00039405906279997306</v>
      </c>
      <c r="E861" s="103">
        <v>1.6354503279789985</v>
      </c>
      <c r="F861" s="99" t="s">
        <v>1670</v>
      </c>
      <c r="G861" s="99" t="b">
        <v>0</v>
      </c>
      <c r="H861" s="99" t="b">
        <v>0</v>
      </c>
      <c r="I861" s="99" t="b">
        <v>0</v>
      </c>
      <c r="J861" s="99" t="b">
        <v>0</v>
      </c>
      <c r="K861" s="99" t="b">
        <v>0</v>
      </c>
      <c r="L861" s="99" t="b">
        <v>0</v>
      </c>
    </row>
    <row r="862" spans="1:12" ht="15">
      <c r="A862" s="101" t="s">
        <v>1145</v>
      </c>
      <c r="B862" s="99" t="s">
        <v>805</v>
      </c>
      <c r="C862" s="99">
        <v>2</v>
      </c>
      <c r="D862" s="103">
        <v>0.00039405906279997306</v>
      </c>
      <c r="E862" s="103">
        <v>3.1137762838370313</v>
      </c>
      <c r="F862" s="99" t="s">
        <v>1670</v>
      </c>
      <c r="G862" s="99" t="b">
        <v>0</v>
      </c>
      <c r="H862" s="99" t="b">
        <v>0</v>
      </c>
      <c r="I862" s="99" t="b">
        <v>0</v>
      </c>
      <c r="J862" s="99" t="b">
        <v>0</v>
      </c>
      <c r="K862" s="99" t="b">
        <v>0</v>
      </c>
      <c r="L862" s="99" t="b">
        <v>0</v>
      </c>
    </row>
    <row r="863" spans="1:12" ht="15">
      <c r="A863" s="101" t="s">
        <v>482</v>
      </c>
      <c r="B863" s="99" t="s">
        <v>874</v>
      </c>
      <c r="C863" s="99">
        <v>2</v>
      </c>
      <c r="D863" s="103">
        <v>0.00039405906279997306</v>
      </c>
      <c r="E863" s="103">
        <v>2.386777555900769</v>
      </c>
      <c r="F863" s="99" t="s">
        <v>1670</v>
      </c>
      <c r="G863" s="99" t="b">
        <v>0</v>
      </c>
      <c r="H863" s="99" t="b">
        <v>0</v>
      </c>
      <c r="I863" s="99" t="b">
        <v>0</v>
      </c>
      <c r="J863" s="99" t="b">
        <v>0</v>
      </c>
      <c r="K863" s="99" t="b">
        <v>0</v>
      </c>
      <c r="L863" s="99" t="b">
        <v>0</v>
      </c>
    </row>
    <row r="864" spans="1:12" ht="15">
      <c r="A864" s="101" t="s">
        <v>574</v>
      </c>
      <c r="B864" s="99" t="s">
        <v>233</v>
      </c>
      <c r="C864" s="99">
        <v>2</v>
      </c>
      <c r="D864" s="103">
        <v>0.00039405906279997306</v>
      </c>
      <c r="E864" s="103">
        <v>1.5063212606223628</v>
      </c>
      <c r="F864" s="99" t="s">
        <v>1670</v>
      </c>
      <c r="G864" s="99" t="b">
        <v>0</v>
      </c>
      <c r="H864" s="99" t="b">
        <v>0</v>
      </c>
      <c r="I864" s="99" t="b">
        <v>0</v>
      </c>
      <c r="J864" s="99" t="b">
        <v>0</v>
      </c>
      <c r="K864" s="99" t="b">
        <v>0</v>
      </c>
      <c r="L864" s="99" t="b">
        <v>0</v>
      </c>
    </row>
    <row r="865" spans="1:12" ht="15">
      <c r="A865" s="101" t="s">
        <v>1081</v>
      </c>
      <c r="B865" s="99" t="s">
        <v>1546</v>
      </c>
      <c r="C865" s="99">
        <v>2</v>
      </c>
      <c r="D865" s="103">
        <v>0.00039405906279997306</v>
      </c>
      <c r="E865" s="103">
        <v>3.4148062795010126</v>
      </c>
      <c r="F865" s="99" t="s">
        <v>1670</v>
      </c>
      <c r="G865" s="99" t="b">
        <v>0</v>
      </c>
      <c r="H865" s="99" t="b">
        <v>0</v>
      </c>
      <c r="I865" s="99" t="b">
        <v>0</v>
      </c>
      <c r="J865" s="99" t="b">
        <v>0</v>
      </c>
      <c r="K865" s="99" t="b">
        <v>0</v>
      </c>
      <c r="L865" s="99" t="b">
        <v>0</v>
      </c>
    </row>
    <row r="866" spans="1:12" ht="15">
      <c r="A866" s="101" t="s">
        <v>1438</v>
      </c>
      <c r="B866" s="99" t="s">
        <v>1616</v>
      </c>
      <c r="C866" s="99">
        <v>2</v>
      </c>
      <c r="D866" s="103">
        <v>0.00039405906279997306</v>
      </c>
      <c r="E866" s="103">
        <v>3.590897538556694</v>
      </c>
      <c r="F866" s="99" t="s">
        <v>1670</v>
      </c>
      <c r="G866" s="99" t="b">
        <v>0</v>
      </c>
      <c r="H866" s="99" t="b">
        <v>0</v>
      </c>
      <c r="I866" s="99" t="b">
        <v>0</v>
      </c>
      <c r="J866" s="99" t="b">
        <v>0</v>
      </c>
      <c r="K866" s="99" t="b">
        <v>0</v>
      </c>
      <c r="L866" s="99" t="b">
        <v>0</v>
      </c>
    </row>
    <row r="867" spans="1:12" ht="15">
      <c r="A867" s="101" t="s">
        <v>427</v>
      </c>
      <c r="B867" s="99" t="s">
        <v>1560</v>
      </c>
      <c r="C867" s="99">
        <v>2</v>
      </c>
      <c r="D867" s="103">
        <v>0.00039405906279997306</v>
      </c>
      <c r="E867" s="103">
        <v>2.4148062795010126</v>
      </c>
      <c r="F867" s="99" t="s">
        <v>1670</v>
      </c>
      <c r="G867" s="99" t="b">
        <v>0</v>
      </c>
      <c r="H867" s="99" t="b">
        <v>0</v>
      </c>
      <c r="I867" s="99" t="b">
        <v>0</v>
      </c>
      <c r="J867" s="99" t="b">
        <v>0</v>
      </c>
      <c r="K867" s="99" t="b">
        <v>0</v>
      </c>
      <c r="L867" s="99" t="b">
        <v>0</v>
      </c>
    </row>
    <row r="868" spans="1:12" ht="15">
      <c r="A868" s="101" t="s">
        <v>657</v>
      </c>
      <c r="B868" s="99" t="s">
        <v>1298</v>
      </c>
      <c r="C868" s="99">
        <v>2</v>
      </c>
      <c r="D868" s="103">
        <v>0.00039405906279997306</v>
      </c>
      <c r="E868" s="103">
        <v>3.1137762838370313</v>
      </c>
      <c r="F868" s="99" t="s">
        <v>1670</v>
      </c>
      <c r="G868" s="99" t="b">
        <v>0</v>
      </c>
      <c r="H868" s="99" t="b">
        <v>0</v>
      </c>
      <c r="I868" s="99" t="b">
        <v>0</v>
      </c>
      <c r="J868" s="99" t="b">
        <v>0</v>
      </c>
      <c r="K868" s="99" t="b">
        <v>0</v>
      </c>
      <c r="L868" s="99" t="b">
        <v>0</v>
      </c>
    </row>
    <row r="869" spans="1:12" ht="15">
      <c r="A869" s="101" t="s">
        <v>881</v>
      </c>
      <c r="B869" s="99" t="s">
        <v>530</v>
      </c>
      <c r="C869" s="99">
        <v>2</v>
      </c>
      <c r="D869" s="103">
        <v>0.00039405906279997306</v>
      </c>
      <c r="E869" s="103">
        <v>2.549504853398469</v>
      </c>
      <c r="F869" s="99" t="s">
        <v>1670</v>
      </c>
      <c r="G869" s="99" t="b">
        <v>0</v>
      </c>
      <c r="H869" s="99" t="b">
        <v>0</v>
      </c>
      <c r="I869" s="99" t="b">
        <v>0</v>
      </c>
      <c r="J869" s="99" t="b">
        <v>0</v>
      </c>
      <c r="K869" s="99" t="b">
        <v>0</v>
      </c>
      <c r="L869" s="99" t="b">
        <v>0</v>
      </c>
    </row>
    <row r="870" spans="1:12" ht="15">
      <c r="A870" s="101" t="s">
        <v>805</v>
      </c>
      <c r="B870" s="99" t="s">
        <v>427</v>
      </c>
      <c r="C870" s="99">
        <v>2</v>
      </c>
      <c r="D870" s="103">
        <v>0.00039405906279997306</v>
      </c>
      <c r="E870" s="103">
        <v>2.1137762838370313</v>
      </c>
      <c r="F870" s="99" t="s">
        <v>1670</v>
      </c>
      <c r="G870" s="99" t="b">
        <v>0</v>
      </c>
      <c r="H870" s="99" t="b">
        <v>0</v>
      </c>
      <c r="I870" s="99" t="b">
        <v>0</v>
      </c>
      <c r="J870" s="99" t="b">
        <v>0</v>
      </c>
      <c r="K870" s="99" t="b">
        <v>0</v>
      </c>
      <c r="L870" s="99" t="b">
        <v>0</v>
      </c>
    </row>
    <row r="871" spans="1:12" ht="15">
      <c r="A871" s="101" t="s">
        <v>233</v>
      </c>
      <c r="B871" s="99" t="s">
        <v>422</v>
      </c>
      <c r="C871" s="99">
        <v>2</v>
      </c>
      <c r="D871" s="103">
        <v>0.00039405906279997306</v>
      </c>
      <c r="E871" s="103">
        <v>0.827844098257079</v>
      </c>
      <c r="F871" s="99" t="s">
        <v>1670</v>
      </c>
      <c r="G871" s="99" t="b">
        <v>0</v>
      </c>
      <c r="H871" s="99" t="b">
        <v>0</v>
      </c>
      <c r="I871" s="99" t="b">
        <v>0</v>
      </c>
      <c r="J871" s="99" t="b">
        <v>0</v>
      </c>
      <c r="K871" s="99" t="b">
        <v>0</v>
      </c>
      <c r="L871" s="99" t="b">
        <v>0</v>
      </c>
    </row>
    <row r="872" spans="1:12" ht="15">
      <c r="A872" s="101" t="s">
        <v>451</v>
      </c>
      <c r="B872" s="99" t="s">
        <v>1578</v>
      </c>
      <c r="C872" s="99">
        <v>2</v>
      </c>
      <c r="D872" s="103">
        <v>0.00039405906279997306</v>
      </c>
      <c r="E872" s="103">
        <v>2.590897538556694</v>
      </c>
      <c r="F872" s="99" t="s">
        <v>1670</v>
      </c>
      <c r="G872" s="99" t="b">
        <v>0</v>
      </c>
      <c r="H872" s="99" t="b">
        <v>0</v>
      </c>
      <c r="I872" s="99" t="b">
        <v>0</v>
      </c>
      <c r="J872" s="99" t="b">
        <v>0</v>
      </c>
      <c r="K872" s="99" t="b">
        <v>0</v>
      </c>
      <c r="L872" s="99" t="b">
        <v>0</v>
      </c>
    </row>
    <row r="873" spans="1:12" ht="15">
      <c r="A873" s="101" t="s">
        <v>800</v>
      </c>
      <c r="B873" s="99" t="s">
        <v>943</v>
      </c>
      <c r="C873" s="99">
        <v>2</v>
      </c>
      <c r="D873" s="103">
        <v>0.0004705791430399276</v>
      </c>
      <c r="E873" s="103">
        <v>3.1137762838370313</v>
      </c>
      <c r="F873" s="99" t="s">
        <v>1670</v>
      </c>
      <c r="G873" s="99" t="b">
        <v>0</v>
      </c>
      <c r="H873" s="99" t="b">
        <v>0</v>
      </c>
      <c r="I873" s="99" t="b">
        <v>0</v>
      </c>
      <c r="J873" s="99" t="b">
        <v>0</v>
      </c>
      <c r="K873" s="99" t="b">
        <v>0</v>
      </c>
      <c r="L873" s="99" t="b">
        <v>0</v>
      </c>
    </row>
    <row r="874" spans="1:12" ht="15">
      <c r="A874" s="101" t="s">
        <v>1582</v>
      </c>
      <c r="B874" s="99" t="s">
        <v>1373</v>
      </c>
      <c r="C874" s="99">
        <v>2</v>
      </c>
      <c r="D874" s="103">
        <v>0.00039405906279997306</v>
      </c>
      <c r="E874" s="103">
        <v>3.590897538556694</v>
      </c>
      <c r="F874" s="99" t="s">
        <v>1670</v>
      </c>
      <c r="G874" s="99" t="b">
        <v>0</v>
      </c>
      <c r="H874" s="99" t="b">
        <v>0</v>
      </c>
      <c r="I874" s="99" t="b">
        <v>0</v>
      </c>
      <c r="J874" s="99" t="b">
        <v>0</v>
      </c>
      <c r="K874" s="99" t="b">
        <v>0</v>
      </c>
      <c r="L874" s="99" t="b">
        <v>0</v>
      </c>
    </row>
    <row r="875" spans="1:12" ht="15">
      <c r="A875" s="101" t="s">
        <v>725</v>
      </c>
      <c r="B875" s="99" t="s">
        <v>544</v>
      </c>
      <c r="C875" s="99">
        <v>2</v>
      </c>
      <c r="D875" s="103">
        <v>0.00039405906279997306</v>
      </c>
      <c r="E875" s="103">
        <v>2.4939875255486372</v>
      </c>
      <c r="F875" s="99" t="s">
        <v>1670</v>
      </c>
      <c r="G875" s="99" t="b">
        <v>0</v>
      </c>
      <c r="H875" s="99" t="b">
        <v>0</v>
      </c>
      <c r="I875" s="99" t="b">
        <v>0</v>
      </c>
      <c r="J875" s="99" t="b">
        <v>0</v>
      </c>
      <c r="K875" s="99" t="b">
        <v>0</v>
      </c>
      <c r="L875" s="99" t="b">
        <v>0</v>
      </c>
    </row>
    <row r="876" spans="1:12" ht="15">
      <c r="A876" s="101" t="s">
        <v>950</v>
      </c>
      <c r="B876" s="99" t="s">
        <v>512</v>
      </c>
      <c r="C876" s="99">
        <v>2</v>
      </c>
      <c r="D876" s="103">
        <v>0.00039405906279997306</v>
      </c>
      <c r="E876" s="103">
        <v>2.6366550291173687</v>
      </c>
      <c r="F876" s="99" t="s">
        <v>1670</v>
      </c>
      <c r="G876" s="99" t="b">
        <v>0</v>
      </c>
      <c r="H876" s="99" t="b">
        <v>0</v>
      </c>
      <c r="I876" s="99" t="b">
        <v>0</v>
      </c>
      <c r="J876" s="99" t="b">
        <v>0</v>
      </c>
      <c r="K876" s="99" t="b">
        <v>0</v>
      </c>
      <c r="L876" s="99" t="b">
        <v>0</v>
      </c>
    </row>
    <row r="877" spans="1:12" ht="15">
      <c r="A877" s="101" t="s">
        <v>436</v>
      </c>
      <c r="B877" s="99" t="s">
        <v>691</v>
      </c>
      <c r="C877" s="99">
        <v>2</v>
      </c>
      <c r="D877" s="103">
        <v>0.00039405906279997306</v>
      </c>
      <c r="E877" s="103">
        <v>1.9998329315301946</v>
      </c>
      <c r="F877" s="99" t="s">
        <v>1670</v>
      </c>
      <c r="G877" s="99" t="b">
        <v>0</v>
      </c>
      <c r="H877" s="99" t="b">
        <v>0</v>
      </c>
      <c r="I877" s="99" t="b">
        <v>0</v>
      </c>
      <c r="J877" s="99" t="b">
        <v>0</v>
      </c>
      <c r="K877" s="99" t="b">
        <v>0</v>
      </c>
      <c r="L877" s="99" t="b">
        <v>0</v>
      </c>
    </row>
    <row r="878" spans="1:12" ht="15">
      <c r="A878" s="101" t="s">
        <v>1647</v>
      </c>
      <c r="B878" s="99" t="s">
        <v>881</v>
      </c>
      <c r="C878" s="99">
        <v>2</v>
      </c>
      <c r="D878" s="103">
        <v>0.00039405906279997306</v>
      </c>
      <c r="E878" s="103">
        <v>3.2898675428927127</v>
      </c>
      <c r="F878" s="99" t="s">
        <v>1670</v>
      </c>
      <c r="G878" s="99" t="b">
        <v>1</v>
      </c>
      <c r="H878" s="99" t="b">
        <v>0</v>
      </c>
      <c r="I878" s="99" t="b">
        <v>0</v>
      </c>
      <c r="J878" s="99" t="b">
        <v>0</v>
      </c>
      <c r="K878" s="99" t="b">
        <v>0</v>
      </c>
      <c r="L878" s="99" t="b">
        <v>0</v>
      </c>
    </row>
    <row r="879" spans="1:12" ht="15">
      <c r="A879" s="101" t="s">
        <v>647</v>
      </c>
      <c r="B879" s="99" t="s">
        <v>557</v>
      </c>
      <c r="C879" s="99">
        <v>2</v>
      </c>
      <c r="D879" s="103">
        <v>0.00039405906279997306</v>
      </c>
      <c r="E879" s="103">
        <v>2.4447695028784557</v>
      </c>
      <c r="F879" s="99" t="s">
        <v>1670</v>
      </c>
      <c r="G879" s="99" t="b">
        <v>0</v>
      </c>
      <c r="H879" s="99" t="b">
        <v>0</v>
      </c>
      <c r="I879" s="99" t="b">
        <v>0</v>
      </c>
      <c r="J879" s="99" t="b">
        <v>0</v>
      </c>
      <c r="K879" s="99" t="b">
        <v>0</v>
      </c>
      <c r="L879" s="99" t="b">
        <v>0</v>
      </c>
    </row>
    <row r="880" spans="1:12" ht="15">
      <c r="A880" s="101" t="s">
        <v>1308</v>
      </c>
      <c r="B880" s="99" t="s">
        <v>1634</v>
      </c>
      <c r="C880" s="99">
        <v>2</v>
      </c>
      <c r="D880" s="103">
        <v>0.00039405906279997306</v>
      </c>
      <c r="E880" s="103">
        <v>3.590897538556694</v>
      </c>
      <c r="F880" s="99" t="s">
        <v>1670</v>
      </c>
      <c r="G880" s="99" t="b">
        <v>0</v>
      </c>
      <c r="H880" s="99" t="b">
        <v>0</v>
      </c>
      <c r="I880" s="99" t="b">
        <v>0</v>
      </c>
      <c r="J880" s="99" t="b">
        <v>0</v>
      </c>
      <c r="K880" s="99" t="b">
        <v>0</v>
      </c>
      <c r="L880" s="99" t="b">
        <v>0</v>
      </c>
    </row>
    <row r="881" spans="1:12" ht="15">
      <c r="A881" s="101" t="s">
        <v>1128</v>
      </c>
      <c r="B881" s="99" t="s">
        <v>718</v>
      </c>
      <c r="C881" s="99">
        <v>2</v>
      </c>
      <c r="D881" s="103">
        <v>0.00039405906279997306</v>
      </c>
      <c r="E881" s="103">
        <v>3.016866270828975</v>
      </c>
      <c r="F881" s="99" t="s">
        <v>1670</v>
      </c>
      <c r="G881" s="99" t="b">
        <v>0</v>
      </c>
      <c r="H881" s="99" t="b">
        <v>0</v>
      </c>
      <c r="I881" s="99" t="b">
        <v>0</v>
      </c>
      <c r="J881" s="99" t="b">
        <v>0</v>
      </c>
      <c r="K881" s="99" t="b">
        <v>0</v>
      </c>
      <c r="L881" s="99" t="b">
        <v>0</v>
      </c>
    </row>
    <row r="882" spans="1:12" ht="15">
      <c r="A882" s="101" t="s">
        <v>453</v>
      </c>
      <c r="B882" s="99" t="s">
        <v>460</v>
      </c>
      <c r="C882" s="99">
        <v>2</v>
      </c>
      <c r="D882" s="103">
        <v>0.00039405906279997306</v>
      </c>
      <c r="E882" s="103">
        <v>1.613173933267846</v>
      </c>
      <c r="F882" s="99" t="s">
        <v>1670</v>
      </c>
      <c r="G882" s="99" t="b">
        <v>0</v>
      </c>
      <c r="H882" s="99" t="b">
        <v>0</v>
      </c>
      <c r="I882" s="99" t="b">
        <v>0</v>
      </c>
      <c r="J882" s="99" t="b">
        <v>0</v>
      </c>
      <c r="K882" s="99" t="b">
        <v>0</v>
      </c>
      <c r="L882" s="99" t="b">
        <v>0</v>
      </c>
    </row>
    <row r="883" spans="1:12" ht="15">
      <c r="A883" s="101" t="s">
        <v>843</v>
      </c>
      <c r="B883" s="99" t="s">
        <v>841</v>
      </c>
      <c r="C883" s="99">
        <v>2</v>
      </c>
      <c r="D883" s="103">
        <v>0.00039405906279997306</v>
      </c>
      <c r="E883" s="103">
        <v>2.9888375472287314</v>
      </c>
      <c r="F883" s="99" t="s">
        <v>1670</v>
      </c>
      <c r="G883" s="99" t="b">
        <v>0</v>
      </c>
      <c r="H883" s="99" t="b">
        <v>0</v>
      </c>
      <c r="I883" s="99" t="b">
        <v>0</v>
      </c>
      <c r="J883" s="99" t="b">
        <v>0</v>
      </c>
      <c r="K883" s="99" t="b">
        <v>0</v>
      </c>
      <c r="L883" s="99" t="b">
        <v>0</v>
      </c>
    </row>
    <row r="884" spans="1:12" ht="15">
      <c r="A884" s="101" t="s">
        <v>499</v>
      </c>
      <c r="B884" s="99" t="s">
        <v>1087</v>
      </c>
      <c r="C884" s="99">
        <v>2</v>
      </c>
      <c r="D884" s="103">
        <v>0.00039405906279997306</v>
      </c>
      <c r="E884" s="103">
        <v>2.5697082394867556</v>
      </c>
      <c r="F884" s="99" t="s">
        <v>1670</v>
      </c>
      <c r="G884" s="99" t="b">
        <v>0</v>
      </c>
      <c r="H884" s="99" t="b">
        <v>0</v>
      </c>
      <c r="I884" s="99" t="b">
        <v>0</v>
      </c>
      <c r="J884" s="99" t="b">
        <v>0</v>
      </c>
      <c r="K884" s="99" t="b">
        <v>0</v>
      </c>
      <c r="L884" s="99" t="b">
        <v>0</v>
      </c>
    </row>
    <row r="885" spans="1:12" ht="15">
      <c r="A885" s="101" t="s">
        <v>1648</v>
      </c>
      <c r="B885" s="99" t="s">
        <v>584</v>
      </c>
      <c r="C885" s="99">
        <v>2</v>
      </c>
      <c r="D885" s="103">
        <v>0.00039405906279997306</v>
      </c>
      <c r="E885" s="103">
        <v>2.93768502478135</v>
      </c>
      <c r="F885" s="99" t="s">
        <v>1670</v>
      </c>
      <c r="G885" s="99" t="b">
        <v>0</v>
      </c>
      <c r="H885" s="99" t="b">
        <v>0</v>
      </c>
      <c r="I885" s="99" t="b">
        <v>0</v>
      </c>
      <c r="J885" s="99" t="b">
        <v>0</v>
      </c>
      <c r="K885" s="99" t="b">
        <v>0</v>
      </c>
      <c r="L885" s="99" t="b">
        <v>0</v>
      </c>
    </row>
    <row r="886" spans="1:12" ht="15">
      <c r="A886" s="101" t="s">
        <v>1260</v>
      </c>
      <c r="B886" s="99" t="s">
        <v>1659</v>
      </c>
      <c r="C886" s="99">
        <v>2</v>
      </c>
      <c r="D886" s="103">
        <v>0.00039405906279997306</v>
      </c>
      <c r="E886" s="103">
        <v>3.590897538556694</v>
      </c>
      <c r="F886" s="99" t="s">
        <v>1670</v>
      </c>
      <c r="G886" s="99" t="b">
        <v>0</v>
      </c>
      <c r="H886" s="99" t="b">
        <v>0</v>
      </c>
      <c r="I886" s="99" t="b">
        <v>0</v>
      </c>
      <c r="J886" s="99" t="b">
        <v>0</v>
      </c>
      <c r="K886" s="99" t="b">
        <v>0</v>
      </c>
      <c r="L886" s="99" t="b">
        <v>0</v>
      </c>
    </row>
    <row r="887" spans="1:12" ht="15">
      <c r="A887" s="101" t="s">
        <v>841</v>
      </c>
      <c r="B887" s="99" t="s">
        <v>614</v>
      </c>
      <c r="C887" s="99">
        <v>2</v>
      </c>
      <c r="D887" s="103">
        <v>0.00039405906279997306</v>
      </c>
      <c r="E887" s="103">
        <v>2.745799498542437</v>
      </c>
      <c r="F887" s="99" t="s">
        <v>1670</v>
      </c>
      <c r="G887" s="99" t="b">
        <v>0</v>
      </c>
      <c r="H887" s="99" t="b">
        <v>0</v>
      </c>
      <c r="I887" s="99" t="b">
        <v>0</v>
      </c>
      <c r="J887" s="99" t="b">
        <v>0</v>
      </c>
      <c r="K887" s="99" t="b">
        <v>0</v>
      </c>
      <c r="L887" s="99" t="b">
        <v>0</v>
      </c>
    </row>
    <row r="888" spans="1:12" ht="15">
      <c r="A888" s="101" t="s">
        <v>1478</v>
      </c>
      <c r="B888" s="99" t="s">
        <v>436</v>
      </c>
      <c r="C888" s="99">
        <v>2</v>
      </c>
      <c r="D888" s="103">
        <v>0.00039405906279997306</v>
      </c>
      <c r="E888" s="103">
        <v>2.476954186249857</v>
      </c>
      <c r="F888" s="99" t="s">
        <v>1670</v>
      </c>
      <c r="G888" s="99" t="b">
        <v>0</v>
      </c>
      <c r="H888" s="99" t="b">
        <v>0</v>
      </c>
      <c r="I888" s="99" t="b">
        <v>0</v>
      </c>
      <c r="J888" s="99" t="b">
        <v>0</v>
      </c>
      <c r="K888" s="99" t="b">
        <v>0</v>
      </c>
      <c r="L888" s="99" t="b">
        <v>0</v>
      </c>
    </row>
    <row r="889" spans="1:12" ht="15">
      <c r="A889" s="101" t="s">
        <v>1233</v>
      </c>
      <c r="B889" s="99" t="s">
        <v>1522</v>
      </c>
      <c r="C889" s="99">
        <v>2</v>
      </c>
      <c r="D889" s="103">
        <v>0.00039405906279997306</v>
      </c>
      <c r="E889" s="103">
        <v>3.590897538556694</v>
      </c>
      <c r="F889" s="99" t="s">
        <v>1670</v>
      </c>
      <c r="G889" s="99" t="b">
        <v>0</v>
      </c>
      <c r="H889" s="99" t="b">
        <v>0</v>
      </c>
      <c r="I889" s="99" t="b">
        <v>0</v>
      </c>
      <c r="J889" s="99" t="b">
        <v>0</v>
      </c>
      <c r="K889" s="99" t="b">
        <v>0</v>
      </c>
      <c r="L889" s="99" t="b">
        <v>0</v>
      </c>
    </row>
    <row r="890" spans="1:12" ht="15">
      <c r="A890" s="101" t="s">
        <v>1632</v>
      </c>
      <c r="B890" s="99" t="s">
        <v>497</v>
      </c>
      <c r="C890" s="99">
        <v>2</v>
      </c>
      <c r="D890" s="103">
        <v>0.0004705791430399276</v>
      </c>
      <c r="E890" s="103">
        <v>2.745799498542437</v>
      </c>
      <c r="F890" s="99" t="s">
        <v>1670</v>
      </c>
      <c r="G890" s="99" t="b">
        <v>0</v>
      </c>
      <c r="H890" s="99" t="b">
        <v>0</v>
      </c>
      <c r="I890" s="99" t="b">
        <v>0</v>
      </c>
      <c r="J890" s="99" t="b">
        <v>0</v>
      </c>
      <c r="K890" s="99" t="b">
        <v>0</v>
      </c>
      <c r="L890" s="99" t="b">
        <v>0</v>
      </c>
    </row>
    <row r="891" spans="1:12" ht="15">
      <c r="A891" s="101" t="s">
        <v>1028</v>
      </c>
      <c r="B891" s="99" t="s">
        <v>421</v>
      </c>
      <c r="C891" s="99">
        <v>2</v>
      </c>
      <c r="D891" s="103">
        <v>0.00039405906279997306</v>
      </c>
      <c r="E891" s="103">
        <v>2.1595337743977066</v>
      </c>
      <c r="F891" s="99" t="s">
        <v>1670</v>
      </c>
      <c r="G891" s="99" t="b">
        <v>0</v>
      </c>
      <c r="H891" s="99" t="b">
        <v>0</v>
      </c>
      <c r="I891" s="99" t="b">
        <v>0</v>
      </c>
      <c r="J891" s="99" t="b">
        <v>0</v>
      </c>
      <c r="K891" s="99" t="b">
        <v>0</v>
      </c>
      <c r="L891" s="99" t="b">
        <v>0</v>
      </c>
    </row>
    <row r="892" spans="1:12" ht="15">
      <c r="A892" s="101" t="s">
        <v>1133</v>
      </c>
      <c r="B892" s="99" t="s">
        <v>1028</v>
      </c>
      <c r="C892" s="99">
        <v>2</v>
      </c>
      <c r="D892" s="103">
        <v>0.00039405906279997306</v>
      </c>
      <c r="E892" s="103">
        <v>3.238715020445331</v>
      </c>
      <c r="F892" s="99" t="s">
        <v>1670</v>
      </c>
      <c r="G892" s="99" t="b">
        <v>0</v>
      </c>
      <c r="H892" s="99" t="b">
        <v>0</v>
      </c>
      <c r="I892" s="99" t="b">
        <v>0</v>
      </c>
      <c r="J892" s="99" t="b">
        <v>0</v>
      </c>
      <c r="K892" s="99" t="b">
        <v>0</v>
      </c>
      <c r="L892" s="99" t="b">
        <v>0</v>
      </c>
    </row>
    <row r="893" spans="1:12" ht="15">
      <c r="A893" s="101" t="s">
        <v>1524</v>
      </c>
      <c r="B893" s="99" t="s">
        <v>827</v>
      </c>
      <c r="C893" s="99">
        <v>2</v>
      </c>
      <c r="D893" s="103">
        <v>0.00039405906279997306</v>
      </c>
      <c r="E893" s="103">
        <v>3.2898675428927127</v>
      </c>
      <c r="F893" s="99" t="s">
        <v>1670</v>
      </c>
      <c r="G893" s="99" t="b">
        <v>0</v>
      </c>
      <c r="H893" s="99" t="b">
        <v>0</v>
      </c>
      <c r="I893" s="99" t="b">
        <v>0</v>
      </c>
      <c r="J893" s="99" t="b">
        <v>0</v>
      </c>
      <c r="K893" s="99" t="b">
        <v>1</v>
      </c>
      <c r="L893" s="99" t="b">
        <v>0</v>
      </c>
    </row>
    <row r="894" spans="1:12" ht="15">
      <c r="A894" s="101" t="s">
        <v>794</v>
      </c>
      <c r="B894" s="99" t="s">
        <v>876</v>
      </c>
      <c r="C894" s="99">
        <v>2</v>
      </c>
      <c r="D894" s="103">
        <v>0.00039405906279997306</v>
      </c>
      <c r="E894" s="103">
        <v>2.9888375472287314</v>
      </c>
      <c r="F894" s="99" t="s">
        <v>1670</v>
      </c>
      <c r="G894" s="99" t="b">
        <v>0</v>
      </c>
      <c r="H894" s="99" t="b">
        <v>0</v>
      </c>
      <c r="I894" s="99" t="b">
        <v>0</v>
      </c>
      <c r="J894" s="99" t="b">
        <v>0</v>
      </c>
      <c r="K894" s="99" t="b">
        <v>1</v>
      </c>
      <c r="L894" s="99" t="b">
        <v>0</v>
      </c>
    </row>
    <row r="895" spans="1:12" ht="15">
      <c r="A895" s="101" t="s">
        <v>475</v>
      </c>
      <c r="B895" s="99" t="s">
        <v>1342</v>
      </c>
      <c r="C895" s="99">
        <v>2</v>
      </c>
      <c r="D895" s="103">
        <v>0.00039405906279997306</v>
      </c>
      <c r="E895" s="103">
        <v>2.661478612842401</v>
      </c>
      <c r="F895" s="99" t="s">
        <v>1670</v>
      </c>
      <c r="G895" s="99" t="b">
        <v>0</v>
      </c>
      <c r="H895" s="99" t="b">
        <v>0</v>
      </c>
      <c r="I895" s="99" t="b">
        <v>0</v>
      </c>
      <c r="J895" s="99" t="b">
        <v>0</v>
      </c>
      <c r="K895" s="99" t="b">
        <v>0</v>
      </c>
      <c r="L895" s="99" t="b">
        <v>0</v>
      </c>
    </row>
    <row r="896" spans="1:12" ht="15">
      <c r="A896" s="101" t="s">
        <v>447</v>
      </c>
      <c r="B896" s="99" t="s">
        <v>424</v>
      </c>
      <c r="C896" s="99">
        <v>2</v>
      </c>
      <c r="D896" s="103">
        <v>0.00039405906279997306</v>
      </c>
      <c r="E896" s="103">
        <v>1.3190559320201949</v>
      </c>
      <c r="F896" s="99" t="s">
        <v>1670</v>
      </c>
      <c r="G896" s="99" t="b">
        <v>0</v>
      </c>
      <c r="H896" s="99" t="b">
        <v>0</v>
      </c>
      <c r="I896" s="99" t="b">
        <v>0</v>
      </c>
      <c r="J896" s="99" t="b">
        <v>0</v>
      </c>
      <c r="K896" s="99" t="b">
        <v>0</v>
      </c>
      <c r="L896" s="99" t="b">
        <v>0</v>
      </c>
    </row>
    <row r="897" spans="1:12" ht="15">
      <c r="A897" s="101" t="s">
        <v>1109</v>
      </c>
      <c r="B897" s="99" t="s">
        <v>457</v>
      </c>
      <c r="C897" s="99">
        <v>2</v>
      </c>
      <c r="D897" s="103">
        <v>0.00039405906279997306</v>
      </c>
      <c r="E897" s="103">
        <v>2.437082674212165</v>
      </c>
      <c r="F897" s="99" t="s">
        <v>1670</v>
      </c>
      <c r="G897" s="99" t="b">
        <v>0</v>
      </c>
      <c r="H897" s="99" t="b">
        <v>0</v>
      </c>
      <c r="I897" s="99" t="b">
        <v>0</v>
      </c>
      <c r="J897" s="99" t="b">
        <v>0</v>
      </c>
      <c r="K897" s="99" t="b">
        <v>0</v>
      </c>
      <c r="L897" s="99" t="b">
        <v>0</v>
      </c>
    </row>
    <row r="898" spans="1:12" ht="15">
      <c r="A898" s="101" t="s">
        <v>482</v>
      </c>
      <c r="B898" s="99" t="s">
        <v>898</v>
      </c>
      <c r="C898" s="99">
        <v>2</v>
      </c>
      <c r="D898" s="103">
        <v>0.00039405906279997306</v>
      </c>
      <c r="E898" s="103">
        <v>2.386777555900769</v>
      </c>
      <c r="F898" s="99" t="s">
        <v>1670</v>
      </c>
      <c r="G898" s="99" t="b">
        <v>0</v>
      </c>
      <c r="H898" s="99" t="b">
        <v>0</v>
      </c>
      <c r="I898" s="99" t="b">
        <v>0</v>
      </c>
      <c r="J898" s="99" t="b">
        <v>0</v>
      </c>
      <c r="K898" s="99" t="b">
        <v>1</v>
      </c>
      <c r="L898" s="99" t="b">
        <v>0</v>
      </c>
    </row>
    <row r="899" spans="1:12" ht="15">
      <c r="A899" s="101" t="s">
        <v>437</v>
      </c>
      <c r="B899" s="99" t="s">
        <v>1133</v>
      </c>
      <c r="C899" s="99">
        <v>2</v>
      </c>
      <c r="D899" s="103">
        <v>0.00039405906279997306</v>
      </c>
      <c r="E899" s="103">
        <v>2.3178962664929563</v>
      </c>
      <c r="F899" s="99" t="s">
        <v>1670</v>
      </c>
      <c r="G899" s="99" t="b">
        <v>0</v>
      </c>
      <c r="H899" s="99" t="b">
        <v>0</v>
      </c>
      <c r="I899" s="99" t="b">
        <v>0</v>
      </c>
      <c r="J899" s="99" t="b">
        <v>0</v>
      </c>
      <c r="K899" s="99" t="b">
        <v>0</v>
      </c>
      <c r="L899" s="99" t="b">
        <v>0</v>
      </c>
    </row>
    <row r="900" spans="1:12" ht="15">
      <c r="A900" s="101" t="s">
        <v>620</v>
      </c>
      <c r="B900" s="99" t="s">
        <v>478</v>
      </c>
      <c r="C900" s="99">
        <v>2</v>
      </c>
      <c r="D900" s="103">
        <v>0.00039405906279997306</v>
      </c>
      <c r="E900" s="103">
        <v>2.1437395072144745</v>
      </c>
      <c r="F900" s="99" t="s">
        <v>1670</v>
      </c>
      <c r="G900" s="99" t="b">
        <v>0</v>
      </c>
      <c r="H900" s="99" t="b">
        <v>0</v>
      </c>
      <c r="I900" s="99" t="b">
        <v>0</v>
      </c>
      <c r="J900" s="99" t="b">
        <v>0</v>
      </c>
      <c r="K900" s="99" t="b">
        <v>0</v>
      </c>
      <c r="L900" s="99" t="b">
        <v>0</v>
      </c>
    </row>
    <row r="901" spans="1:12" ht="15">
      <c r="A901" s="101" t="s">
        <v>440</v>
      </c>
      <c r="B901" s="99" t="s">
        <v>417</v>
      </c>
      <c r="C901" s="99">
        <v>2</v>
      </c>
      <c r="D901" s="103">
        <v>0.00039405906279997306</v>
      </c>
      <c r="E901" s="103">
        <v>1.1894969977751497</v>
      </c>
      <c r="F901" s="99" t="s">
        <v>1670</v>
      </c>
      <c r="G901" s="99" t="b">
        <v>0</v>
      </c>
      <c r="H901" s="99" t="b">
        <v>0</v>
      </c>
      <c r="I901" s="99" t="b">
        <v>0</v>
      </c>
      <c r="J901" s="99" t="b">
        <v>0</v>
      </c>
      <c r="K901" s="99" t="b">
        <v>0</v>
      </c>
      <c r="L901" s="99" t="b">
        <v>0</v>
      </c>
    </row>
    <row r="902" spans="1:12" ht="15">
      <c r="A902" s="101" t="s">
        <v>1643</v>
      </c>
      <c r="B902" s="99" t="s">
        <v>862</v>
      </c>
      <c r="C902" s="99">
        <v>2</v>
      </c>
      <c r="D902" s="103">
        <v>0.0004705791430399276</v>
      </c>
      <c r="E902" s="103">
        <v>3.4148062795010126</v>
      </c>
      <c r="F902" s="99" t="s">
        <v>1670</v>
      </c>
      <c r="G902" s="99" t="b">
        <v>0</v>
      </c>
      <c r="H902" s="99" t="b">
        <v>0</v>
      </c>
      <c r="I902" s="99" t="b">
        <v>0</v>
      </c>
      <c r="J902" s="99" t="b">
        <v>0</v>
      </c>
      <c r="K902" s="99" t="b">
        <v>0</v>
      </c>
      <c r="L902" s="99" t="b">
        <v>0</v>
      </c>
    </row>
    <row r="903" spans="1:12" ht="15">
      <c r="A903" s="101" t="s">
        <v>426</v>
      </c>
      <c r="B903" s="99" t="s">
        <v>1537</v>
      </c>
      <c r="C903" s="99">
        <v>2</v>
      </c>
      <c r="D903" s="103">
        <v>0.00039405906279997306</v>
      </c>
      <c r="E903" s="103">
        <v>2.386777555900769</v>
      </c>
      <c r="F903" s="99" t="s">
        <v>1670</v>
      </c>
      <c r="G903" s="99" t="b">
        <v>0</v>
      </c>
      <c r="H903" s="99" t="b">
        <v>0</v>
      </c>
      <c r="I903" s="99" t="b">
        <v>0</v>
      </c>
      <c r="J903" s="99" t="b">
        <v>0</v>
      </c>
      <c r="K903" s="99" t="b">
        <v>0</v>
      </c>
      <c r="L903" s="99" t="b">
        <v>0</v>
      </c>
    </row>
    <row r="904" spans="1:12" ht="15">
      <c r="A904" s="101" t="s">
        <v>663</v>
      </c>
      <c r="B904" s="99" t="s">
        <v>991</v>
      </c>
      <c r="C904" s="99">
        <v>2</v>
      </c>
      <c r="D904" s="103">
        <v>0.00039405906279997306</v>
      </c>
      <c r="E904" s="103">
        <v>2.93768502478135</v>
      </c>
      <c r="F904" s="99" t="s">
        <v>1670</v>
      </c>
      <c r="G904" s="99" t="b">
        <v>0</v>
      </c>
      <c r="H904" s="99" t="b">
        <v>0</v>
      </c>
      <c r="I904" s="99" t="b">
        <v>0</v>
      </c>
      <c r="J904" s="99" t="b">
        <v>0</v>
      </c>
      <c r="K904" s="99" t="b">
        <v>0</v>
      </c>
      <c r="L904" s="99" t="b">
        <v>0</v>
      </c>
    </row>
    <row r="905" spans="1:12" ht="15">
      <c r="A905" s="101" t="s">
        <v>1305</v>
      </c>
      <c r="B905" s="99" t="s">
        <v>544</v>
      </c>
      <c r="C905" s="99">
        <v>2</v>
      </c>
      <c r="D905" s="103">
        <v>0.00039405906279997306</v>
      </c>
      <c r="E905" s="103">
        <v>2.891927534220675</v>
      </c>
      <c r="F905" s="99" t="s">
        <v>1670</v>
      </c>
      <c r="G905" s="99" t="b">
        <v>0</v>
      </c>
      <c r="H905" s="99" t="b">
        <v>0</v>
      </c>
      <c r="I905" s="99" t="b">
        <v>0</v>
      </c>
      <c r="J905" s="99" t="b">
        <v>0</v>
      </c>
      <c r="K905" s="99" t="b">
        <v>0</v>
      </c>
      <c r="L905" s="99" t="b">
        <v>0</v>
      </c>
    </row>
    <row r="906" spans="1:12" ht="15">
      <c r="A906" s="101" t="s">
        <v>1057</v>
      </c>
      <c r="B906" s="99" t="s">
        <v>475</v>
      </c>
      <c r="C906" s="99">
        <v>2</v>
      </c>
      <c r="D906" s="103">
        <v>0.00039405906279997306</v>
      </c>
      <c r="E906" s="103">
        <v>2.4853873537867197</v>
      </c>
      <c r="F906" s="99" t="s">
        <v>1670</v>
      </c>
      <c r="G906" s="99" t="b">
        <v>0</v>
      </c>
      <c r="H906" s="99" t="b">
        <v>0</v>
      </c>
      <c r="I906" s="99" t="b">
        <v>0</v>
      </c>
      <c r="J906" s="99" t="b">
        <v>0</v>
      </c>
      <c r="K906" s="99" t="b">
        <v>0</v>
      </c>
      <c r="L906" s="99" t="b">
        <v>0</v>
      </c>
    </row>
    <row r="907" spans="1:12" ht="15">
      <c r="A907" s="101" t="s">
        <v>1447</v>
      </c>
      <c r="B907" s="99" t="s">
        <v>1615</v>
      </c>
      <c r="C907" s="99">
        <v>2</v>
      </c>
      <c r="D907" s="103">
        <v>0.00039405906279997306</v>
      </c>
      <c r="E907" s="103">
        <v>3.590897538556694</v>
      </c>
      <c r="F907" s="99" t="s">
        <v>1670</v>
      </c>
      <c r="G907" s="99" t="b">
        <v>0</v>
      </c>
      <c r="H907" s="99" t="b">
        <v>0</v>
      </c>
      <c r="I907" s="99" t="b">
        <v>0</v>
      </c>
      <c r="J907" s="99" t="b">
        <v>0</v>
      </c>
      <c r="K907" s="99" t="b">
        <v>0</v>
      </c>
      <c r="L907" s="99" t="b">
        <v>0</v>
      </c>
    </row>
    <row r="908" spans="1:12" ht="15">
      <c r="A908" s="101" t="s">
        <v>584</v>
      </c>
      <c r="B908" s="99" t="s">
        <v>683</v>
      </c>
      <c r="C908" s="99">
        <v>2</v>
      </c>
      <c r="D908" s="103">
        <v>0.00039405906279997306</v>
      </c>
      <c r="E908" s="103">
        <v>2.460563770061688</v>
      </c>
      <c r="F908" s="99" t="s">
        <v>1670</v>
      </c>
      <c r="G908" s="99" t="b">
        <v>0</v>
      </c>
      <c r="H908" s="99" t="b">
        <v>0</v>
      </c>
      <c r="I908" s="99" t="b">
        <v>0</v>
      </c>
      <c r="J908" s="99" t="b">
        <v>0</v>
      </c>
      <c r="K908" s="99" t="b">
        <v>0</v>
      </c>
      <c r="L908" s="99" t="b">
        <v>0</v>
      </c>
    </row>
    <row r="909" spans="1:12" ht="15">
      <c r="A909" s="101" t="s">
        <v>1276</v>
      </c>
      <c r="B909" s="99" t="s">
        <v>1345</v>
      </c>
      <c r="C909" s="99">
        <v>2</v>
      </c>
      <c r="D909" s="103">
        <v>0.00039405906279997306</v>
      </c>
      <c r="E909" s="103">
        <v>3.590897538556694</v>
      </c>
      <c r="F909" s="99" t="s">
        <v>1670</v>
      </c>
      <c r="G909" s="99" t="b">
        <v>0</v>
      </c>
      <c r="H909" s="99" t="b">
        <v>0</v>
      </c>
      <c r="I909" s="99" t="b">
        <v>0</v>
      </c>
      <c r="J909" s="99" t="b">
        <v>0</v>
      </c>
      <c r="K909" s="99" t="b">
        <v>0</v>
      </c>
      <c r="L909" s="99" t="b">
        <v>0</v>
      </c>
    </row>
    <row r="910" spans="1:12" ht="15">
      <c r="A910" s="101" t="s">
        <v>674</v>
      </c>
      <c r="B910" s="99" t="s">
        <v>601</v>
      </c>
      <c r="C910" s="99">
        <v>2</v>
      </c>
      <c r="D910" s="103">
        <v>0.00039405906279997306</v>
      </c>
      <c r="E910" s="103">
        <v>2.511716292509069</v>
      </c>
      <c r="F910" s="99" t="s">
        <v>1670</v>
      </c>
      <c r="G910" s="99" t="b">
        <v>0</v>
      </c>
      <c r="H910" s="99" t="b">
        <v>0</v>
      </c>
      <c r="I910" s="99" t="b">
        <v>0</v>
      </c>
      <c r="J910" s="99" t="b">
        <v>0</v>
      </c>
      <c r="K910" s="99" t="b">
        <v>0</v>
      </c>
      <c r="L910" s="99" t="b">
        <v>0</v>
      </c>
    </row>
    <row r="911" spans="1:12" ht="15">
      <c r="A911" s="101" t="s">
        <v>439</v>
      </c>
      <c r="B911" s="99" t="s">
        <v>453</v>
      </c>
      <c r="C911" s="99">
        <v>2</v>
      </c>
      <c r="D911" s="103">
        <v>0.00039405906279997306</v>
      </c>
      <c r="E911" s="103">
        <v>1.511716292509069</v>
      </c>
      <c r="F911" s="99" t="s">
        <v>1670</v>
      </c>
      <c r="G911" s="99" t="b">
        <v>0</v>
      </c>
      <c r="H911" s="99" t="b">
        <v>0</v>
      </c>
      <c r="I911" s="99" t="b">
        <v>0</v>
      </c>
      <c r="J911" s="99" t="b">
        <v>0</v>
      </c>
      <c r="K911" s="99" t="b">
        <v>0</v>
      </c>
      <c r="L911" s="99" t="b">
        <v>0</v>
      </c>
    </row>
    <row r="912" spans="1:12" ht="15">
      <c r="A912" s="101" t="s">
        <v>557</v>
      </c>
      <c r="B912" s="99" t="s">
        <v>1077</v>
      </c>
      <c r="C912" s="99">
        <v>2</v>
      </c>
      <c r="D912" s="103">
        <v>0.00039405906279997306</v>
      </c>
      <c r="E912" s="103">
        <v>2.715836275164994</v>
      </c>
      <c r="F912" s="99" t="s">
        <v>1670</v>
      </c>
      <c r="G912" s="99" t="b">
        <v>0</v>
      </c>
      <c r="H912" s="99" t="b">
        <v>0</v>
      </c>
      <c r="I912" s="99" t="b">
        <v>0</v>
      </c>
      <c r="J912" s="99" t="b">
        <v>0</v>
      </c>
      <c r="K912" s="99" t="b">
        <v>0</v>
      </c>
      <c r="L912" s="99" t="b">
        <v>0</v>
      </c>
    </row>
    <row r="913" spans="1:12" ht="15">
      <c r="A913" s="101" t="s">
        <v>614</v>
      </c>
      <c r="B913" s="99" t="s">
        <v>453</v>
      </c>
      <c r="C913" s="99">
        <v>2</v>
      </c>
      <c r="D913" s="103">
        <v>0.00039405906279997306</v>
      </c>
      <c r="E913" s="103">
        <v>2.0468294942064182</v>
      </c>
      <c r="F913" s="99" t="s">
        <v>1670</v>
      </c>
      <c r="G913" s="99" t="b">
        <v>0</v>
      </c>
      <c r="H913" s="99" t="b">
        <v>0</v>
      </c>
      <c r="I913" s="99" t="b">
        <v>0</v>
      </c>
      <c r="J913" s="99" t="b">
        <v>0</v>
      </c>
      <c r="K913" s="99" t="b">
        <v>0</v>
      </c>
      <c r="L913" s="99" t="b">
        <v>0</v>
      </c>
    </row>
    <row r="914" spans="1:12" ht="15">
      <c r="A914" s="101" t="s">
        <v>644</v>
      </c>
      <c r="B914" s="99" t="s">
        <v>512</v>
      </c>
      <c r="C914" s="99">
        <v>2</v>
      </c>
      <c r="D914" s="103">
        <v>0.00039405906279997306</v>
      </c>
      <c r="E914" s="103">
        <v>2.2686782438227744</v>
      </c>
      <c r="F914" s="99" t="s">
        <v>1670</v>
      </c>
      <c r="G914" s="99" t="b">
        <v>0</v>
      </c>
      <c r="H914" s="99" t="b">
        <v>0</v>
      </c>
      <c r="I914" s="99" t="b">
        <v>0</v>
      </c>
      <c r="J914" s="99" t="b">
        <v>0</v>
      </c>
      <c r="K914" s="99" t="b">
        <v>0</v>
      </c>
      <c r="L914" s="99" t="b">
        <v>0</v>
      </c>
    </row>
    <row r="915" spans="1:12" ht="15">
      <c r="A915" s="101" t="s">
        <v>258</v>
      </c>
      <c r="B915" s="99" t="s">
        <v>415</v>
      </c>
      <c r="C915" s="99">
        <v>2</v>
      </c>
      <c r="D915" s="103">
        <v>0.00039405906279997306</v>
      </c>
      <c r="E915" s="103">
        <v>0.9998329315301947</v>
      </c>
      <c r="F915" s="99" t="s">
        <v>1670</v>
      </c>
      <c r="G915" s="99" t="b">
        <v>0</v>
      </c>
      <c r="H915" s="99" t="b">
        <v>0</v>
      </c>
      <c r="I915" s="99" t="b">
        <v>0</v>
      </c>
      <c r="J915" s="99" t="b">
        <v>0</v>
      </c>
      <c r="K915" s="99" t="b">
        <v>0</v>
      </c>
      <c r="L915" s="99" t="b">
        <v>0</v>
      </c>
    </row>
    <row r="916" spans="1:12" ht="15">
      <c r="A916" s="101" t="s">
        <v>1246</v>
      </c>
      <c r="B916" s="99" t="s">
        <v>644</v>
      </c>
      <c r="C916" s="99">
        <v>2</v>
      </c>
      <c r="D916" s="103">
        <v>0.00039405906279997306</v>
      </c>
      <c r="E916" s="103">
        <v>3.0468294942064182</v>
      </c>
      <c r="F916" s="99" t="s">
        <v>1670</v>
      </c>
      <c r="G916" s="99" t="b">
        <v>0</v>
      </c>
      <c r="H916" s="99" t="b">
        <v>0</v>
      </c>
      <c r="I916" s="99" t="b">
        <v>0</v>
      </c>
      <c r="J916" s="99" t="b">
        <v>0</v>
      </c>
      <c r="K916" s="99" t="b">
        <v>0</v>
      </c>
      <c r="L916" s="99" t="b">
        <v>0</v>
      </c>
    </row>
    <row r="917" spans="1:12" ht="15">
      <c r="A917" s="101" t="s">
        <v>1337</v>
      </c>
      <c r="B917" s="99" t="s">
        <v>1605</v>
      </c>
      <c r="C917" s="99">
        <v>2</v>
      </c>
      <c r="D917" s="103">
        <v>0.00039405906279997306</v>
      </c>
      <c r="E917" s="103">
        <v>3.590897538556694</v>
      </c>
      <c r="F917" s="99" t="s">
        <v>1670</v>
      </c>
      <c r="G917" s="99" t="b">
        <v>0</v>
      </c>
      <c r="H917" s="99" t="b">
        <v>0</v>
      </c>
      <c r="I917" s="99" t="b">
        <v>0</v>
      </c>
      <c r="J917" s="99" t="b">
        <v>0</v>
      </c>
      <c r="K917" s="99" t="b">
        <v>0</v>
      </c>
      <c r="L917" s="99" t="b">
        <v>0</v>
      </c>
    </row>
    <row r="918" spans="1:12" ht="15">
      <c r="A918" s="101" t="s">
        <v>1519</v>
      </c>
      <c r="B918" s="99" t="s">
        <v>419</v>
      </c>
      <c r="C918" s="99">
        <v>2</v>
      </c>
      <c r="D918" s="103">
        <v>0.00039405906279997306</v>
      </c>
      <c r="E918" s="103">
        <v>2.3008629271941756</v>
      </c>
      <c r="F918" s="99" t="s">
        <v>1670</v>
      </c>
      <c r="G918" s="99" t="b">
        <v>0</v>
      </c>
      <c r="H918" s="99" t="b">
        <v>0</v>
      </c>
      <c r="I918" s="99" t="b">
        <v>0</v>
      </c>
      <c r="J918" s="99" t="b">
        <v>0</v>
      </c>
      <c r="K918" s="99" t="b">
        <v>0</v>
      </c>
      <c r="L918" s="99" t="b">
        <v>0</v>
      </c>
    </row>
    <row r="919" spans="1:12" ht="15">
      <c r="A919" s="101" t="s">
        <v>504</v>
      </c>
      <c r="B919" s="99" t="s">
        <v>1100</v>
      </c>
      <c r="C919" s="99">
        <v>2</v>
      </c>
      <c r="D919" s="103">
        <v>0.00039405906279997306</v>
      </c>
      <c r="E919" s="103">
        <v>2.601892922858157</v>
      </c>
      <c r="F919" s="99" t="s">
        <v>1670</v>
      </c>
      <c r="G919" s="99" t="b">
        <v>0</v>
      </c>
      <c r="H919" s="99" t="b">
        <v>0</v>
      </c>
      <c r="I919" s="99" t="b">
        <v>0</v>
      </c>
      <c r="J919" s="99" t="b">
        <v>0</v>
      </c>
      <c r="K919" s="99" t="b">
        <v>0</v>
      </c>
      <c r="L919" s="99" t="b">
        <v>0</v>
      </c>
    </row>
    <row r="920" spans="1:12" ht="15">
      <c r="A920" s="101" t="s">
        <v>982</v>
      </c>
      <c r="B920" s="99" t="s">
        <v>1613</v>
      </c>
      <c r="C920" s="99">
        <v>2</v>
      </c>
      <c r="D920" s="103">
        <v>0.00039405906279997306</v>
      </c>
      <c r="E920" s="103">
        <v>3.4148062795010126</v>
      </c>
      <c r="F920" s="99" t="s">
        <v>1670</v>
      </c>
      <c r="G920" s="99" t="b">
        <v>0</v>
      </c>
      <c r="H920" s="99" t="b">
        <v>0</v>
      </c>
      <c r="I920" s="99" t="b">
        <v>0</v>
      </c>
      <c r="J920" s="99" t="b">
        <v>0</v>
      </c>
      <c r="K920" s="99" t="b">
        <v>0</v>
      </c>
      <c r="L920" s="99" t="b">
        <v>0</v>
      </c>
    </row>
    <row r="921" spans="1:12" ht="15">
      <c r="A921" s="101" t="s">
        <v>858</v>
      </c>
      <c r="B921" s="99" t="s">
        <v>1306</v>
      </c>
      <c r="C921" s="99">
        <v>2</v>
      </c>
      <c r="D921" s="103">
        <v>0.00039405906279997306</v>
      </c>
      <c r="E921" s="103">
        <v>3.2898675428927127</v>
      </c>
      <c r="F921" s="99" t="s">
        <v>1670</v>
      </c>
      <c r="G921" s="99" t="b">
        <v>0</v>
      </c>
      <c r="H921" s="99" t="b">
        <v>0</v>
      </c>
      <c r="I921" s="99" t="b">
        <v>0</v>
      </c>
      <c r="J921" s="99" t="b">
        <v>0</v>
      </c>
      <c r="K921" s="99" t="b">
        <v>0</v>
      </c>
      <c r="L921" s="99" t="b">
        <v>0</v>
      </c>
    </row>
    <row r="922" spans="1:12" ht="15">
      <c r="A922" s="101" t="s">
        <v>667</v>
      </c>
      <c r="B922" s="99" t="s">
        <v>1265</v>
      </c>
      <c r="C922" s="99">
        <v>2</v>
      </c>
      <c r="D922" s="103">
        <v>0.00039405906279997306</v>
      </c>
      <c r="E922" s="103">
        <v>3.1137762838370313</v>
      </c>
      <c r="F922" s="99" t="s">
        <v>1670</v>
      </c>
      <c r="G922" s="99" t="b">
        <v>1</v>
      </c>
      <c r="H922" s="99" t="b">
        <v>0</v>
      </c>
      <c r="I922" s="99" t="b">
        <v>0</v>
      </c>
      <c r="J922" s="99" t="b">
        <v>0</v>
      </c>
      <c r="K922" s="99" t="b">
        <v>0</v>
      </c>
      <c r="L922" s="99" t="b">
        <v>0</v>
      </c>
    </row>
    <row r="923" spans="1:12" ht="15">
      <c r="A923" s="101" t="s">
        <v>768</v>
      </c>
      <c r="B923" s="99" t="s">
        <v>1497</v>
      </c>
      <c r="C923" s="99">
        <v>2</v>
      </c>
      <c r="D923" s="103">
        <v>0.00039405906279997306</v>
      </c>
      <c r="E923" s="103">
        <v>3.192957529884656</v>
      </c>
      <c r="F923" s="99" t="s">
        <v>1670</v>
      </c>
      <c r="G923" s="99" t="b">
        <v>0</v>
      </c>
      <c r="H923" s="99" t="b">
        <v>0</v>
      </c>
      <c r="I923" s="99" t="b">
        <v>0</v>
      </c>
      <c r="J923" s="99" t="b">
        <v>0</v>
      </c>
      <c r="K923" s="99" t="b">
        <v>0</v>
      </c>
      <c r="L923" s="99" t="b">
        <v>0</v>
      </c>
    </row>
    <row r="924" spans="1:12" ht="15">
      <c r="A924" s="101" t="s">
        <v>1638</v>
      </c>
      <c r="B924" s="99" t="s">
        <v>756</v>
      </c>
      <c r="C924" s="99">
        <v>2</v>
      </c>
      <c r="D924" s="103">
        <v>0.00039405906279997306</v>
      </c>
      <c r="E924" s="103">
        <v>3.192957529884656</v>
      </c>
      <c r="F924" s="99" t="s">
        <v>1670</v>
      </c>
      <c r="G924" s="99" t="b">
        <v>0</v>
      </c>
      <c r="H924" s="99" t="b">
        <v>0</v>
      </c>
      <c r="I924" s="99" t="b">
        <v>0</v>
      </c>
      <c r="J924" s="99" t="b">
        <v>0</v>
      </c>
      <c r="K924" s="99" t="b">
        <v>0</v>
      </c>
      <c r="L924" s="99" t="b">
        <v>0</v>
      </c>
    </row>
    <row r="925" spans="1:12" ht="15">
      <c r="A925" s="101" t="s">
        <v>1320</v>
      </c>
      <c r="B925" s="99" t="s">
        <v>1607</v>
      </c>
      <c r="C925" s="99">
        <v>2</v>
      </c>
      <c r="D925" s="103">
        <v>0.00039405906279997306</v>
      </c>
      <c r="E925" s="103">
        <v>3.590897538556694</v>
      </c>
      <c r="F925" s="99" t="s">
        <v>1670</v>
      </c>
      <c r="G925" s="99" t="b">
        <v>0</v>
      </c>
      <c r="H925" s="99" t="b">
        <v>0</v>
      </c>
      <c r="I925" s="99" t="b">
        <v>0</v>
      </c>
      <c r="J925" s="99" t="b">
        <v>0</v>
      </c>
      <c r="K925" s="99" t="b">
        <v>0</v>
      </c>
      <c r="L925" s="99" t="b">
        <v>0</v>
      </c>
    </row>
    <row r="926" spans="1:12" ht="15">
      <c r="A926" s="101" t="s">
        <v>1418</v>
      </c>
      <c r="B926" s="99" t="s">
        <v>1520</v>
      </c>
      <c r="C926" s="99">
        <v>2</v>
      </c>
      <c r="D926" s="103">
        <v>0.00039405906279997306</v>
      </c>
      <c r="E926" s="103">
        <v>3.590897538556694</v>
      </c>
      <c r="F926" s="99" t="s">
        <v>1670</v>
      </c>
      <c r="G926" s="99" t="b">
        <v>0</v>
      </c>
      <c r="H926" s="99" t="b">
        <v>0</v>
      </c>
      <c r="I926" s="99" t="b">
        <v>0</v>
      </c>
      <c r="J926" s="99" t="b">
        <v>0</v>
      </c>
      <c r="K926" s="99" t="b">
        <v>0</v>
      </c>
      <c r="L926" s="99" t="b">
        <v>0</v>
      </c>
    </row>
    <row r="927" spans="1:12" ht="15">
      <c r="A927" s="101" t="s">
        <v>1420</v>
      </c>
      <c r="B927" s="99" t="s">
        <v>451</v>
      </c>
      <c r="C927" s="99">
        <v>2</v>
      </c>
      <c r="D927" s="103">
        <v>0.0004705791430399276</v>
      </c>
      <c r="E927" s="103">
        <v>2.590897538556694</v>
      </c>
      <c r="F927" s="99" t="s">
        <v>1670</v>
      </c>
      <c r="G927" s="99" t="b">
        <v>0</v>
      </c>
      <c r="H927" s="99" t="b">
        <v>0</v>
      </c>
      <c r="I927" s="99" t="b">
        <v>0</v>
      </c>
      <c r="J927" s="99" t="b">
        <v>0</v>
      </c>
      <c r="K927" s="99" t="b">
        <v>0</v>
      </c>
      <c r="L927" s="99" t="b">
        <v>0</v>
      </c>
    </row>
    <row r="928" spans="1:12" ht="15">
      <c r="A928" s="101" t="s">
        <v>1159</v>
      </c>
      <c r="B928" s="99" t="s">
        <v>588</v>
      </c>
      <c r="C928" s="99">
        <v>2</v>
      </c>
      <c r="D928" s="103">
        <v>0.00039405906279997306</v>
      </c>
      <c r="E928" s="103">
        <v>2.81274628817305</v>
      </c>
      <c r="F928" s="99" t="s">
        <v>1670</v>
      </c>
      <c r="G928" s="99" t="b">
        <v>0</v>
      </c>
      <c r="H928" s="99" t="b">
        <v>0</v>
      </c>
      <c r="I928" s="99" t="b">
        <v>0</v>
      </c>
      <c r="J928" s="99" t="b">
        <v>0</v>
      </c>
      <c r="K928" s="99" t="b">
        <v>0</v>
      </c>
      <c r="L928" s="99" t="b">
        <v>0</v>
      </c>
    </row>
    <row r="929" spans="1:12" ht="15">
      <c r="A929" s="101" t="s">
        <v>633</v>
      </c>
      <c r="B929" s="99" t="s">
        <v>419</v>
      </c>
      <c r="C929" s="99">
        <v>2</v>
      </c>
      <c r="D929" s="103">
        <v>0.00039405906279997306</v>
      </c>
      <c r="E929" s="103">
        <v>1.7567948828439002</v>
      </c>
      <c r="F929" s="99" t="s">
        <v>1670</v>
      </c>
      <c r="G929" s="99" t="b">
        <v>0</v>
      </c>
      <c r="H929" s="99" t="b">
        <v>0</v>
      </c>
      <c r="I929" s="99" t="b">
        <v>0</v>
      </c>
      <c r="J929" s="99" t="b">
        <v>0</v>
      </c>
      <c r="K929" s="99" t="b">
        <v>0</v>
      </c>
      <c r="L929" s="99" t="b">
        <v>0</v>
      </c>
    </row>
    <row r="930" spans="1:12" ht="15">
      <c r="A930" s="101" t="s">
        <v>512</v>
      </c>
      <c r="B930" s="99" t="s">
        <v>818</v>
      </c>
      <c r="C930" s="99">
        <v>2</v>
      </c>
      <c r="D930" s="103">
        <v>0.00039405906279997306</v>
      </c>
      <c r="E930" s="103">
        <v>2.511716292509069</v>
      </c>
      <c r="F930" s="99" t="s">
        <v>1670</v>
      </c>
      <c r="G930" s="99" t="b">
        <v>0</v>
      </c>
      <c r="H930" s="99" t="b">
        <v>0</v>
      </c>
      <c r="I930" s="99" t="b">
        <v>0</v>
      </c>
      <c r="J930" s="99" t="b">
        <v>0</v>
      </c>
      <c r="K930" s="99" t="b">
        <v>0</v>
      </c>
      <c r="L930" s="99" t="b">
        <v>0</v>
      </c>
    </row>
    <row r="931" spans="1:12" ht="15">
      <c r="A931" s="101" t="s">
        <v>1592</v>
      </c>
      <c r="B931" s="99" t="s">
        <v>1356</v>
      </c>
      <c r="C931" s="99">
        <v>2</v>
      </c>
      <c r="D931" s="103">
        <v>0.00039405906279997306</v>
      </c>
      <c r="E931" s="103">
        <v>3.590897538556694</v>
      </c>
      <c r="F931" s="99" t="s">
        <v>1670</v>
      </c>
      <c r="G931" s="99" t="b">
        <v>0</v>
      </c>
      <c r="H931" s="99" t="b">
        <v>0</v>
      </c>
      <c r="I931" s="99" t="b">
        <v>0</v>
      </c>
      <c r="J931" s="99" t="b">
        <v>0</v>
      </c>
      <c r="K931" s="99" t="b">
        <v>0</v>
      </c>
      <c r="L931" s="99" t="b">
        <v>0</v>
      </c>
    </row>
    <row r="932" spans="1:12" ht="15">
      <c r="A932" s="101" t="s">
        <v>1127</v>
      </c>
      <c r="B932" s="99" t="s">
        <v>1495</v>
      </c>
      <c r="C932" s="99">
        <v>2</v>
      </c>
      <c r="D932" s="103">
        <v>0.00039405906279997306</v>
      </c>
      <c r="E932" s="103">
        <v>3.4148062795010126</v>
      </c>
      <c r="F932" s="99" t="s">
        <v>1670</v>
      </c>
      <c r="G932" s="99" t="b">
        <v>0</v>
      </c>
      <c r="H932" s="99" t="b">
        <v>0</v>
      </c>
      <c r="I932" s="99" t="b">
        <v>0</v>
      </c>
      <c r="J932" s="99" t="b">
        <v>1</v>
      </c>
      <c r="K932" s="99" t="b">
        <v>0</v>
      </c>
      <c r="L932" s="99" t="b">
        <v>0</v>
      </c>
    </row>
    <row r="933" spans="1:12" ht="15">
      <c r="A933" s="101" t="s">
        <v>993</v>
      </c>
      <c r="B933" s="99" t="s">
        <v>908</v>
      </c>
      <c r="C933" s="99">
        <v>2</v>
      </c>
      <c r="D933" s="103">
        <v>0.00039405906279997306</v>
      </c>
      <c r="E933" s="103">
        <v>3.1137762838370313</v>
      </c>
      <c r="F933" s="99" t="s">
        <v>1670</v>
      </c>
      <c r="G933" s="99" t="b">
        <v>0</v>
      </c>
      <c r="H933" s="99" t="b">
        <v>0</v>
      </c>
      <c r="I933" s="99" t="b">
        <v>0</v>
      </c>
      <c r="J933" s="99" t="b">
        <v>0</v>
      </c>
      <c r="K933" s="99" t="b">
        <v>0</v>
      </c>
      <c r="L933" s="99" t="b">
        <v>0</v>
      </c>
    </row>
    <row r="934" spans="1:12" ht="15">
      <c r="A934" s="101" t="s">
        <v>1536</v>
      </c>
      <c r="B934" s="99" t="s">
        <v>1582</v>
      </c>
      <c r="C934" s="99">
        <v>2</v>
      </c>
      <c r="D934" s="103">
        <v>0.00039405906279997306</v>
      </c>
      <c r="E934" s="103">
        <v>3.590897538556694</v>
      </c>
      <c r="F934" s="99" t="s">
        <v>1670</v>
      </c>
      <c r="G934" s="99" t="b">
        <v>0</v>
      </c>
      <c r="H934" s="99" t="b">
        <v>0</v>
      </c>
      <c r="I934" s="99" t="b">
        <v>0</v>
      </c>
      <c r="J934" s="99" t="b">
        <v>0</v>
      </c>
      <c r="K934" s="99" t="b">
        <v>0</v>
      </c>
      <c r="L934" s="99" t="b">
        <v>0</v>
      </c>
    </row>
    <row r="935" spans="1:12" ht="15">
      <c r="A935" s="101" t="s">
        <v>520</v>
      </c>
      <c r="B935" s="99" t="s">
        <v>1167</v>
      </c>
      <c r="C935" s="99">
        <v>2</v>
      </c>
      <c r="D935" s="103">
        <v>0.00039405906279997306</v>
      </c>
      <c r="E935" s="103">
        <v>2.6366550291173687</v>
      </c>
      <c r="F935" s="99" t="s">
        <v>1670</v>
      </c>
      <c r="G935" s="99" t="b">
        <v>0</v>
      </c>
      <c r="H935" s="99" t="b">
        <v>0</v>
      </c>
      <c r="I935" s="99" t="b">
        <v>0</v>
      </c>
      <c r="J935" s="99" t="b">
        <v>0</v>
      </c>
      <c r="K935" s="99" t="b">
        <v>0</v>
      </c>
      <c r="L935" s="99" t="b">
        <v>0</v>
      </c>
    </row>
    <row r="936" spans="1:12" ht="15">
      <c r="A936" s="101" t="s">
        <v>834</v>
      </c>
      <c r="B936" s="99" t="s">
        <v>1357</v>
      </c>
      <c r="C936" s="99">
        <v>2</v>
      </c>
      <c r="D936" s="103">
        <v>0.00039405906279997306</v>
      </c>
      <c r="E936" s="103">
        <v>3.2898675428927127</v>
      </c>
      <c r="F936" s="99" t="s">
        <v>1670</v>
      </c>
      <c r="G936" s="99" t="b">
        <v>0</v>
      </c>
      <c r="H936" s="99" t="b">
        <v>0</v>
      </c>
      <c r="I936" s="99" t="b">
        <v>0</v>
      </c>
      <c r="J936" s="99" t="b">
        <v>0</v>
      </c>
      <c r="K936" s="99" t="b">
        <v>0</v>
      </c>
      <c r="L936" s="99" t="b">
        <v>0</v>
      </c>
    </row>
    <row r="937" spans="1:12" ht="15">
      <c r="A937" s="101" t="s">
        <v>1520</v>
      </c>
      <c r="B937" s="99" t="s">
        <v>1390</v>
      </c>
      <c r="C937" s="99">
        <v>2</v>
      </c>
      <c r="D937" s="103">
        <v>0.00039405906279997306</v>
      </c>
      <c r="E937" s="103">
        <v>3.590897538556694</v>
      </c>
      <c r="F937" s="99" t="s">
        <v>1670</v>
      </c>
      <c r="G937" s="99" t="b">
        <v>0</v>
      </c>
      <c r="H937" s="99" t="b">
        <v>0</v>
      </c>
      <c r="I937" s="99" t="b">
        <v>0</v>
      </c>
      <c r="J937" s="99" t="b">
        <v>0</v>
      </c>
      <c r="K937" s="99" t="b">
        <v>0</v>
      </c>
      <c r="L937" s="99" t="b">
        <v>0</v>
      </c>
    </row>
    <row r="938" spans="1:12" ht="15">
      <c r="A938" s="101" t="s">
        <v>417</v>
      </c>
      <c r="B938" s="99" t="s">
        <v>483</v>
      </c>
      <c r="C938" s="99">
        <v>2</v>
      </c>
      <c r="D938" s="103">
        <v>0.00039405906279997306</v>
      </c>
      <c r="E938" s="103">
        <v>1.3260797155471573</v>
      </c>
      <c r="F938" s="99" t="s">
        <v>1670</v>
      </c>
      <c r="G938" s="99" t="b">
        <v>0</v>
      </c>
      <c r="H938" s="99" t="b">
        <v>0</v>
      </c>
      <c r="I938" s="99" t="b">
        <v>0</v>
      </c>
      <c r="J938" s="99" t="b">
        <v>0</v>
      </c>
      <c r="K938" s="99" t="b">
        <v>0</v>
      </c>
      <c r="L938" s="99" t="b">
        <v>0</v>
      </c>
    </row>
    <row r="939" spans="1:12" ht="15">
      <c r="A939" s="101" t="s">
        <v>1405</v>
      </c>
      <c r="B939" s="99" t="s">
        <v>585</v>
      </c>
      <c r="C939" s="99">
        <v>2</v>
      </c>
      <c r="D939" s="103">
        <v>0.00039405906279997306</v>
      </c>
      <c r="E939" s="103">
        <v>2.93768502478135</v>
      </c>
      <c r="F939" s="99" t="s">
        <v>1670</v>
      </c>
      <c r="G939" s="99" t="b">
        <v>0</v>
      </c>
      <c r="H939" s="99" t="b">
        <v>0</v>
      </c>
      <c r="I939" s="99" t="b">
        <v>0</v>
      </c>
      <c r="J939" s="99" t="b">
        <v>0</v>
      </c>
      <c r="K939" s="99" t="b">
        <v>0</v>
      </c>
      <c r="L939" s="99" t="b">
        <v>0</v>
      </c>
    </row>
    <row r="940" spans="1:12" ht="15">
      <c r="A940" s="101" t="s">
        <v>526</v>
      </c>
      <c r="B940" s="99" t="s">
        <v>446</v>
      </c>
      <c r="C940" s="99">
        <v>2</v>
      </c>
      <c r="D940" s="103">
        <v>0.00039405906279997306</v>
      </c>
      <c r="E940" s="103">
        <v>1.829345549992512</v>
      </c>
      <c r="F940" s="99" t="s">
        <v>1670</v>
      </c>
      <c r="G940" s="99" t="b">
        <v>0</v>
      </c>
      <c r="H940" s="99" t="b">
        <v>0</v>
      </c>
      <c r="I940" s="99" t="b">
        <v>0</v>
      </c>
      <c r="J940" s="99" t="b">
        <v>0</v>
      </c>
      <c r="K940" s="99" t="b">
        <v>0</v>
      </c>
      <c r="L940" s="99" t="b">
        <v>0</v>
      </c>
    </row>
    <row r="941" spans="1:12" ht="15">
      <c r="A941" s="101" t="s">
        <v>432</v>
      </c>
      <c r="B941" s="99" t="s">
        <v>758</v>
      </c>
      <c r="C941" s="99">
        <v>2</v>
      </c>
      <c r="D941" s="103">
        <v>0.0004705791430399276</v>
      </c>
      <c r="E941" s="103">
        <v>2.1437395072144745</v>
      </c>
      <c r="F941" s="99" t="s">
        <v>1670</v>
      </c>
      <c r="G941" s="99" t="b">
        <v>0</v>
      </c>
      <c r="H941" s="99" t="b">
        <v>0</v>
      </c>
      <c r="I941" s="99" t="b">
        <v>0</v>
      </c>
      <c r="J941" s="99" t="b">
        <v>0</v>
      </c>
      <c r="K941" s="99" t="b">
        <v>0</v>
      </c>
      <c r="L941" s="99" t="b">
        <v>0</v>
      </c>
    </row>
    <row r="942" spans="1:12" ht="15">
      <c r="A942" s="101" t="s">
        <v>1463</v>
      </c>
      <c r="B942" s="99" t="s">
        <v>438</v>
      </c>
      <c r="C942" s="99">
        <v>2</v>
      </c>
      <c r="D942" s="103">
        <v>0.00039405906279997306</v>
      </c>
      <c r="E942" s="103">
        <v>2.4939875255486372</v>
      </c>
      <c r="F942" s="99" t="s">
        <v>1670</v>
      </c>
      <c r="G942" s="99" t="b">
        <v>0</v>
      </c>
      <c r="H942" s="99" t="b">
        <v>0</v>
      </c>
      <c r="I942" s="99" t="b">
        <v>0</v>
      </c>
      <c r="J942" s="99" t="b">
        <v>0</v>
      </c>
      <c r="K942" s="99" t="b">
        <v>0</v>
      </c>
      <c r="L942" s="99" t="b">
        <v>0</v>
      </c>
    </row>
    <row r="943" spans="1:12" ht="15">
      <c r="A943" s="101" t="s">
        <v>483</v>
      </c>
      <c r="B943" s="99" t="s">
        <v>1536</v>
      </c>
      <c r="C943" s="99">
        <v>2</v>
      </c>
      <c r="D943" s="103">
        <v>0.00039405906279997306</v>
      </c>
      <c r="E943" s="103">
        <v>2.68780755156475</v>
      </c>
      <c r="F943" s="99" t="s">
        <v>1670</v>
      </c>
      <c r="G943" s="99" t="b">
        <v>0</v>
      </c>
      <c r="H943" s="99" t="b">
        <v>0</v>
      </c>
      <c r="I943" s="99" t="b">
        <v>0</v>
      </c>
      <c r="J943" s="99" t="b">
        <v>0</v>
      </c>
      <c r="K943" s="99" t="b">
        <v>0</v>
      </c>
      <c r="L943" s="99" t="b">
        <v>0</v>
      </c>
    </row>
    <row r="944" spans="1:12" ht="15">
      <c r="A944" s="101" t="s">
        <v>731</v>
      </c>
      <c r="B944" s="99" t="s">
        <v>527</v>
      </c>
      <c r="C944" s="99">
        <v>2</v>
      </c>
      <c r="D944" s="103">
        <v>0.00039405906279997306</v>
      </c>
      <c r="E944" s="103">
        <v>2.4525948403904123</v>
      </c>
      <c r="F944" s="99" t="s">
        <v>1670</v>
      </c>
      <c r="G944" s="99" t="b">
        <v>0</v>
      </c>
      <c r="H944" s="99" t="b">
        <v>0</v>
      </c>
      <c r="I944" s="99" t="b">
        <v>0</v>
      </c>
      <c r="J944" s="99" t="b">
        <v>0</v>
      </c>
      <c r="K944" s="99" t="b">
        <v>0</v>
      </c>
      <c r="L944" s="99" t="b">
        <v>0</v>
      </c>
    </row>
    <row r="945" spans="1:12" ht="15">
      <c r="A945" s="101" t="s">
        <v>698</v>
      </c>
      <c r="B945" s="99" t="s">
        <v>750</v>
      </c>
      <c r="C945" s="99">
        <v>2</v>
      </c>
      <c r="D945" s="103">
        <v>0.00039405906279997306</v>
      </c>
      <c r="E945" s="103">
        <v>2.715836275164994</v>
      </c>
      <c r="F945" s="99" t="s">
        <v>1670</v>
      </c>
      <c r="G945" s="99" t="b">
        <v>0</v>
      </c>
      <c r="H945" s="99" t="b">
        <v>0</v>
      </c>
      <c r="I945" s="99" t="b">
        <v>0</v>
      </c>
      <c r="J945" s="99" t="b">
        <v>0</v>
      </c>
      <c r="K945" s="99" t="b">
        <v>0</v>
      </c>
      <c r="L945" s="99" t="b">
        <v>0</v>
      </c>
    </row>
    <row r="946" spans="1:12" ht="15">
      <c r="A946" s="101" t="s">
        <v>1226</v>
      </c>
      <c r="B946" s="99" t="s">
        <v>707</v>
      </c>
      <c r="C946" s="99">
        <v>2</v>
      </c>
      <c r="D946" s="103">
        <v>0.00039405906279997306</v>
      </c>
      <c r="E946" s="103">
        <v>3.1137762838370313</v>
      </c>
      <c r="F946" s="99" t="s">
        <v>1670</v>
      </c>
      <c r="G946" s="99" t="b">
        <v>0</v>
      </c>
      <c r="H946" s="99" t="b">
        <v>0</v>
      </c>
      <c r="I946" s="99" t="b">
        <v>0</v>
      </c>
      <c r="J946" s="99" t="b">
        <v>0</v>
      </c>
      <c r="K946" s="99" t="b">
        <v>1</v>
      </c>
      <c r="L946" s="99" t="b">
        <v>0</v>
      </c>
    </row>
    <row r="947" spans="1:12" ht="15">
      <c r="A947" s="101" t="s">
        <v>972</v>
      </c>
      <c r="B947" s="99" t="s">
        <v>1544</v>
      </c>
      <c r="C947" s="99">
        <v>2</v>
      </c>
      <c r="D947" s="103">
        <v>0.00039405906279997306</v>
      </c>
      <c r="E947" s="103">
        <v>3.4148062795010126</v>
      </c>
      <c r="F947" s="99" t="s">
        <v>1670</v>
      </c>
      <c r="G947" s="99" t="b">
        <v>0</v>
      </c>
      <c r="H947" s="99" t="b">
        <v>0</v>
      </c>
      <c r="I947" s="99" t="b">
        <v>0</v>
      </c>
      <c r="J947" s="99" t="b">
        <v>0</v>
      </c>
      <c r="K947" s="99" t="b">
        <v>0</v>
      </c>
      <c r="L947" s="99" t="b">
        <v>0</v>
      </c>
    </row>
    <row r="948" spans="1:12" ht="15">
      <c r="A948" s="101" t="s">
        <v>801</v>
      </c>
      <c r="B948" s="99" t="s">
        <v>1159</v>
      </c>
      <c r="C948" s="99">
        <v>2</v>
      </c>
      <c r="D948" s="103">
        <v>0.00039405906279997306</v>
      </c>
      <c r="E948" s="103">
        <v>3.1137762838370313</v>
      </c>
      <c r="F948" s="99" t="s">
        <v>1670</v>
      </c>
      <c r="G948" s="99" t="b">
        <v>0</v>
      </c>
      <c r="H948" s="99" t="b">
        <v>0</v>
      </c>
      <c r="I948" s="99" t="b">
        <v>0</v>
      </c>
      <c r="J948" s="99" t="b">
        <v>0</v>
      </c>
      <c r="K948" s="99" t="b">
        <v>0</v>
      </c>
      <c r="L948" s="99" t="b">
        <v>0</v>
      </c>
    </row>
    <row r="949" spans="1:12" ht="15">
      <c r="A949" s="101" t="s">
        <v>478</v>
      </c>
      <c r="B949" s="99" t="s">
        <v>887</v>
      </c>
      <c r="C949" s="99">
        <v>2</v>
      </c>
      <c r="D949" s="103">
        <v>0.00039405906279997306</v>
      </c>
      <c r="E949" s="103">
        <v>2.386777555900769</v>
      </c>
      <c r="F949" s="99" t="s">
        <v>1670</v>
      </c>
      <c r="G949" s="99" t="b">
        <v>0</v>
      </c>
      <c r="H949" s="99" t="b">
        <v>0</v>
      </c>
      <c r="I949" s="99" t="b">
        <v>0</v>
      </c>
      <c r="J949" s="99" t="b">
        <v>0</v>
      </c>
      <c r="K949" s="99" t="b">
        <v>0</v>
      </c>
      <c r="L949" s="99" t="b">
        <v>0</v>
      </c>
    </row>
    <row r="950" spans="1:12" ht="15">
      <c r="A950" s="101" t="s">
        <v>1013</v>
      </c>
      <c r="B950" s="99" t="s">
        <v>723</v>
      </c>
      <c r="C950" s="99">
        <v>2</v>
      </c>
      <c r="D950" s="103">
        <v>0.00039405906279997306</v>
      </c>
      <c r="E950" s="103">
        <v>3.016866270828975</v>
      </c>
      <c r="F950" s="99" t="s">
        <v>1670</v>
      </c>
      <c r="G950" s="99" t="b">
        <v>0</v>
      </c>
      <c r="H950" s="99" t="b">
        <v>0</v>
      </c>
      <c r="I950" s="99" t="b">
        <v>0</v>
      </c>
      <c r="J950" s="99" t="b">
        <v>0</v>
      </c>
      <c r="K950" s="99" t="b">
        <v>0</v>
      </c>
      <c r="L950" s="99" t="b">
        <v>0</v>
      </c>
    </row>
    <row r="951" spans="1:12" ht="15">
      <c r="A951" s="101" t="s">
        <v>1143</v>
      </c>
      <c r="B951" s="99" t="s">
        <v>926</v>
      </c>
      <c r="C951" s="99">
        <v>2</v>
      </c>
      <c r="D951" s="103">
        <v>0.00039405906279997306</v>
      </c>
      <c r="E951" s="103">
        <v>3.1137762838370313</v>
      </c>
      <c r="F951" s="99" t="s">
        <v>1670</v>
      </c>
      <c r="G951" s="99" t="b">
        <v>0</v>
      </c>
      <c r="H951" s="99" t="b">
        <v>0</v>
      </c>
      <c r="I951" s="99" t="b">
        <v>0</v>
      </c>
      <c r="J951" s="99" t="b">
        <v>0</v>
      </c>
      <c r="K951" s="99" t="b">
        <v>0</v>
      </c>
      <c r="L951" s="99" t="b">
        <v>0</v>
      </c>
    </row>
    <row r="952" spans="1:12" ht="15">
      <c r="A952" s="101" t="s">
        <v>1112</v>
      </c>
      <c r="B952" s="99" t="s">
        <v>1277</v>
      </c>
      <c r="C952" s="99">
        <v>2</v>
      </c>
      <c r="D952" s="103">
        <v>0.0004705791430399276</v>
      </c>
      <c r="E952" s="103">
        <v>3.4148062795010126</v>
      </c>
      <c r="F952" s="99" t="s">
        <v>1670</v>
      </c>
      <c r="G952" s="99" t="b">
        <v>0</v>
      </c>
      <c r="H952" s="99" t="b">
        <v>0</v>
      </c>
      <c r="I952" s="99" t="b">
        <v>0</v>
      </c>
      <c r="J952" s="99" t="b">
        <v>0</v>
      </c>
      <c r="K952" s="99" t="b">
        <v>0</v>
      </c>
      <c r="L952" s="99" t="b">
        <v>0</v>
      </c>
    </row>
    <row r="953" spans="1:12" ht="15">
      <c r="A953" s="101" t="s">
        <v>474</v>
      </c>
      <c r="B953" s="99" t="s">
        <v>870</v>
      </c>
      <c r="C953" s="99">
        <v>2</v>
      </c>
      <c r="D953" s="103">
        <v>0.00039405906279997306</v>
      </c>
      <c r="E953" s="103">
        <v>2.36044861717842</v>
      </c>
      <c r="F953" s="99" t="s">
        <v>1670</v>
      </c>
      <c r="G953" s="99" t="b">
        <v>0</v>
      </c>
      <c r="H953" s="99" t="b">
        <v>0</v>
      </c>
      <c r="I953" s="99" t="b">
        <v>0</v>
      </c>
      <c r="J953" s="99" t="b">
        <v>0</v>
      </c>
      <c r="K953" s="99" t="b">
        <v>0</v>
      </c>
      <c r="L953" s="99" t="b">
        <v>0</v>
      </c>
    </row>
    <row r="954" spans="1:12" ht="15">
      <c r="A954" s="101" t="s">
        <v>1496</v>
      </c>
      <c r="B954" s="99" t="s">
        <v>770</v>
      </c>
      <c r="C954" s="99">
        <v>2</v>
      </c>
      <c r="D954" s="103">
        <v>0.00039405906279997306</v>
      </c>
      <c r="E954" s="103">
        <v>3.192957529884656</v>
      </c>
      <c r="F954" s="99" t="s">
        <v>1670</v>
      </c>
      <c r="G954" s="99" t="b">
        <v>0</v>
      </c>
      <c r="H954" s="99" t="b">
        <v>0</v>
      </c>
      <c r="I954" s="99" t="b">
        <v>0</v>
      </c>
      <c r="J954" s="99" t="b">
        <v>1</v>
      </c>
      <c r="K954" s="99" t="b">
        <v>0</v>
      </c>
      <c r="L954" s="99" t="b">
        <v>0</v>
      </c>
    </row>
    <row r="955" spans="1:12" ht="15">
      <c r="A955" s="101" t="s">
        <v>430</v>
      </c>
      <c r="B955" s="99" t="s">
        <v>437</v>
      </c>
      <c r="C955" s="99">
        <v>2</v>
      </c>
      <c r="D955" s="103">
        <v>0.00039405906279997306</v>
      </c>
      <c r="E955" s="103">
        <v>1.3326195233136626</v>
      </c>
      <c r="F955" s="99" t="s">
        <v>1670</v>
      </c>
      <c r="G955" s="99" t="b">
        <v>0</v>
      </c>
      <c r="H955" s="99" t="b">
        <v>0</v>
      </c>
      <c r="I955" s="99" t="b">
        <v>0</v>
      </c>
      <c r="J955" s="99" t="b">
        <v>0</v>
      </c>
      <c r="K955" s="99" t="b">
        <v>0</v>
      </c>
      <c r="L955" s="99" t="b">
        <v>0</v>
      </c>
    </row>
    <row r="956" spans="1:12" ht="15">
      <c r="A956" s="101" t="s">
        <v>476</v>
      </c>
      <c r="B956" s="99" t="s">
        <v>1310</v>
      </c>
      <c r="C956" s="99">
        <v>2</v>
      </c>
      <c r="D956" s="103">
        <v>0.00039405906279997306</v>
      </c>
      <c r="E956" s="103">
        <v>2.661478612842401</v>
      </c>
      <c r="F956" s="99" t="s">
        <v>1670</v>
      </c>
      <c r="G956" s="99" t="b">
        <v>0</v>
      </c>
      <c r="H956" s="99" t="b">
        <v>0</v>
      </c>
      <c r="I956" s="99" t="b">
        <v>0</v>
      </c>
      <c r="J956" s="99" t="b">
        <v>0</v>
      </c>
      <c r="K956" s="99" t="b">
        <v>0</v>
      </c>
      <c r="L956" s="99" t="b">
        <v>0</v>
      </c>
    </row>
    <row r="957" spans="1:12" ht="15">
      <c r="A957" s="101" t="s">
        <v>706</v>
      </c>
      <c r="B957" s="99" t="s">
        <v>803</v>
      </c>
      <c r="C957" s="99">
        <v>2</v>
      </c>
      <c r="D957" s="103">
        <v>0.0004705791430399276</v>
      </c>
      <c r="E957" s="103">
        <v>2.81274628817305</v>
      </c>
      <c r="F957" s="99" t="s">
        <v>1670</v>
      </c>
      <c r="G957" s="99" t="b">
        <v>0</v>
      </c>
      <c r="H957" s="99" t="b">
        <v>0</v>
      </c>
      <c r="I957" s="99" t="b">
        <v>0</v>
      </c>
      <c r="J957" s="99" t="b">
        <v>0</v>
      </c>
      <c r="K957" s="99" t="b">
        <v>0</v>
      </c>
      <c r="L957" s="99" t="b">
        <v>0</v>
      </c>
    </row>
    <row r="958" spans="1:12" ht="15">
      <c r="A958" s="101" t="s">
        <v>1134</v>
      </c>
      <c r="B958" s="99" t="s">
        <v>1226</v>
      </c>
      <c r="C958" s="99">
        <v>2</v>
      </c>
      <c r="D958" s="103">
        <v>0.00039405906279997306</v>
      </c>
      <c r="E958" s="103">
        <v>3.4148062795010126</v>
      </c>
      <c r="F958" s="99" t="s">
        <v>1670</v>
      </c>
      <c r="G958" s="99" t="b">
        <v>0</v>
      </c>
      <c r="H958" s="99" t="b">
        <v>0</v>
      </c>
      <c r="I958" s="99" t="b">
        <v>0</v>
      </c>
      <c r="J958" s="99" t="b">
        <v>0</v>
      </c>
      <c r="K958" s="99" t="b">
        <v>0</v>
      </c>
      <c r="L958" s="99" t="b">
        <v>0</v>
      </c>
    </row>
    <row r="959" spans="1:12" ht="15">
      <c r="A959" s="101" t="s">
        <v>1578</v>
      </c>
      <c r="B959" s="99" t="s">
        <v>523</v>
      </c>
      <c r="C959" s="99">
        <v>2</v>
      </c>
      <c r="D959" s="103">
        <v>0.00039405906279997306</v>
      </c>
      <c r="E959" s="103">
        <v>2.8505348490624502</v>
      </c>
      <c r="F959" s="99" t="s">
        <v>1670</v>
      </c>
      <c r="G959" s="99" t="b">
        <v>0</v>
      </c>
      <c r="H959" s="99" t="b">
        <v>0</v>
      </c>
      <c r="I959" s="99" t="b">
        <v>0</v>
      </c>
      <c r="J959" s="99" t="b">
        <v>0</v>
      </c>
      <c r="K959" s="99" t="b">
        <v>0</v>
      </c>
      <c r="L959" s="99" t="b">
        <v>0</v>
      </c>
    </row>
    <row r="960" spans="1:12" ht="15">
      <c r="A960" s="101" t="s">
        <v>1497</v>
      </c>
      <c r="B960" s="99" t="s">
        <v>1481</v>
      </c>
      <c r="C960" s="99">
        <v>2</v>
      </c>
      <c r="D960" s="103">
        <v>0.00039405906279997306</v>
      </c>
      <c r="E960" s="103">
        <v>3.590897538556694</v>
      </c>
      <c r="F960" s="99" t="s">
        <v>1670</v>
      </c>
      <c r="G960" s="99" t="b">
        <v>0</v>
      </c>
      <c r="H960" s="99" t="b">
        <v>0</v>
      </c>
      <c r="I960" s="99" t="b">
        <v>0</v>
      </c>
      <c r="J960" s="99" t="b">
        <v>0</v>
      </c>
      <c r="K960" s="99" t="b">
        <v>0</v>
      </c>
      <c r="L960" s="99" t="b">
        <v>0</v>
      </c>
    </row>
    <row r="961" spans="1:12" ht="15">
      <c r="A961" s="101" t="s">
        <v>1041</v>
      </c>
      <c r="B961" s="99" t="s">
        <v>853</v>
      </c>
      <c r="C961" s="99">
        <v>2</v>
      </c>
      <c r="D961" s="103">
        <v>0.00039405906279997306</v>
      </c>
      <c r="E961" s="103">
        <v>3.1137762838370313</v>
      </c>
      <c r="F961" s="99" t="s">
        <v>1670</v>
      </c>
      <c r="G961" s="99" t="b">
        <v>0</v>
      </c>
      <c r="H961" s="99" t="b">
        <v>0</v>
      </c>
      <c r="I961" s="99" t="b">
        <v>0</v>
      </c>
      <c r="J961" s="99" t="b">
        <v>0</v>
      </c>
      <c r="K961" s="99" t="b">
        <v>0</v>
      </c>
      <c r="L961" s="99" t="b">
        <v>0</v>
      </c>
    </row>
    <row r="962" spans="1:12" ht="15">
      <c r="A962" s="101" t="s">
        <v>471</v>
      </c>
      <c r="B962" s="99" t="s">
        <v>1662</v>
      </c>
      <c r="C962" s="99">
        <v>2</v>
      </c>
      <c r="D962" s="103">
        <v>0.00039405906279997306</v>
      </c>
      <c r="E962" s="103">
        <v>2.745799498542437</v>
      </c>
      <c r="F962" s="99" t="s">
        <v>1670</v>
      </c>
      <c r="G962" s="99" t="b">
        <v>0</v>
      </c>
      <c r="H962" s="99" t="b">
        <v>0</v>
      </c>
      <c r="I962" s="99" t="b">
        <v>0</v>
      </c>
      <c r="J962" s="99" t="b">
        <v>0</v>
      </c>
      <c r="K962" s="99" t="b">
        <v>0</v>
      </c>
      <c r="L962" s="99" t="b">
        <v>0</v>
      </c>
    </row>
    <row r="963" spans="1:12" ht="15">
      <c r="A963" s="101" t="s">
        <v>860</v>
      </c>
      <c r="B963" s="99" t="s">
        <v>1256</v>
      </c>
      <c r="C963" s="99">
        <v>2</v>
      </c>
      <c r="D963" s="103">
        <v>0.00039405906279997306</v>
      </c>
      <c r="E963" s="103">
        <v>3.2898675428927127</v>
      </c>
      <c r="F963" s="99" t="s">
        <v>1670</v>
      </c>
      <c r="G963" s="99" t="b">
        <v>0</v>
      </c>
      <c r="H963" s="99" t="b">
        <v>0</v>
      </c>
      <c r="I963" s="99" t="b">
        <v>0</v>
      </c>
      <c r="J963" s="99" t="b">
        <v>0</v>
      </c>
      <c r="K963" s="99" t="b">
        <v>0</v>
      </c>
      <c r="L963" s="99" t="b">
        <v>0</v>
      </c>
    </row>
    <row r="964" spans="1:12" ht="15">
      <c r="A964" s="101" t="s">
        <v>488</v>
      </c>
      <c r="B964" s="99" t="s">
        <v>1384</v>
      </c>
      <c r="C964" s="99">
        <v>2</v>
      </c>
      <c r="D964" s="103">
        <v>0.00039405906279997306</v>
      </c>
      <c r="E964" s="103">
        <v>2.715836275164994</v>
      </c>
      <c r="F964" s="99" t="s">
        <v>1670</v>
      </c>
      <c r="G964" s="99" t="b">
        <v>0</v>
      </c>
      <c r="H964" s="99" t="b">
        <v>0</v>
      </c>
      <c r="I964" s="99" t="b">
        <v>0</v>
      </c>
      <c r="J964" s="99" t="b">
        <v>0</v>
      </c>
      <c r="K964" s="99" t="b">
        <v>0</v>
      </c>
      <c r="L964" s="99" t="b">
        <v>0</v>
      </c>
    </row>
    <row r="965" spans="1:12" ht="15">
      <c r="A965" s="101" t="s">
        <v>783</v>
      </c>
      <c r="B965" s="99" t="s">
        <v>1461</v>
      </c>
      <c r="C965" s="99">
        <v>2</v>
      </c>
      <c r="D965" s="103">
        <v>0.00039405906279997306</v>
      </c>
      <c r="E965" s="103">
        <v>3.192957529884656</v>
      </c>
      <c r="F965" s="99" t="s">
        <v>1670</v>
      </c>
      <c r="G965" s="99" t="b">
        <v>0</v>
      </c>
      <c r="H965" s="99" t="b">
        <v>0</v>
      </c>
      <c r="I965" s="99" t="b">
        <v>0</v>
      </c>
      <c r="J965" s="99" t="b">
        <v>0</v>
      </c>
      <c r="K965" s="99" t="b">
        <v>0</v>
      </c>
      <c r="L965" s="99" t="b">
        <v>0</v>
      </c>
    </row>
    <row r="966" spans="1:12" ht="15">
      <c r="A966" s="101" t="s">
        <v>428</v>
      </c>
      <c r="B966" s="99" t="s">
        <v>525</v>
      </c>
      <c r="C966" s="99">
        <v>2</v>
      </c>
      <c r="D966" s="103">
        <v>0.00039405906279997306</v>
      </c>
      <c r="E966" s="103">
        <v>1.6744435900067687</v>
      </c>
      <c r="F966" s="99" t="s">
        <v>1670</v>
      </c>
      <c r="G966" s="99" t="b">
        <v>0</v>
      </c>
      <c r="H966" s="99" t="b">
        <v>0</v>
      </c>
      <c r="I966" s="99" t="b">
        <v>0</v>
      </c>
      <c r="J966" s="99" t="b">
        <v>0</v>
      </c>
      <c r="K966" s="99" t="b">
        <v>0</v>
      </c>
      <c r="L966" s="99" t="b">
        <v>0</v>
      </c>
    </row>
    <row r="967" spans="1:12" ht="15">
      <c r="A967" s="101" t="s">
        <v>691</v>
      </c>
      <c r="B967" s="99" t="s">
        <v>439</v>
      </c>
      <c r="C967" s="99">
        <v>2</v>
      </c>
      <c r="D967" s="103">
        <v>0.00039405906279997306</v>
      </c>
      <c r="E967" s="103">
        <v>2.0345950377894066</v>
      </c>
      <c r="F967" s="99" t="s">
        <v>1670</v>
      </c>
      <c r="G967" s="99" t="b">
        <v>0</v>
      </c>
      <c r="H967" s="99" t="b">
        <v>0</v>
      </c>
      <c r="I967" s="99" t="b">
        <v>0</v>
      </c>
      <c r="J967" s="99" t="b">
        <v>0</v>
      </c>
      <c r="K967" s="99" t="b">
        <v>0</v>
      </c>
      <c r="L967" s="99" t="b">
        <v>0</v>
      </c>
    </row>
    <row r="968" spans="1:12" ht="15">
      <c r="A968" s="101" t="s">
        <v>669</v>
      </c>
      <c r="B968" s="99" t="s">
        <v>419</v>
      </c>
      <c r="C968" s="99">
        <v>2</v>
      </c>
      <c r="D968" s="103">
        <v>0.00039405906279997306</v>
      </c>
      <c r="E968" s="103">
        <v>1.8237416724745132</v>
      </c>
      <c r="F968" s="99" t="s">
        <v>1670</v>
      </c>
      <c r="G968" s="99" t="b">
        <v>0</v>
      </c>
      <c r="H968" s="99" t="b">
        <v>0</v>
      </c>
      <c r="I968" s="99" t="b">
        <v>0</v>
      </c>
      <c r="J968" s="99" t="b">
        <v>0</v>
      </c>
      <c r="K968" s="99" t="b">
        <v>0</v>
      </c>
      <c r="L968" s="99" t="b">
        <v>0</v>
      </c>
    </row>
    <row r="969" spans="1:12" ht="15">
      <c r="A969" s="101" t="s">
        <v>914</v>
      </c>
      <c r="B969" s="99" t="s">
        <v>1246</v>
      </c>
      <c r="C969" s="99">
        <v>2</v>
      </c>
      <c r="D969" s="103">
        <v>0.00039405906279997306</v>
      </c>
      <c r="E969" s="103">
        <v>3.2898675428927127</v>
      </c>
      <c r="F969" s="99" t="s">
        <v>1670</v>
      </c>
      <c r="G969" s="99" t="b">
        <v>0</v>
      </c>
      <c r="H969" s="99" t="b">
        <v>0</v>
      </c>
      <c r="I969" s="99" t="b">
        <v>0</v>
      </c>
      <c r="J969" s="99" t="b">
        <v>0</v>
      </c>
      <c r="K969" s="99" t="b">
        <v>0</v>
      </c>
      <c r="L969" s="99" t="b">
        <v>0</v>
      </c>
    </row>
    <row r="970" spans="1:12" ht="15">
      <c r="A970" s="101" t="s">
        <v>1545</v>
      </c>
      <c r="B970" s="99" t="s">
        <v>1426</v>
      </c>
      <c r="C970" s="99">
        <v>2</v>
      </c>
      <c r="D970" s="103">
        <v>0.00039405906279997306</v>
      </c>
      <c r="E970" s="103">
        <v>3.590897538556694</v>
      </c>
      <c r="F970" s="99" t="s">
        <v>1670</v>
      </c>
      <c r="G970" s="99" t="b">
        <v>0</v>
      </c>
      <c r="H970" s="99" t="b">
        <v>1</v>
      </c>
      <c r="I970" s="99" t="b">
        <v>0</v>
      </c>
      <c r="J970" s="99" t="b">
        <v>0</v>
      </c>
      <c r="K970" s="99" t="b">
        <v>0</v>
      </c>
      <c r="L970" s="99" t="b">
        <v>0</v>
      </c>
    </row>
    <row r="971" spans="1:12" ht="15">
      <c r="A971" s="101" t="s">
        <v>1481</v>
      </c>
      <c r="B971" s="99" t="s">
        <v>634</v>
      </c>
      <c r="C971" s="99">
        <v>2</v>
      </c>
      <c r="D971" s="103">
        <v>0.00039405906279997306</v>
      </c>
      <c r="E971" s="103">
        <v>3.0468294942064182</v>
      </c>
      <c r="F971" s="99" t="s">
        <v>1670</v>
      </c>
      <c r="G971" s="99" t="b">
        <v>0</v>
      </c>
      <c r="H971" s="99" t="b">
        <v>0</v>
      </c>
      <c r="I971" s="99" t="b">
        <v>0</v>
      </c>
      <c r="J971" s="99" t="b">
        <v>0</v>
      </c>
      <c r="K971" s="99" t="b">
        <v>0</v>
      </c>
      <c r="L971" s="99" t="b">
        <v>0</v>
      </c>
    </row>
    <row r="972" spans="1:12" ht="15">
      <c r="A972" s="101" t="s">
        <v>651</v>
      </c>
      <c r="B972" s="99" t="s">
        <v>557</v>
      </c>
      <c r="C972" s="99">
        <v>2</v>
      </c>
      <c r="D972" s="103">
        <v>0.00039405906279997306</v>
      </c>
      <c r="E972" s="103">
        <v>2.511716292509069</v>
      </c>
      <c r="F972" s="99" t="s">
        <v>1670</v>
      </c>
      <c r="G972" s="99" t="b">
        <v>1</v>
      </c>
      <c r="H972" s="99" t="b">
        <v>0</v>
      </c>
      <c r="I972" s="99" t="b">
        <v>0</v>
      </c>
      <c r="J972" s="99" t="b">
        <v>0</v>
      </c>
      <c r="K972" s="99" t="b">
        <v>0</v>
      </c>
      <c r="L972" s="99" t="b">
        <v>0</v>
      </c>
    </row>
    <row r="973" spans="1:12" ht="15">
      <c r="A973" s="101" t="s">
        <v>417</v>
      </c>
      <c r="B973" s="99" t="s">
        <v>1566</v>
      </c>
      <c r="C973" s="99">
        <v>2</v>
      </c>
      <c r="D973" s="103">
        <v>0.00039405906279997306</v>
      </c>
      <c r="E973" s="103">
        <v>2.229169702539101</v>
      </c>
      <c r="F973" s="99" t="s">
        <v>1670</v>
      </c>
      <c r="G973" s="99" t="b">
        <v>0</v>
      </c>
      <c r="H973" s="99" t="b">
        <v>0</v>
      </c>
      <c r="I973" s="99" t="b">
        <v>0</v>
      </c>
      <c r="J973" s="99" t="b">
        <v>1</v>
      </c>
      <c r="K973" s="99" t="b">
        <v>0</v>
      </c>
      <c r="L973" s="99" t="b">
        <v>0</v>
      </c>
    </row>
    <row r="974" spans="1:12" ht="15">
      <c r="A974" s="101" t="s">
        <v>1426</v>
      </c>
      <c r="B974" s="99" t="s">
        <v>425</v>
      </c>
      <c r="C974" s="99">
        <v>2</v>
      </c>
      <c r="D974" s="103">
        <v>0.00039405906279997306</v>
      </c>
      <c r="E974" s="103">
        <v>2.4148062795010126</v>
      </c>
      <c r="F974" s="99" t="s">
        <v>1670</v>
      </c>
      <c r="G974" s="99" t="b">
        <v>0</v>
      </c>
      <c r="H974" s="99" t="b">
        <v>0</v>
      </c>
      <c r="I974" s="99" t="b">
        <v>0</v>
      </c>
      <c r="J974" s="99" t="b">
        <v>1</v>
      </c>
      <c r="K974" s="99" t="b">
        <v>0</v>
      </c>
      <c r="L974" s="99" t="b">
        <v>0</v>
      </c>
    </row>
    <row r="975" spans="1:12" ht="15">
      <c r="A975" s="101" t="s">
        <v>1377</v>
      </c>
      <c r="B975" s="99" t="s">
        <v>1041</v>
      </c>
      <c r="C975" s="99">
        <v>2</v>
      </c>
      <c r="D975" s="103">
        <v>0.00039405906279997306</v>
      </c>
      <c r="E975" s="103">
        <v>3.4148062795010126</v>
      </c>
      <c r="F975" s="99" t="s">
        <v>1670</v>
      </c>
      <c r="G975" s="99" t="b">
        <v>0</v>
      </c>
      <c r="H975" s="99" t="b">
        <v>0</v>
      </c>
      <c r="I975" s="99" t="b">
        <v>0</v>
      </c>
      <c r="J975" s="99" t="b">
        <v>0</v>
      </c>
      <c r="K975" s="99" t="b">
        <v>0</v>
      </c>
      <c r="L975" s="99" t="b">
        <v>0</v>
      </c>
    </row>
    <row r="976" spans="1:12" ht="15">
      <c r="A976" s="101" t="s">
        <v>469</v>
      </c>
      <c r="B976" s="99" t="s">
        <v>726</v>
      </c>
      <c r="C976" s="99">
        <v>2</v>
      </c>
      <c r="D976" s="103">
        <v>0.00039405906279997306</v>
      </c>
      <c r="E976" s="103">
        <v>2.238715020445331</v>
      </c>
      <c r="F976" s="99" t="s">
        <v>1670</v>
      </c>
      <c r="G976" s="99" t="b">
        <v>0</v>
      </c>
      <c r="H976" s="99" t="b">
        <v>0</v>
      </c>
      <c r="I976" s="99" t="b">
        <v>0</v>
      </c>
      <c r="J976" s="99" t="b">
        <v>0</v>
      </c>
      <c r="K976" s="99" t="b">
        <v>0</v>
      </c>
      <c r="L976" s="99" t="b">
        <v>0</v>
      </c>
    </row>
    <row r="977" spans="1:12" ht="15">
      <c r="A977" s="101" t="s">
        <v>1569</v>
      </c>
      <c r="B977" s="99" t="s">
        <v>1297</v>
      </c>
      <c r="C977" s="99">
        <v>2</v>
      </c>
      <c r="D977" s="103">
        <v>0.00039405906279997306</v>
      </c>
      <c r="E977" s="103">
        <v>3.590897538556694</v>
      </c>
      <c r="F977" s="99" t="s">
        <v>1670</v>
      </c>
      <c r="G977" s="99" t="b">
        <v>0</v>
      </c>
      <c r="H977" s="99" t="b">
        <v>0</v>
      </c>
      <c r="I977" s="99" t="b">
        <v>0</v>
      </c>
      <c r="J977" s="99" t="b">
        <v>0</v>
      </c>
      <c r="K977" s="99" t="b">
        <v>0</v>
      </c>
      <c r="L977" s="99" t="b">
        <v>0</v>
      </c>
    </row>
    <row r="978" spans="1:12" ht="15">
      <c r="A978" s="101" t="s">
        <v>1361</v>
      </c>
      <c r="B978" s="99" t="s">
        <v>520</v>
      </c>
      <c r="C978" s="99">
        <v>2</v>
      </c>
      <c r="D978" s="103">
        <v>0.00039405906279997306</v>
      </c>
      <c r="E978" s="103">
        <v>2.81274628817305</v>
      </c>
      <c r="F978" s="99" t="s">
        <v>1670</v>
      </c>
      <c r="G978" s="99" t="b">
        <v>0</v>
      </c>
      <c r="H978" s="99" t="b">
        <v>0</v>
      </c>
      <c r="I978" s="99" t="b">
        <v>0</v>
      </c>
      <c r="J978" s="99" t="b">
        <v>0</v>
      </c>
      <c r="K978" s="99" t="b">
        <v>0</v>
      </c>
      <c r="L978" s="99" t="b">
        <v>0</v>
      </c>
    </row>
    <row r="979" spans="1:12" ht="15">
      <c r="A979" s="101" t="s">
        <v>557</v>
      </c>
      <c r="B979" s="99" t="s">
        <v>557</v>
      </c>
      <c r="C979" s="99">
        <v>2</v>
      </c>
      <c r="D979" s="103">
        <v>0.00039405906279997306</v>
      </c>
      <c r="E979" s="103">
        <v>2.2898675428927127</v>
      </c>
      <c r="F979" s="99" t="s">
        <v>1670</v>
      </c>
      <c r="G979" s="99" t="b">
        <v>0</v>
      </c>
      <c r="H979" s="99" t="b">
        <v>0</v>
      </c>
      <c r="I979" s="99" t="b">
        <v>0</v>
      </c>
      <c r="J979" s="99" t="b">
        <v>0</v>
      </c>
      <c r="K979" s="99" t="b">
        <v>0</v>
      </c>
      <c r="L979" s="99" t="b">
        <v>0</v>
      </c>
    </row>
    <row r="980" spans="1:12" ht="15">
      <c r="A980" s="101" t="s">
        <v>587</v>
      </c>
      <c r="B980" s="99" t="s">
        <v>1377</v>
      </c>
      <c r="C980" s="99">
        <v>2</v>
      </c>
      <c r="D980" s="103">
        <v>0.00039405906279997306</v>
      </c>
      <c r="E980" s="103">
        <v>2.9888375472287314</v>
      </c>
      <c r="F980" s="99" t="s">
        <v>1670</v>
      </c>
      <c r="G980" s="99" t="b">
        <v>0</v>
      </c>
      <c r="H980" s="99" t="b">
        <v>0</v>
      </c>
      <c r="I980" s="99" t="b">
        <v>0</v>
      </c>
      <c r="J980" s="99" t="b">
        <v>0</v>
      </c>
      <c r="K980" s="99" t="b">
        <v>0</v>
      </c>
      <c r="L980" s="99" t="b">
        <v>0</v>
      </c>
    </row>
    <row r="981" spans="1:12" ht="15">
      <c r="A981" s="101" t="s">
        <v>431</v>
      </c>
      <c r="B981" s="99" t="s">
        <v>450</v>
      </c>
      <c r="C981" s="99">
        <v>2</v>
      </c>
      <c r="D981" s="103">
        <v>0.0004705791430399276</v>
      </c>
      <c r="E981" s="103">
        <v>1.4393744709917498</v>
      </c>
      <c r="F981" s="99" t="s">
        <v>1670</v>
      </c>
      <c r="G981" s="99" t="b">
        <v>0</v>
      </c>
      <c r="H981" s="99" t="b">
        <v>0</v>
      </c>
      <c r="I981" s="99" t="b">
        <v>0</v>
      </c>
      <c r="J981" s="99" t="b">
        <v>0</v>
      </c>
      <c r="K981" s="99" t="b">
        <v>0</v>
      </c>
      <c r="L981" s="99" t="b">
        <v>0</v>
      </c>
    </row>
    <row r="982" spans="1:12" ht="15">
      <c r="A982" s="101" t="s">
        <v>427</v>
      </c>
      <c r="B982" s="99" t="s">
        <v>850</v>
      </c>
      <c r="C982" s="99">
        <v>2</v>
      </c>
      <c r="D982" s="103">
        <v>0.00039405906279997306</v>
      </c>
      <c r="E982" s="103">
        <v>2.1137762838370313</v>
      </c>
      <c r="F982" s="99" t="s">
        <v>1670</v>
      </c>
      <c r="G982" s="99" t="b">
        <v>0</v>
      </c>
      <c r="H982" s="99" t="b">
        <v>0</v>
      </c>
      <c r="I982" s="99" t="b">
        <v>0</v>
      </c>
      <c r="J982" s="99" t="b">
        <v>0</v>
      </c>
      <c r="K982" s="99" t="b">
        <v>0</v>
      </c>
      <c r="L982" s="99" t="b">
        <v>0</v>
      </c>
    </row>
    <row r="983" spans="1:12" ht="15">
      <c r="A983" s="101" t="s">
        <v>835</v>
      </c>
      <c r="B983" s="99" t="s">
        <v>425</v>
      </c>
      <c r="C983" s="99">
        <v>2</v>
      </c>
      <c r="D983" s="103">
        <v>0.00039405906279997306</v>
      </c>
      <c r="E983" s="103">
        <v>2.1137762838370313</v>
      </c>
      <c r="F983" s="99" t="s">
        <v>1670</v>
      </c>
      <c r="G983" s="99" t="b">
        <v>0</v>
      </c>
      <c r="H983" s="99" t="b">
        <v>0</v>
      </c>
      <c r="I983" s="99" t="b">
        <v>0</v>
      </c>
      <c r="J983" s="99" t="b">
        <v>1</v>
      </c>
      <c r="K983" s="99" t="b">
        <v>0</v>
      </c>
      <c r="L983" s="99" t="b">
        <v>0</v>
      </c>
    </row>
    <row r="984" spans="1:12" ht="15">
      <c r="A984" s="101" t="s">
        <v>1166</v>
      </c>
      <c r="B984" s="99" t="s">
        <v>1200</v>
      </c>
      <c r="C984" s="99">
        <v>2</v>
      </c>
      <c r="D984" s="103">
        <v>0.00039405906279997306</v>
      </c>
      <c r="E984" s="103">
        <v>3.238715020445331</v>
      </c>
      <c r="F984" s="99" t="s">
        <v>1670</v>
      </c>
      <c r="G984" s="99" t="b">
        <v>1</v>
      </c>
      <c r="H984" s="99" t="b">
        <v>0</v>
      </c>
      <c r="I984" s="99" t="b">
        <v>0</v>
      </c>
      <c r="J984" s="99" t="b">
        <v>0</v>
      </c>
      <c r="K984" s="99" t="b">
        <v>0</v>
      </c>
      <c r="L984" s="99" t="b">
        <v>0</v>
      </c>
    </row>
    <row r="985" spans="1:12" ht="15">
      <c r="A985" s="101" t="s">
        <v>418</v>
      </c>
      <c r="B985" s="99" t="s">
        <v>787</v>
      </c>
      <c r="C985" s="99">
        <v>2</v>
      </c>
      <c r="D985" s="103">
        <v>0.00039405906279997306</v>
      </c>
      <c r="E985" s="103">
        <v>1.8407750117732937</v>
      </c>
      <c r="F985" s="99" t="s">
        <v>1670</v>
      </c>
      <c r="G985" s="99" t="b">
        <v>0</v>
      </c>
      <c r="H985" s="99" t="b">
        <v>0</v>
      </c>
      <c r="I985" s="99" t="b">
        <v>0</v>
      </c>
      <c r="J985" s="99" t="b">
        <v>0</v>
      </c>
      <c r="K985" s="99" t="b">
        <v>0</v>
      </c>
      <c r="L985" s="99" t="b">
        <v>0</v>
      </c>
    </row>
    <row r="986" spans="1:12" ht="15">
      <c r="A986" s="101" t="s">
        <v>697</v>
      </c>
      <c r="B986" s="99" t="s">
        <v>717</v>
      </c>
      <c r="C986" s="99">
        <v>2</v>
      </c>
      <c r="D986" s="103">
        <v>0.00039405906279997306</v>
      </c>
      <c r="E986" s="103">
        <v>2.715836275164994</v>
      </c>
      <c r="F986" s="99" t="s">
        <v>1670</v>
      </c>
      <c r="G986" s="99" t="b">
        <v>0</v>
      </c>
      <c r="H986" s="99" t="b">
        <v>0</v>
      </c>
      <c r="I986" s="99" t="b">
        <v>0</v>
      </c>
      <c r="J986" s="99" t="b">
        <v>0</v>
      </c>
      <c r="K986" s="99" t="b">
        <v>0</v>
      </c>
      <c r="L986" s="99" t="b">
        <v>0</v>
      </c>
    </row>
    <row r="987" spans="1:12" ht="15">
      <c r="A987" s="101" t="s">
        <v>528</v>
      </c>
      <c r="B987" s="99" t="s">
        <v>1081</v>
      </c>
      <c r="C987" s="99">
        <v>2</v>
      </c>
      <c r="D987" s="103">
        <v>0.00039405906279997306</v>
      </c>
      <c r="E987" s="103">
        <v>2.674443590006769</v>
      </c>
      <c r="F987" s="99" t="s">
        <v>1670</v>
      </c>
      <c r="G987" s="99" t="b">
        <v>0</v>
      </c>
      <c r="H987" s="99" t="b">
        <v>0</v>
      </c>
      <c r="I987" s="99" t="b">
        <v>0</v>
      </c>
      <c r="J987" s="99" t="b">
        <v>0</v>
      </c>
      <c r="K987" s="99" t="b">
        <v>0</v>
      </c>
      <c r="L987" s="99" t="b">
        <v>0</v>
      </c>
    </row>
    <row r="988" spans="1:12" ht="15">
      <c r="A988" s="101" t="s">
        <v>1114</v>
      </c>
      <c r="B988" s="99" t="s">
        <v>691</v>
      </c>
      <c r="C988" s="99">
        <v>2</v>
      </c>
      <c r="D988" s="103">
        <v>0.00039405906279997306</v>
      </c>
      <c r="E988" s="103">
        <v>2.93768502478135</v>
      </c>
      <c r="F988" s="99" t="s">
        <v>1670</v>
      </c>
      <c r="G988" s="99" t="b">
        <v>1</v>
      </c>
      <c r="H988" s="99" t="b">
        <v>0</v>
      </c>
      <c r="I988" s="99" t="b">
        <v>0</v>
      </c>
      <c r="J988" s="99" t="b">
        <v>0</v>
      </c>
      <c r="K988" s="99" t="b">
        <v>0</v>
      </c>
      <c r="L988" s="99" t="b">
        <v>0</v>
      </c>
    </row>
    <row r="989" spans="1:12" ht="15">
      <c r="A989" s="101" t="s">
        <v>849</v>
      </c>
      <c r="B989" s="99" t="s">
        <v>431</v>
      </c>
      <c r="C989" s="99">
        <v>2</v>
      </c>
      <c r="D989" s="103">
        <v>0.0004705791430399276</v>
      </c>
      <c r="E989" s="103">
        <v>2.1437395072144745</v>
      </c>
      <c r="F989" s="99" t="s">
        <v>1670</v>
      </c>
      <c r="G989" s="99" t="b">
        <v>0</v>
      </c>
      <c r="H989" s="99" t="b">
        <v>0</v>
      </c>
      <c r="I989" s="99" t="b">
        <v>0</v>
      </c>
      <c r="J989" s="99" t="b">
        <v>0</v>
      </c>
      <c r="K989" s="99" t="b">
        <v>0</v>
      </c>
      <c r="L989" s="99" t="b">
        <v>0</v>
      </c>
    </row>
    <row r="990" spans="1:12" ht="15">
      <c r="A990" s="101" t="s">
        <v>498</v>
      </c>
      <c r="B990" s="99" t="s">
        <v>813</v>
      </c>
      <c r="C990" s="99">
        <v>2</v>
      </c>
      <c r="D990" s="103">
        <v>0.0004705791430399276</v>
      </c>
      <c r="E990" s="103">
        <v>2.4447695028784557</v>
      </c>
      <c r="F990" s="99" t="s">
        <v>1670</v>
      </c>
      <c r="G990" s="99" t="b">
        <v>0</v>
      </c>
      <c r="H990" s="99" t="b">
        <v>0</v>
      </c>
      <c r="I990" s="99" t="b">
        <v>0</v>
      </c>
      <c r="J990" s="99" t="b">
        <v>0</v>
      </c>
      <c r="K990" s="99" t="b">
        <v>0</v>
      </c>
      <c r="L990" s="99" t="b">
        <v>0</v>
      </c>
    </row>
    <row r="991" spans="1:12" ht="15">
      <c r="A991" s="101" t="s">
        <v>1427</v>
      </c>
      <c r="B991" s="99" t="s">
        <v>618</v>
      </c>
      <c r="C991" s="99">
        <v>2</v>
      </c>
      <c r="D991" s="103">
        <v>0.0004705791430399276</v>
      </c>
      <c r="E991" s="103">
        <v>3.0468294942064182</v>
      </c>
      <c r="F991" s="99" t="s">
        <v>1670</v>
      </c>
      <c r="G991" s="99" t="b">
        <v>0</v>
      </c>
      <c r="H991" s="99" t="b">
        <v>0</v>
      </c>
      <c r="I991" s="99" t="b">
        <v>0</v>
      </c>
      <c r="J991" s="99" t="b">
        <v>0</v>
      </c>
      <c r="K991" s="99" t="b">
        <v>0</v>
      </c>
      <c r="L991" s="99" t="b">
        <v>0</v>
      </c>
    </row>
    <row r="992" spans="1:12" ht="15">
      <c r="A992" s="101" t="s">
        <v>656</v>
      </c>
      <c r="B992" s="99" t="s">
        <v>586</v>
      </c>
      <c r="C992" s="99">
        <v>2</v>
      </c>
      <c r="D992" s="103">
        <v>0.00039405906279997306</v>
      </c>
      <c r="E992" s="103">
        <v>2.511716292509069</v>
      </c>
      <c r="F992" s="99" t="s">
        <v>1670</v>
      </c>
      <c r="G992" s="99" t="b">
        <v>0</v>
      </c>
      <c r="H992" s="99" t="b">
        <v>0</v>
      </c>
      <c r="I992" s="99" t="b">
        <v>0</v>
      </c>
      <c r="J992" s="99" t="b">
        <v>0</v>
      </c>
      <c r="K992" s="99" t="b">
        <v>0</v>
      </c>
      <c r="L992" s="99" t="b">
        <v>0</v>
      </c>
    </row>
    <row r="993" spans="1:12" ht="15">
      <c r="A993" s="101" t="s">
        <v>533</v>
      </c>
      <c r="B993" s="99" t="s">
        <v>416</v>
      </c>
      <c r="C993" s="99">
        <v>2</v>
      </c>
      <c r="D993" s="103">
        <v>0.00039405906279997306</v>
      </c>
      <c r="E993" s="103">
        <v>1.3881368511634937</v>
      </c>
      <c r="F993" s="99" t="s">
        <v>1670</v>
      </c>
      <c r="G993" s="99" t="b">
        <v>0</v>
      </c>
      <c r="H993" s="99" t="b">
        <v>0</v>
      </c>
      <c r="I993" s="99" t="b">
        <v>0</v>
      </c>
      <c r="J993" s="99" t="b">
        <v>0</v>
      </c>
      <c r="K993" s="99" t="b">
        <v>0</v>
      </c>
      <c r="L993" s="99" t="b">
        <v>0</v>
      </c>
    </row>
    <row r="994" spans="1:12" ht="15">
      <c r="A994" s="101" t="s">
        <v>529</v>
      </c>
      <c r="B994" s="99" t="s">
        <v>642</v>
      </c>
      <c r="C994" s="99">
        <v>2</v>
      </c>
      <c r="D994" s="103">
        <v>0.00039405906279997306</v>
      </c>
      <c r="E994" s="103">
        <v>2.306466804712174</v>
      </c>
      <c r="F994" s="99" t="s">
        <v>1670</v>
      </c>
      <c r="G994" s="99" t="b">
        <v>0</v>
      </c>
      <c r="H994" s="99" t="b">
        <v>0</v>
      </c>
      <c r="I994" s="99" t="b">
        <v>0</v>
      </c>
      <c r="J994" s="99" t="b">
        <v>0</v>
      </c>
      <c r="K994" s="99" t="b">
        <v>0</v>
      </c>
      <c r="L994" s="99" t="b">
        <v>0</v>
      </c>
    </row>
    <row r="995" spans="1:12" ht="15">
      <c r="A995" s="101" t="s">
        <v>530</v>
      </c>
      <c r="B995" s="99" t="s">
        <v>756</v>
      </c>
      <c r="C995" s="99">
        <v>2</v>
      </c>
      <c r="D995" s="103">
        <v>0.00039405906279997306</v>
      </c>
      <c r="E995" s="103">
        <v>2.4525948403904123</v>
      </c>
      <c r="F995" s="99" t="s">
        <v>1670</v>
      </c>
      <c r="G995" s="99" t="b">
        <v>0</v>
      </c>
      <c r="H995" s="99" t="b">
        <v>0</v>
      </c>
      <c r="I995" s="99" t="b">
        <v>0</v>
      </c>
      <c r="J995" s="99" t="b">
        <v>0</v>
      </c>
      <c r="K995" s="99" t="b">
        <v>0</v>
      </c>
      <c r="L995" s="99" t="b">
        <v>0</v>
      </c>
    </row>
    <row r="996" spans="1:12" ht="15">
      <c r="A996" s="101" t="s">
        <v>1365</v>
      </c>
      <c r="B996" s="99" t="s">
        <v>429</v>
      </c>
      <c r="C996" s="99">
        <v>2</v>
      </c>
      <c r="D996" s="103">
        <v>0.0004705791430399276</v>
      </c>
      <c r="E996" s="103">
        <v>2.4148062795010126</v>
      </c>
      <c r="F996" s="99" t="s">
        <v>1670</v>
      </c>
      <c r="G996" s="99" t="b">
        <v>0</v>
      </c>
      <c r="H996" s="99" t="b">
        <v>0</v>
      </c>
      <c r="I996" s="99" t="b">
        <v>0</v>
      </c>
      <c r="J996" s="99" t="b">
        <v>0</v>
      </c>
      <c r="K996" s="99" t="b">
        <v>0</v>
      </c>
      <c r="L996" s="99" t="b">
        <v>0</v>
      </c>
    </row>
    <row r="997" spans="1:12" ht="15">
      <c r="A997" s="101" t="s">
        <v>563</v>
      </c>
      <c r="B997" s="99" t="s">
        <v>1506</v>
      </c>
      <c r="C997" s="99">
        <v>2</v>
      </c>
      <c r="D997" s="103">
        <v>0.00039405906279997306</v>
      </c>
      <c r="E997" s="103">
        <v>2.93768502478135</v>
      </c>
      <c r="F997" s="99" t="s">
        <v>1670</v>
      </c>
      <c r="G997" s="99" t="b">
        <v>0</v>
      </c>
      <c r="H997" s="99" t="b">
        <v>0</v>
      </c>
      <c r="I997" s="99" t="b">
        <v>0</v>
      </c>
      <c r="J997" s="99" t="b">
        <v>0</v>
      </c>
      <c r="K997" s="99" t="b">
        <v>0</v>
      </c>
      <c r="L997" s="99" t="b">
        <v>0</v>
      </c>
    </row>
    <row r="998" spans="1:12" ht="15">
      <c r="A998" s="101" t="s">
        <v>456</v>
      </c>
      <c r="B998" s="99" t="s">
        <v>1287</v>
      </c>
      <c r="C998" s="99">
        <v>2</v>
      </c>
      <c r="D998" s="103">
        <v>0.00039405906279997306</v>
      </c>
      <c r="E998" s="103">
        <v>2.590897538556694</v>
      </c>
      <c r="F998" s="99" t="s">
        <v>1670</v>
      </c>
      <c r="G998" s="99" t="b">
        <v>0</v>
      </c>
      <c r="H998" s="99" t="b">
        <v>0</v>
      </c>
      <c r="I998" s="99" t="b">
        <v>0</v>
      </c>
      <c r="J998" s="99" t="b">
        <v>0</v>
      </c>
      <c r="K998" s="99" t="b">
        <v>0</v>
      </c>
      <c r="L998" s="99" t="b">
        <v>0</v>
      </c>
    </row>
    <row r="999" spans="1:12" ht="15">
      <c r="A999" s="101" t="s">
        <v>440</v>
      </c>
      <c r="B999" s="99" t="s">
        <v>1276</v>
      </c>
      <c r="C999" s="99">
        <v>2</v>
      </c>
      <c r="D999" s="103">
        <v>0.00039405906279997306</v>
      </c>
      <c r="E999" s="103">
        <v>2.511716292509069</v>
      </c>
      <c r="F999" s="99" t="s">
        <v>1670</v>
      </c>
      <c r="G999" s="99" t="b">
        <v>0</v>
      </c>
      <c r="H999" s="99" t="b">
        <v>0</v>
      </c>
      <c r="I999" s="99" t="b">
        <v>0</v>
      </c>
      <c r="J999" s="99" t="b">
        <v>0</v>
      </c>
      <c r="K999" s="99" t="b">
        <v>0</v>
      </c>
      <c r="L999" s="99" t="b">
        <v>0</v>
      </c>
    </row>
    <row r="1000" spans="1:12" ht="15">
      <c r="A1000" s="101" t="s">
        <v>463</v>
      </c>
      <c r="B1000" s="99" t="s">
        <v>656</v>
      </c>
      <c r="C1000" s="99">
        <v>2</v>
      </c>
      <c r="D1000" s="103">
        <v>0.0004705791430399276</v>
      </c>
      <c r="E1000" s="103">
        <v>2.1360526785481837</v>
      </c>
      <c r="F1000" s="99" t="s">
        <v>1670</v>
      </c>
      <c r="G1000" s="99" t="b">
        <v>0</v>
      </c>
      <c r="H1000" s="99" t="b">
        <v>0</v>
      </c>
      <c r="I1000" s="99" t="b">
        <v>0</v>
      </c>
      <c r="J1000" s="99" t="b">
        <v>0</v>
      </c>
      <c r="K1000" s="99" t="b">
        <v>0</v>
      </c>
      <c r="L1000" s="99" t="b">
        <v>0</v>
      </c>
    </row>
    <row r="1001" spans="1:12" ht="15">
      <c r="A1001" s="101" t="s">
        <v>1457</v>
      </c>
      <c r="B1001" s="99" t="s">
        <v>1193</v>
      </c>
      <c r="C1001" s="99">
        <v>2</v>
      </c>
      <c r="D1001" s="103">
        <v>0.00039405906279997306</v>
      </c>
      <c r="E1001" s="103">
        <v>3.4148062795010126</v>
      </c>
      <c r="F1001" s="99" t="s">
        <v>1670</v>
      </c>
      <c r="G1001" s="99" t="b">
        <v>0</v>
      </c>
      <c r="H1001" s="99" t="b">
        <v>0</v>
      </c>
      <c r="I1001" s="99" t="b">
        <v>0</v>
      </c>
      <c r="J1001" s="99" t="b">
        <v>0</v>
      </c>
      <c r="K1001" s="99" t="b">
        <v>0</v>
      </c>
      <c r="L1001" s="99" t="b">
        <v>0</v>
      </c>
    </row>
    <row r="1002" spans="1:12" ht="15">
      <c r="A1002" s="101" t="s">
        <v>864</v>
      </c>
      <c r="B1002" s="99" t="s">
        <v>436</v>
      </c>
      <c r="C1002" s="99">
        <v>2</v>
      </c>
      <c r="D1002" s="103">
        <v>0.00039405906279997306</v>
      </c>
      <c r="E1002" s="103">
        <v>2.1759241905858757</v>
      </c>
      <c r="F1002" s="99" t="s">
        <v>1670</v>
      </c>
      <c r="G1002" s="99" t="b">
        <v>0</v>
      </c>
      <c r="H1002" s="99" t="b">
        <v>0</v>
      </c>
      <c r="I1002" s="99" t="b">
        <v>0</v>
      </c>
      <c r="J1002" s="99" t="b">
        <v>0</v>
      </c>
      <c r="K1002" s="99" t="b">
        <v>0</v>
      </c>
      <c r="L1002" s="99" t="b">
        <v>0</v>
      </c>
    </row>
    <row r="1003" spans="1:12" ht="15">
      <c r="A1003" s="101" t="s">
        <v>823</v>
      </c>
      <c r="B1003" s="99" t="s">
        <v>1435</v>
      </c>
      <c r="C1003" s="99">
        <v>2</v>
      </c>
      <c r="D1003" s="103">
        <v>0.00039405906279997306</v>
      </c>
      <c r="E1003" s="103">
        <v>3.2898675428927127</v>
      </c>
      <c r="F1003" s="99" t="s">
        <v>1670</v>
      </c>
      <c r="G1003" s="99" t="b">
        <v>0</v>
      </c>
      <c r="H1003" s="99" t="b">
        <v>0</v>
      </c>
      <c r="I1003" s="99" t="b">
        <v>0</v>
      </c>
      <c r="J1003" s="99" t="b">
        <v>0</v>
      </c>
      <c r="K1003" s="99" t="b">
        <v>0</v>
      </c>
      <c r="L1003" s="99" t="b">
        <v>0</v>
      </c>
    </row>
    <row r="1004" spans="1:12" ht="15">
      <c r="A1004" s="101" t="s">
        <v>1574</v>
      </c>
      <c r="B1004" s="99" t="s">
        <v>569</v>
      </c>
      <c r="C1004" s="99">
        <v>2</v>
      </c>
      <c r="D1004" s="103">
        <v>0.0004705791430399276</v>
      </c>
      <c r="E1004" s="103">
        <v>2.93768502478135</v>
      </c>
      <c r="F1004" s="99" t="s">
        <v>1670</v>
      </c>
      <c r="G1004" s="99" t="b">
        <v>0</v>
      </c>
      <c r="H1004" s="99" t="b">
        <v>0</v>
      </c>
      <c r="I1004" s="99" t="b">
        <v>0</v>
      </c>
      <c r="J1004" s="99" t="b">
        <v>0</v>
      </c>
      <c r="K1004" s="99" t="b">
        <v>0</v>
      </c>
      <c r="L1004" s="99" t="b">
        <v>0</v>
      </c>
    </row>
    <row r="1005" spans="1:12" ht="15">
      <c r="A1005" s="101" t="s">
        <v>542</v>
      </c>
      <c r="B1005" s="99" t="s">
        <v>1493</v>
      </c>
      <c r="C1005" s="99">
        <v>2</v>
      </c>
      <c r="D1005" s="103">
        <v>0.00039405906279997306</v>
      </c>
      <c r="E1005" s="103">
        <v>2.891927534220675</v>
      </c>
      <c r="F1005" s="99" t="s">
        <v>1670</v>
      </c>
      <c r="G1005" s="99" t="b">
        <v>0</v>
      </c>
      <c r="H1005" s="99" t="b">
        <v>0</v>
      </c>
      <c r="I1005" s="99" t="b">
        <v>0</v>
      </c>
      <c r="J1005" s="99" t="b">
        <v>1</v>
      </c>
      <c r="K1005" s="99" t="b">
        <v>0</v>
      </c>
      <c r="L1005" s="99" t="b">
        <v>0</v>
      </c>
    </row>
    <row r="1006" spans="1:12" ht="15">
      <c r="A1006" s="101" t="s">
        <v>438</v>
      </c>
      <c r="B1006" s="99" t="s">
        <v>485</v>
      </c>
      <c r="C1006" s="99">
        <v>2</v>
      </c>
      <c r="D1006" s="103">
        <v>0.00039405906279997306</v>
      </c>
      <c r="E1006" s="103">
        <v>1.6086263055171253</v>
      </c>
      <c r="F1006" s="99" t="s">
        <v>1670</v>
      </c>
      <c r="G1006" s="99" t="b">
        <v>0</v>
      </c>
      <c r="H1006" s="99" t="b">
        <v>0</v>
      </c>
      <c r="I1006" s="99" t="b">
        <v>0</v>
      </c>
      <c r="J1006" s="99" t="b">
        <v>0</v>
      </c>
      <c r="K1006" s="99" t="b">
        <v>0</v>
      </c>
      <c r="L1006" s="99" t="b">
        <v>0</v>
      </c>
    </row>
    <row r="1007" spans="1:12" ht="15">
      <c r="A1007" s="101" t="s">
        <v>473</v>
      </c>
      <c r="B1007" s="99" t="s">
        <v>533</v>
      </c>
      <c r="C1007" s="99">
        <v>2</v>
      </c>
      <c r="D1007" s="103">
        <v>0.00039405906279997306</v>
      </c>
      <c r="E1007" s="103">
        <v>1.9211159233481572</v>
      </c>
      <c r="F1007" s="99" t="s">
        <v>1670</v>
      </c>
      <c r="G1007" s="99" t="b">
        <v>0</v>
      </c>
      <c r="H1007" s="99" t="b">
        <v>0</v>
      </c>
      <c r="I1007" s="99" t="b">
        <v>0</v>
      </c>
      <c r="J1007" s="99" t="b">
        <v>0</v>
      </c>
      <c r="K1007" s="99" t="b">
        <v>0</v>
      </c>
      <c r="L1007" s="99" t="b">
        <v>0</v>
      </c>
    </row>
    <row r="1008" spans="1:12" ht="15">
      <c r="A1008" s="101" t="s">
        <v>1322</v>
      </c>
      <c r="B1008" s="99" t="s">
        <v>700</v>
      </c>
      <c r="C1008" s="99">
        <v>2</v>
      </c>
      <c r="D1008" s="103">
        <v>0.00039405906279997306</v>
      </c>
      <c r="E1008" s="103">
        <v>3.1137762838370313</v>
      </c>
      <c r="F1008" s="99" t="s">
        <v>1670</v>
      </c>
      <c r="G1008" s="99" t="b">
        <v>0</v>
      </c>
      <c r="H1008" s="99" t="b">
        <v>0</v>
      </c>
      <c r="I1008" s="99" t="b">
        <v>0</v>
      </c>
      <c r="J1008" s="99" t="b">
        <v>0</v>
      </c>
      <c r="K1008" s="99" t="b">
        <v>0</v>
      </c>
      <c r="L1008" s="99" t="b">
        <v>0</v>
      </c>
    </row>
    <row r="1009" spans="1:12" ht="15">
      <c r="A1009" s="101" t="s">
        <v>604</v>
      </c>
      <c r="B1009" s="99" t="s">
        <v>421</v>
      </c>
      <c r="C1009" s="99">
        <v>2</v>
      </c>
      <c r="D1009" s="103">
        <v>0.00039405906279997306</v>
      </c>
      <c r="E1009" s="103">
        <v>1.9376850247813502</v>
      </c>
      <c r="F1009" s="99" t="s">
        <v>1670</v>
      </c>
      <c r="G1009" s="99" t="b">
        <v>0</v>
      </c>
      <c r="H1009" s="99" t="b">
        <v>0</v>
      </c>
      <c r="I1009" s="99" t="b">
        <v>0</v>
      </c>
      <c r="J1009" s="99" t="b">
        <v>0</v>
      </c>
      <c r="K1009" s="99" t="b">
        <v>0</v>
      </c>
      <c r="L1009" s="99" t="b">
        <v>0</v>
      </c>
    </row>
    <row r="1010" spans="1:12" ht="15">
      <c r="A1010" s="101" t="s">
        <v>233</v>
      </c>
      <c r="B1010" s="99" t="s">
        <v>1387</v>
      </c>
      <c r="C1010" s="99">
        <v>2</v>
      </c>
      <c r="D1010" s="103">
        <v>0.00039405906279997306</v>
      </c>
      <c r="E1010" s="103">
        <v>2.106597699209908</v>
      </c>
      <c r="F1010" s="99" t="s">
        <v>1670</v>
      </c>
      <c r="G1010" s="99" t="b">
        <v>0</v>
      </c>
      <c r="H1010" s="99" t="b">
        <v>0</v>
      </c>
      <c r="I1010" s="99" t="b">
        <v>0</v>
      </c>
      <c r="J1010" s="99" t="b">
        <v>0</v>
      </c>
      <c r="K1010" s="99" t="b">
        <v>0</v>
      </c>
      <c r="L1010" s="99" t="b">
        <v>0</v>
      </c>
    </row>
    <row r="1011" spans="1:12" ht="15">
      <c r="A1011" s="101" t="s">
        <v>642</v>
      </c>
      <c r="B1011" s="99" t="s">
        <v>453</v>
      </c>
      <c r="C1011" s="99">
        <v>2</v>
      </c>
      <c r="D1011" s="103">
        <v>0.00039405906279997306</v>
      </c>
      <c r="E1011" s="103">
        <v>2.0468294942064182</v>
      </c>
      <c r="F1011" s="99" t="s">
        <v>1670</v>
      </c>
      <c r="G1011" s="99" t="b">
        <v>0</v>
      </c>
      <c r="H1011" s="99" t="b">
        <v>0</v>
      </c>
      <c r="I1011" s="99" t="b">
        <v>0</v>
      </c>
      <c r="J1011" s="99" t="b">
        <v>0</v>
      </c>
      <c r="K1011" s="99" t="b">
        <v>0</v>
      </c>
      <c r="L1011" s="99" t="b">
        <v>0</v>
      </c>
    </row>
    <row r="1012" spans="1:12" ht="15">
      <c r="A1012" s="101" t="s">
        <v>714</v>
      </c>
      <c r="B1012" s="99" t="s">
        <v>254</v>
      </c>
      <c r="C1012" s="99">
        <v>2</v>
      </c>
      <c r="D1012" s="103">
        <v>0.00039405906279997306</v>
      </c>
      <c r="E1012" s="103">
        <v>1.9142039289318273</v>
      </c>
      <c r="F1012" s="99" t="s">
        <v>1670</v>
      </c>
      <c r="G1012" s="99" t="b">
        <v>0</v>
      </c>
      <c r="H1012" s="99" t="b">
        <v>0</v>
      </c>
      <c r="I1012" s="99" t="b">
        <v>0</v>
      </c>
      <c r="J1012" s="99" t="b">
        <v>0</v>
      </c>
      <c r="K1012" s="99" t="b">
        <v>0</v>
      </c>
      <c r="L1012" s="99" t="b">
        <v>0</v>
      </c>
    </row>
    <row r="1013" spans="1:12" ht="15">
      <c r="A1013" s="101" t="s">
        <v>864</v>
      </c>
      <c r="B1013" s="99" t="s">
        <v>1124</v>
      </c>
      <c r="C1013" s="99">
        <v>2</v>
      </c>
      <c r="D1013" s="103">
        <v>0.00039405906279997306</v>
      </c>
      <c r="E1013" s="103">
        <v>3.1137762838370313</v>
      </c>
      <c r="F1013" s="99" t="s">
        <v>1670</v>
      </c>
      <c r="G1013" s="99" t="b">
        <v>0</v>
      </c>
      <c r="H1013" s="99" t="b">
        <v>0</v>
      </c>
      <c r="I1013" s="99" t="b">
        <v>0</v>
      </c>
      <c r="J1013" s="99" t="b">
        <v>0</v>
      </c>
      <c r="K1013" s="99" t="b">
        <v>0</v>
      </c>
      <c r="L1013" s="99" t="b">
        <v>0</v>
      </c>
    </row>
    <row r="1014" spans="1:12" ht="15">
      <c r="A1014" s="101" t="s">
        <v>843</v>
      </c>
      <c r="B1014" s="99" t="s">
        <v>1328</v>
      </c>
      <c r="C1014" s="99">
        <v>2</v>
      </c>
      <c r="D1014" s="103">
        <v>0.00039405906279997306</v>
      </c>
      <c r="E1014" s="103">
        <v>3.2898675428927127</v>
      </c>
      <c r="F1014" s="99" t="s">
        <v>1670</v>
      </c>
      <c r="G1014" s="99" t="b">
        <v>0</v>
      </c>
      <c r="H1014" s="99" t="b">
        <v>0</v>
      </c>
      <c r="I1014" s="99" t="b">
        <v>0</v>
      </c>
      <c r="J1014" s="99" t="b">
        <v>0</v>
      </c>
      <c r="K1014" s="99" t="b">
        <v>0</v>
      </c>
      <c r="L1014" s="99" t="b">
        <v>0</v>
      </c>
    </row>
    <row r="1015" spans="1:12" ht="15">
      <c r="A1015" s="101" t="s">
        <v>1523</v>
      </c>
      <c r="B1015" s="99" t="s">
        <v>444</v>
      </c>
      <c r="C1015" s="99">
        <v>2</v>
      </c>
      <c r="D1015" s="103">
        <v>0.00039405906279997306</v>
      </c>
      <c r="E1015" s="103">
        <v>2.549504853398469</v>
      </c>
      <c r="F1015" s="99" t="s">
        <v>1670</v>
      </c>
      <c r="G1015" s="99" t="b">
        <v>0</v>
      </c>
      <c r="H1015" s="99" t="b">
        <v>0</v>
      </c>
      <c r="I1015" s="99" t="b">
        <v>0</v>
      </c>
      <c r="J1015" s="99" t="b">
        <v>0</v>
      </c>
      <c r="K1015" s="99" t="b">
        <v>0</v>
      </c>
      <c r="L1015" s="99" t="b">
        <v>0</v>
      </c>
    </row>
    <row r="1016" spans="1:12" ht="15">
      <c r="A1016" s="101" t="s">
        <v>511</v>
      </c>
      <c r="B1016" s="99" t="s">
        <v>1473</v>
      </c>
      <c r="C1016" s="99">
        <v>2</v>
      </c>
      <c r="D1016" s="103">
        <v>0.00039405906279997306</v>
      </c>
      <c r="E1016" s="103">
        <v>2.7779841819138382</v>
      </c>
      <c r="F1016" s="99" t="s">
        <v>1670</v>
      </c>
      <c r="G1016" s="99" t="b">
        <v>0</v>
      </c>
      <c r="H1016" s="99" t="b">
        <v>0</v>
      </c>
      <c r="I1016" s="99" t="b">
        <v>0</v>
      </c>
      <c r="J1016" s="99" t="b">
        <v>0</v>
      </c>
      <c r="K1016" s="99" t="b">
        <v>0</v>
      </c>
      <c r="L1016" s="99" t="b">
        <v>0</v>
      </c>
    </row>
    <row r="1017" spans="1:12" ht="15">
      <c r="A1017" s="101" t="s">
        <v>472</v>
      </c>
      <c r="B1017" s="99" t="s">
        <v>418</v>
      </c>
      <c r="C1017" s="99">
        <v>2</v>
      </c>
      <c r="D1017" s="103">
        <v>0.0004705791430399276</v>
      </c>
      <c r="E1017" s="103">
        <v>1.3190559320201949</v>
      </c>
      <c r="F1017" s="99" t="s">
        <v>1670</v>
      </c>
      <c r="G1017" s="99" t="b">
        <v>0</v>
      </c>
      <c r="H1017" s="99" t="b">
        <v>0</v>
      </c>
      <c r="I1017" s="99" t="b">
        <v>0</v>
      </c>
      <c r="J1017" s="99" t="b">
        <v>0</v>
      </c>
      <c r="K1017" s="99" t="b">
        <v>0</v>
      </c>
      <c r="L1017" s="99" t="b">
        <v>0</v>
      </c>
    </row>
    <row r="1018" spans="1:12" ht="15">
      <c r="A1018" s="101" t="s">
        <v>447</v>
      </c>
      <c r="B1018" s="99" t="s">
        <v>421</v>
      </c>
      <c r="C1018" s="99">
        <v>2</v>
      </c>
      <c r="D1018" s="103">
        <v>0.00039405906279997306</v>
      </c>
      <c r="E1018" s="103">
        <v>1.2942323482951628</v>
      </c>
      <c r="F1018" s="99" t="s">
        <v>1670</v>
      </c>
      <c r="G1018" s="99" t="b">
        <v>0</v>
      </c>
      <c r="H1018" s="99" t="b">
        <v>0</v>
      </c>
      <c r="I1018" s="99" t="b">
        <v>0</v>
      </c>
      <c r="J1018" s="99" t="b">
        <v>0</v>
      </c>
      <c r="K1018" s="99" t="b">
        <v>0</v>
      </c>
      <c r="L1018" s="99" t="b">
        <v>0</v>
      </c>
    </row>
    <row r="1019" spans="1:12" ht="15">
      <c r="A1019" s="101" t="s">
        <v>1514</v>
      </c>
      <c r="B1019" s="99" t="s">
        <v>797</v>
      </c>
      <c r="C1019" s="99">
        <v>2</v>
      </c>
      <c r="D1019" s="103">
        <v>0.00039405906279997306</v>
      </c>
      <c r="E1019" s="103">
        <v>3.2898675428927127</v>
      </c>
      <c r="F1019" s="99" t="s">
        <v>1670</v>
      </c>
      <c r="G1019" s="99" t="b">
        <v>0</v>
      </c>
      <c r="H1019" s="99" t="b">
        <v>0</v>
      </c>
      <c r="I1019" s="99" t="b">
        <v>0</v>
      </c>
      <c r="J1019" s="99" t="b">
        <v>0</v>
      </c>
      <c r="K1019" s="99" t="b">
        <v>0</v>
      </c>
      <c r="L1019" s="99" t="b">
        <v>0</v>
      </c>
    </row>
    <row r="1020" spans="1:12" ht="15">
      <c r="A1020" s="101" t="s">
        <v>692</v>
      </c>
      <c r="B1020" s="99" t="s">
        <v>1045</v>
      </c>
      <c r="C1020" s="99">
        <v>2</v>
      </c>
      <c r="D1020" s="103">
        <v>0.00039405906279997306</v>
      </c>
      <c r="E1020" s="103">
        <v>2.93768502478135</v>
      </c>
      <c r="F1020" s="99" t="s">
        <v>1670</v>
      </c>
      <c r="G1020" s="99" t="b">
        <v>0</v>
      </c>
      <c r="H1020" s="99" t="b">
        <v>0</v>
      </c>
      <c r="I1020" s="99" t="b">
        <v>0</v>
      </c>
      <c r="J1020" s="99" t="b">
        <v>0</v>
      </c>
      <c r="K1020" s="99" t="b">
        <v>0</v>
      </c>
      <c r="L1020" s="99" t="b">
        <v>0</v>
      </c>
    </row>
    <row r="1021" spans="1:12" ht="15">
      <c r="A1021" s="101" t="s">
        <v>451</v>
      </c>
      <c r="B1021" s="99" t="s">
        <v>1591</v>
      </c>
      <c r="C1021" s="99">
        <v>2</v>
      </c>
      <c r="D1021" s="103">
        <v>0.0004705791430399276</v>
      </c>
      <c r="E1021" s="103">
        <v>2.590897538556694</v>
      </c>
      <c r="F1021" s="99" t="s">
        <v>1670</v>
      </c>
      <c r="G1021" s="99" t="b">
        <v>0</v>
      </c>
      <c r="H1021" s="99" t="b">
        <v>0</v>
      </c>
      <c r="I1021" s="99" t="b">
        <v>0</v>
      </c>
      <c r="J1021" s="99" t="b">
        <v>0</v>
      </c>
      <c r="K1021" s="99" t="b">
        <v>0</v>
      </c>
      <c r="L1021" s="99" t="b">
        <v>0</v>
      </c>
    </row>
    <row r="1022" spans="1:12" ht="15">
      <c r="A1022" s="101" t="s">
        <v>786</v>
      </c>
      <c r="B1022" s="99" t="s">
        <v>883</v>
      </c>
      <c r="C1022" s="99">
        <v>2</v>
      </c>
      <c r="D1022" s="103">
        <v>0.00039405906279997306</v>
      </c>
      <c r="E1022" s="103">
        <v>2.891927534220675</v>
      </c>
      <c r="F1022" s="99" t="s">
        <v>1670</v>
      </c>
      <c r="G1022" s="99" t="b">
        <v>0</v>
      </c>
      <c r="H1022" s="99" t="b">
        <v>0</v>
      </c>
      <c r="I1022" s="99" t="b">
        <v>0</v>
      </c>
      <c r="J1022" s="99" t="b">
        <v>0</v>
      </c>
      <c r="K1022" s="99" t="b">
        <v>0</v>
      </c>
      <c r="L1022" s="99" t="b">
        <v>0</v>
      </c>
    </row>
    <row r="1023" spans="1:12" ht="15">
      <c r="A1023" s="101" t="s">
        <v>750</v>
      </c>
      <c r="B1023" s="99" t="s">
        <v>472</v>
      </c>
      <c r="C1023" s="99">
        <v>2</v>
      </c>
      <c r="D1023" s="103">
        <v>0.00039405906279997306</v>
      </c>
      <c r="E1023" s="103">
        <v>2.2635386041703636</v>
      </c>
      <c r="F1023" s="99" t="s">
        <v>1670</v>
      </c>
      <c r="G1023" s="99" t="b">
        <v>0</v>
      </c>
      <c r="H1023" s="99" t="b">
        <v>0</v>
      </c>
      <c r="I1023" s="99" t="b">
        <v>0</v>
      </c>
      <c r="J1023" s="99" t="b">
        <v>0</v>
      </c>
      <c r="K1023" s="99" t="b">
        <v>0</v>
      </c>
      <c r="L1023" s="99" t="b">
        <v>0</v>
      </c>
    </row>
    <row r="1024" spans="1:12" ht="15">
      <c r="A1024" s="101" t="s">
        <v>1624</v>
      </c>
      <c r="B1024" s="99" t="s">
        <v>1267</v>
      </c>
      <c r="C1024" s="99">
        <v>2</v>
      </c>
      <c r="D1024" s="103">
        <v>0.00039405906279997306</v>
      </c>
      <c r="E1024" s="103">
        <v>3.590897538556694</v>
      </c>
      <c r="F1024" s="99" t="s">
        <v>1670</v>
      </c>
      <c r="G1024" s="99" t="b">
        <v>0</v>
      </c>
      <c r="H1024" s="99" t="b">
        <v>0</v>
      </c>
      <c r="I1024" s="99" t="b">
        <v>0</v>
      </c>
      <c r="J1024" s="99" t="b">
        <v>0</v>
      </c>
      <c r="K1024" s="99" t="b">
        <v>0</v>
      </c>
      <c r="L1024" s="99" t="b">
        <v>0</v>
      </c>
    </row>
    <row r="1025" spans="1:12" ht="15">
      <c r="A1025" s="101" t="s">
        <v>1548</v>
      </c>
      <c r="B1025" s="99" t="s">
        <v>415</v>
      </c>
      <c r="C1025" s="99">
        <v>2</v>
      </c>
      <c r="D1025" s="103">
        <v>0.00039405906279997306</v>
      </c>
      <c r="E1025" s="103">
        <v>2.1137762838370313</v>
      </c>
      <c r="F1025" s="99" t="s">
        <v>1670</v>
      </c>
      <c r="G1025" s="99" t="b">
        <v>0</v>
      </c>
      <c r="H1025" s="99" t="b">
        <v>0</v>
      </c>
      <c r="I1025" s="99" t="b">
        <v>0</v>
      </c>
      <c r="J1025" s="99" t="b">
        <v>0</v>
      </c>
      <c r="K1025" s="99" t="b">
        <v>0</v>
      </c>
      <c r="L1025" s="99" t="b">
        <v>0</v>
      </c>
    </row>
    <row r="1026" spans="1:12" ht="15">
      <c r="A1026" s="101" t="s">
        <v>1294</v>
      </c>
      <c r="B1026" s="99" t="s">
        <v>258</v>
      </c>
      <c r="C1026" s="99">
        <v>2</v>
      </c>
      <c r="D1026" s="103">
        <v>0.00039405906279997306</v>
      </c>
      <c r="E1026" s="103">
        <v>2.511716292509069</v>
      </c>
      <c r="F1026" s="99" t="s">
        <v>1670</v>
      </c>
      <c r="G1026" s="99" t="b">
        <v>0</v>
      </c>
      <c r="H1026" s="99" t="b">
        <v>0</v>
      </c>
      <c r="I1026" s="99" t="b">
        <v>0</v>
      </c>
      <c r="J1026" s="99" t="b">
        <v>0</v>
      </c>
      <c r="K1026" s="99" t="b">
        <v>0</v>
      </c>
      <c r="L1026" s="99" t="b">
        <v>0</v>
      </c>
    </row>
    <row r="1027" spans="1:12" ht="15">
      <c r="A1027" s="101" t="s">
        <v>1546</v>
      </c>
      <c r="B1027" s="99" t="s">
        <v>906</v>
      </c>
      <c r="C1027" s="99">
        <v>2</v>
      </c>
      <c r="D1027" s="103">
        <v>0.00039405906279997306</v>
      </c>
      <c r="E1027" s="103">
        <v>3.2898675428927127</v>
      </c>
      <c r="F1027" s="99" t="s">
        <v>1670</v>
      </c>
      <c r="G1027" s="99" t="b">
        <v>0</v>
      </c>
      <c r="H1027" s="99" t="b">
        <v>0</v>
      </c>
      <c r="I1027" s="99" t="b">
        <v>0</v>
      </c>
      <c r="J1027" s="99" t="b">
        <v>0</v>
      </c>
      <c r="K1027" s="99" t="b">
        <v>0</v>
      </c>
      <c r="L1027" s="99" t="b">
        <v>0</v>
      </c>
    </row>
    <row r="1028" spans="1:12" ht="15">
      <c r="A1028" s="101" t="s">
        <v>1287</v>
      </c>
      <c r="B1028" s="99" t="s">
        <v>677</v>
      </c>
      <c r="C1028" s="99">
        <v>2</v>
      </c>
      <c r="D1028" s="103">
        <v>0.00039405906279997306</v>
      </c>
      <c r="E1028" s="103">
        <v>3.1137762838370313</v>
      </c>
      <c r="F1028" s="99" t="s">
        <v>1670</v>
      </c>
      <c r="G1028" s="99" t="b">
        <v>0</v>
      </c>
      <c r="H1028" s="99" t="b">
        <v>0</v>
      </c>
      <c r="I1028" s="99" t="b">
        <v>0</v>
      </c>
      <c r="J1028" s="99" t="b">
        <v>0</v>
      </c>
      <c r="K1028" s="99" t="b">
        <v>0</v>
      </c>
      <c r="L1028" s="99" t="b">
        <v>0</v>
      </c>
    </row>
    <row r="1029" spans="1:12" ht="15">
      <c r="A1029" s="101" t="s">
        <v>416</v>
      </c>
      <c r="B1029" s="99" t="s">
        <v>1012</v>
      </c>
      <c r="C1029" s="99">
        <v>2</v>
      </c>
      <c r="D1029" s="103">
        <v>0.00039405906279997306</v>
      </c>
      <c r="E1029" s="103">
        <v>1.9524082816020565</v>
      </c>
      <c r="F1029" s="99" t="s">
        <v>1670</v>
      </c>
      <c r="G1029" s="99" t="b">
        <v>0</v>
      </c>
      <c r="H1029" s="99" t="b">
        <v>0</v>
      </c>
      <c r="I1029" s="99" t="b">
        <v>0</v>
      </c>
      <c r="J1029" s="99" t="b">
        <v>0</v>
      </c>
      <c r="K1029" s="99" t="b">
        <v>0</v>
      </c>
      <c r="L1029" s="99" t="b">
        <v>0</v>
      </c>
    </row>
    <row r="1030" spans="1:12" ht="15">
      <c r="A1030" s="101" t="s">
        <v>495</v>
      </c>
      <c r="B1030" s="99" t="s">
        <v>1388</v>
      </c>
      <c r="C1030" s="99">
        <v>2</v>
      </c>
      <c r="D1030" s="103">
        <v>0.00039405906279997306</v>
      </c>
      <c r="E1030" s="103">
        <v>2.81274628817305</v>
      </c>
      <c r="F1030" s="99" t="s">
        <v>1670</v>
      </c>
      <c r="G1030" s="99" t="b">
        <v>0</v>
      </c>
      <c r="H1030" s="99" t="b">
        <v>0</v>
      </c>
      <c r="I1030" s="99" t="b">
        <v>0</v>
      </c>
      <c r="J1030" s="99" t="b">
        <v>0</v>
      </c>
      <c r="K1030" s="99" t="b">
        <v>0</v>
      </c>
      <c r="L1030" s="99" t="b">
        <v>0</v>
      </c>
    </row>
    <row r="1031" spans="1:12" ht="15">
      <c r="A1031" s="101" t="s">
        <v>830</v>
      </c>
      <c r="B1031" s="99" t="s">
        <v>493</v>
      </c>
      <c r="C1031" s="99">
        <v>2</v>
      </c>
      <c r="D1031" s="103">
        <v>0.0004705791430399276</v>
      </c>
      <c r="E1031" s="103">
        <v>2.4447695028784557</v>
      </c>
      <c r="F1031" s="99" t="s">
        <v>1670</v>
      </c>
      <c r="G1031" s="99" t="b">
        <v>0</v>
      </c>
      <c r="H1031" s="99" t="b">
        <v>0</v>
      </c>
      <c r="I1031" s="99" t="b">
        <v>0</v>
      </c>
      <c r="J1031" s="99" t="b">
        <v>0</v>
      </c>
      <c r="K1031" s="99" t="b">
        <v>0</v>
      </c>
      <c r="L1031" s="99" t="b">
        <v>0</v>
      </c>
    </row>
    <row r="1032" spans="1:12" ht="15">
      <c r="A1032" s="101" t="s">
        <v>420</v>
      </c>
      <c r="B1032" s="99" t="s">
        <v>582</v>
      </c>
      <c r="C1032" s="99">
        <v>2</v>
      </c>
      <c r="D1032" s="103">
        <v>0.00039405906279997306</v>
      </c>
      <c r="E1032" s="103">
        <v>1.6589314238285213</v>
      </c>
      <c r="F1032" s="99" t="s">
        <v>1670</v>
      </c>
      <c r="G1032" s="99" t="b">
        <v>0</v>
      </c>
      <c r="H1032" s="99" t="b">
        <v>0</v>
      </c>
      <c r="I1032" s="99" t="b">
        <v>0</v>
      </c>
      <c r="J1032" s="99" t="b">
        <v>0</v>
      </c>
      <c r="K1032" s="99" t="b">
        <v>0</v>
      </c>
      <c r="L1032" s="99" t="b">
        <v>0</v>
      </c>
    </row>
    <row r="1033" spans="1:12" ht="15">
      <c r="A1033" s="101" t="s">
        <v>1077</v>
      </c>
      <c r="B1033" s="99" t="s">
        <v>993</v>
      </c>
      <c r="C1033" s="99">
        <v>2</v>
      </c>
      <c r="D1033" s="103">
        <v>0.00039405906279997306</v>
      </c>
      <c r="E1033" s="103">
        <v>3.238715020445331</v>
      </c>
      <c r="F1033" s="99" t="s">
        <v>1670</v>
      </c>
      <c r="G1033" s="99" t="b">
        <v>0</v>
      </c>
      <c r="H1033" s="99" t="b">
        <v>0</v>
      </c>
      <c r="I1033" s="99" t="b">
        <v>0</v>
      </c>
      <c r="J1033" s="99" t="b">
        <v>0</v>
      </c>
      <c r="K1033" s="99" t="b">
        <v>0</v>
      </c>
      <c r="L1033" s="99" t="b">
        <v>0</v>
      </c>
    </row>
    <row r="1034" spans="1:12" ht="15">
      <c r="A1034" s="101" t="s">
        <v>1072</v>
      </c>
      <c r="B1034" s="99" t="s">
        <v>882</v>
      </c>
      <c r="C1034" s="99">
        <v>2</v>
      </c>
      <c r="D1034" s="103">
        <v>0.00039405906279997306</v>
      </c>
      <c r="E1034" s="103">
        <v>3.1137762838370313</v>
      </c>
      <c r="F1034" s="99" t="s">
        <v>1670</v>
      </c>
      <c r="G1034" s="99" t="b">
        <v>0</v>
      </c>
      <c r="H1034" s="99" t="b">
        <v>0</v>
      </c>
      <c r="I1034" s="99" t="b">
        <v>0</v>
      </c>
      <c r="J1034" s="99" t="b">
        <v>0</v>
      </c>
      <c r="K1034" s="99" t="b">
        <v>0</v>
      </c>
      <c r="L1034" s="99" t="b">
        <v>0</v>
      </c>
    </row>
    <row r="1035" spans="1:12" ht="15">
      <c r="A1035" s="101" t="s">
        <v>1323</v>
      </c>
      <c r="B1035" s="99" t="s">
        <v>1524</v>
      </c>
      <c r="C1035" s="99">
        <v>2</v>
      </c>
      <c r="D1035" s="103">
        <v>0.00039405906279997306</v>
      </c>
      <c r="E1035" s="103">
        <v>3.590897538556694</v>
      </c>
      <c r="F1035" s="99" t="s">
        <v>1670</v>
      </c>
      <c r="G1035" s="99" t="b">
        <v>0</v>
      </c>
      <c r="H1035" s="99" t="b">
        <v>0</v>
      </c>
      <c r="I1035" s="99" t="b">
        <v>0</v>
      </c>
      <c r="J1035" s="99" t="b">
        <v>0</v>
      </c>
      <c r="K1035" s="99" t="b">
        <v>0</v>
      </c>
      <c r="L1035" s="99" t="b">
        <v>0</v>
      </c>
    </row>
    <row r="1036" spans="1:12" ht="15">
      <c r="A1036" s="101" t="s">
        <v>874</v>
      </c>
      <c r="B1036" s="99" t="s">
        <v>681</v>
      </c>
      <c r="C1036" s="99">
        <v>2</v>
      </c>
      <c r="D1036" s="103">
        <v>0.00039405906279997306</v>
      </c>
      <c r="E1036" s="103">
        <v>2.81274628817305</v>
      </c>
      <c r="F1036" s="99" t="s">
        <v>1670</v>
      </c>
      <c r="G1036" s="99" t="b">
        <v>0</v>
      </c>
      <c r="H1036" s="99" t="b">
        <v>0</v>
      </c>
      <c r="I1036" s="99" t="b">
        <v>0</v>
      </c>
      <c r="J1036" s="99" t="b">
        <v>0</v>
      </c>
      <c r="K1036" s="99" t="b">
        <v>0</v>
      </c>
      <c r="L1036" s="99" t="b">
        <v>0</v>
      </c>
    </row>
    <row r="1037" spans="1:12" ht="15">
      <c r="A1037" s="101" t="s">
        <v>818</v>
      </c>
      <c r="B1037" s="99" t="s">
        <v>1458</v>
      </c>
      <c r="C1037" s="99">
        <v>2</v>
      </c>
      <c r="D1037" s="103">
        <v>0.00039405906279997306</v>
      </c>
      <c r="E1037" s="103">
        <v>3.2898675428927127</v>
      </c>
      <c r="F1037" s="99" t="s">
        <v>1670</v>
      </c>
      <c r="G1037" s="99" t="b">
        <v>0</v>
      </c>
      <c r="H1037" s="99" t="b">
        <v>0</v>
      </c>
      <c r="I1037" s="99" t="b">
        <v>0</v>
      </c>
      <c r="J1037" s="99" t="b">
        <v>0</v>
      </c>
      <c r="K1037" s="99" t="b">
        <v>0</v>
      </c>
      <c r="L1037" s="99" t="b">
        <v>0</v>
      </c>
    </row>
    <row r="1038" spans="1:12" ht="15">
      <c r="A1038" s="101" t="s">
        <v>697</v>
      </c>
      <c r="B1038" s="99" t="s">
        <v>626</v>
      </c>
      <c r="C1038" s="99">
        <v>2</v>
      </c>
      <c r="D1038" s="103">
        <v>0.00039405906279997306</v>
      </c>
      <c r="E1038" s="103">
        <v>2.5697082394867556</v>
      </c>
      <c r="F1038" s="99" t="s">
        <v>1670</v>
      </c>
      <c r="G1038" s="99" t="b">
        <v>0</v>
      </c>
      <c r="H1038" s="99" t="b">
        <v>0</v>
      </c>
      <c r="I1038" s="99" t="b">
        <v>0</v>
      </c>
      <c r="J1038" s="99" t="b">
        <v>0</v>
      </c>
      <c r="K1038" s="99" t="b">
        <v>0</v>
      </c>
      <c r="L1038" s="99" t="b">
        <v>0</v>
      </c>
    </row>
    <row r="1039" spans="1:12" ht="15">
      <c r="A1039" s="101" t="s">
        <v>1611</v>
      </c>
      <c r="B1039" s="99" t="s">
        <v>1166</v>
      </c>
      <c r="C1039" s="99">
        <v>2</v>
      </c>
      <c r="D1039" s="103">
        <v>0.00039405906279997306</v>
      </c>
      <c r="E1039" s="103">
        <v>3.4148062795010126</v>
      </c>
      <c r="F1039" s="99" t="s">
        <v>1670</v>
      </c>
      <c r="G1039" s="99" t="b">
        <v>0</v>
      </c>
      <c r="H1039" s="99" t="b">
        <v>1</v>
      </c>
      <c r="I1039" s="99" t="b">
        <v>0</v>
      </c>
      <c r="J1039" s="99" t="b">
        <v>1</v>
      </c>
      <c r="K1039" s="99" t="b">
        <v>0</v>
      </c>
      <c r="L1039" s="99" t="b">
        <v>0</v>
      </c>
    </row>
    <row r="1040" spans="1:12" ht="15">
      <c r="A1040" s="101" t="s">
        <v>692</v>
      </c>
      <c r="B1040" s="99" t="s">
        <v>1217</v>
      </c>
      <c r="C1040" s="99">
        <v>2</v>
      </c>
      <c r="D1040" s="103">
        <v>0.00039405906279997306</v>
      </c>
      <c r="E1040" s="103">
        <v>3.1137762838370313</v>
      </c>
      <c r="F1040" s="99" t="s">
        <v>1670</v>
      </c>
      <c r="G1040" s="99" t="b">
        <v>0</v>
      </c>
      <c r="H1040" s="99" t="b">
        <v>0</v>
      </c>
      <c r="I1040" s="99" t="b">
        <v>0</v>
      </c>
      <c r="J1040" s="99" t="b">
        <v>0</v>
      </c>
      <c r="K1040" s="99" t="b">
        <v>0</v>
      </c>
      <c r="L1040" s="99" t="b">
        <v>0</v>
      </c>
    </row>
    <row r="1041" spans="1:12" ht="15">
      <c r="A1041" s="101" t="s">
        <v>500</v>
      </c>
      <c r="B1041" s="99" t="s">
        <v>571</v>
      </c>
      <c r="C1041" s="99">
        <v>2</v>
      </c>
      <c r="D1041" s="103">
        <v>0.0004705791430399276</v>
      </c>
      <c r="E1041" s="103">
        <v>2.0925869847670935</v>
      </c>
      <c r="F1041" s="99" t="s">
        <v>1670</v>
      </c>
      <c r="G1041" s="99" t="b">
        <v>0</v>
      </c>
      <c r="H1041" s="99" t="b">
        <v>0</v>
      </c>
      <c r="I1041" s="99" t="b">
        <v>0</v>
      </c>
      <c r="J1041" s="99" t="b">
        <v>0</v>
      </c>
      <c r="K1041" s="99" t="b">
        <v>0</v>
      </c>
      <c r="L1041" s="99" t="b">
        <v>0</v>
      </c>
    </row>
    <row r="1042" spans="1:12" ht="15">
      <c r="A1042" s="101" t="s">
        <v>853</v>
      </c>
      <c r="B1042" s="99" t="s">
        <v>1611</v>
      </c>
      <c r="C1042" s="99">
        <v>2</v>
      </c>
      <c r="D1042" s="103">
        <v>0.00039405906279997306</v>
      </c>
      <c r="E1042" s="103">
        <v>3.2898675428927127</v>
      </c>
      <c r="F1042" s="99" t="s">
        <v>1670</v>
      </c>
      <c r="G1042" s="99" t="b">
        <v>0</v>
      </c>
      <c r="H1042" s="99" t="b">
        <v>0</v>
      </c>
      <c r="I1042" s="99" t="b">
        <v>0</v>
      </c>
      <c r="J1042" s="99" t="b">
        <v>0</v>
      </c>
      <c r="K1042" s="99" t="b">
        <v>1</v>
      </c>
      <c r="L1042" s="99" t="b">
        <v>0</v>
      </c>
    </row>
    <row r="1043" spans="1:12" ht="15">
      <c r="A1043" s="101" t="s">
        <v>918</v>
      </c>
      <c r="B1043" s="99" t="s">
        <v>901</v>
      </c>
      <c r="C1043" s="99">
        <v>2</v>
      </c>
      <c r="D1043" s="103">
        <v>0.00039405906279997306</v>
      </c>
      <c r="E1043" s="103">
        <v>2.9888375472287314</v>
      </c>
      <c r="F1043" s="99" t="s">
        <v>1670</v>
      </c>
      <c r="G1043" s="99" t="b">
        <v>0</v>
      </c>
      <c r="H1043" s="99" t="b">
        <v>0</v>
      </c>
      <c r="I1043" s="99" t="b">
        <v>0</v>
      </c>
      <c r="J1043" s="99" t="b">
        <v>1</v>
      </c>
      <c r="K1043" s="99" t="b">
        <v>0</v>
      </c>
      <c r="L1043" s="99" t="b">
        <v>0</v>
      </c>
    </row>
    <row r="1044" spans="1:12" ht="15">
      <c r="A1044" s="101" t="s">
        <v>974</v>
      </c>
      <c r="B1044" s="99" t="s">
        <v>646</v>
      </c>
      <c r="C1044" s="99">
        <v>2</v>
      </c>
      <c r="D1044" s="103">
        <v>0.00039405906279997306</v>
      </c>
      <c r="E1044" s="103">
        <v>2.870738235150737</v>
      </c>
      <c r="F1044" s="99" t="s">
        <v>1670</v>
      </c>
      <c r="G1044" s="99" t="b">
        <v>0</v>
      </c>
      <c r="H1044" s="99" t="b">
        <v>0</v>
      </c>
      <c r="I1044" s="99" t="b">
        <v>0</v>
      </c>
      <c r="J1044" s="99" t="b">
        <v>0</v>
      </c>
      <c r="K1044" s="99" t="b">
        <v>0</v>
      </c>
      <c r="L1044" s="99" t="b">
        <v>0</v>
      </c>
    </row>
    <row r="1045" spans="1:12" ht="15">
      <c r="A1045" s="101" t="s">
        <v>887</v>
      </c>
      <c r="B1045" s="99" t="s">
        <v>860</v>
      </c>
      <c r="C1045" s="99">
        <v>2</v>
      </c>
      <c r="D1045" s="103">
        <v>0.00039405906279997306</v>
      </c>
      <c r="E1045" s="103">
        <v>2.9888375472287314</v>
      </c>
      <c r="F1045" s="99" t="s">
        <v>1670</v>
      </c>
      <c r="G1045" s="99" t="b">
        <v>0</v>
      </c>
      <c r="H1045" s="99" t="b">
        <v>0</v>
      </c>
      <c r="I1045" s="99" t="b">
        <v>0</v>
      </c>
      <c r="J1045" s="99" t="b">
        <v>0</v>
      </c>
      <c r="K1045" s="99" t="b">
        <v>0</v>
      </c>
      <c r="L1045" s="99" t="b">
        <v>0</v>
      </c>
    </row>
    <row r="1046" spans="1:12" ht="15">
      <c r="A1046" s="101" t="s">
        <v>654</v>
      </c>
      <c r="B1046" s="99" t="s">
        <v>1663</v>
      </c>
      <c r="C1046" s="99">
        <v>2</v>
      </c>
      <c r="D1046" s="103">
        <v>0.00039405906279997306</v>
      </c>
      <c r="E1046" s="103">
        <v>3.1137762838370313</v>
      </c>
      <c r="F1046" s="99" t="s">
        <v>1670</v>
      </c>
      <c r="G1046" s="99" t="b">
        <v>0</v>
      </c>
      <c r="H1046" s="99" t="b">
        <v>0</v>
      </c>
      <c r="I1046" s="99" t="b">
        <v>0</v>
      </c>
      <c r="J1046" s="99" t="b">
        <v>0</v>
      </c>
      <c r="K1046" s="99" t="b">
        <v>0</v>
      </c>
      <c r="L1046" s="99" t="b">
        <v>0</v>
      </c>
    </row>
    <row r="1047" spans="1:12" ht="15">
      <c r="A1047" s="101" t="s">
        <v>585</v>
      </c>
      <c r="B1047" s="99" t="s">
        <v>429</v>
      </c>
      <c r="C1047" s="99">
        <v>2</v>
      </c>
      <c r="D1047" s="103">
        <v>0.0004705791430399276</v>
      </c>
      <c r="E1047" s="103">
        <v>1.7615937657256688</v>
      </c>
      <c r="F1047" s="99" t="s">
        <v>1670</v>
      </c>
      <c r="G1047" s="99" t="b">
        <v>0</v>
      </c>
      <c r="H1047" s="99" t="b">
        <v>0</v>
      </c>
      <c r="I1047" s="99" t="b">
        <v>0</v>
      </c>
      <c r="J1047" s="99" t="b">
        <v>0</v>
      </c>
      <c r="K1047" s="99" t="b">
        <v>0</v>
      </c>
      <c r="L1047" s="99" t="b">
        <v>0</v>
      </c>
    </row>
    <row r="1048" spans="1:12" ht="15">
      <c r="A1048" s="101" t="s">
        <v>662</v>
      </c>
      <c r="B1048" s="99" t="s">
        <v>534</v>
      </c>
      <c r="C1048" s="99">
        <v>2</v>
      </c>
      <c r="D1048" s="103">
        <v>0.00039405906279997306</v>
      </c>
      <c r="E1048" s="103">
        <v>2.3734135943427876</v>
      </c>
      <c r="F1048" s="99" t="s">
        <v>1670</v>
      </c>
      <c r="G1048" s="99" t="b">
        <v>0</v>
      </c>
      <c r="H1048" s="99" t="b">
        <v>0</v>
      </c>
      <c r="I1048" s="99" t="b">
        <v>0</v>
      </c>
      <c r="J1048" s="99" t="b">
        <v>1</v>
      </c>
      <c r="K1048" s="99" t="b">
        <v>0</v>
      </c>
      <c r="L1048" s="99" t="b">
        <v>0</v>
      </c>
    </row>
    <row r="1049" spans="1:12" ht="15">
      <c r="A1049" s="101" t="s">
        <v>436</v>
      </c>
      <c r="B1049" s="99" t="s">
        <v>1647</v>
      </c>
      <c r="C1049" s="99">
        <v>2</v>
      </c>
      <c r="D1049" s="103">
        <v>0.00039405906279997306</v>
      </c>
      <c r="E1049" s="103">
        <v>2.476954186249857</v>
      </c>
      <c r="F1049" s="99" t="s">
        <v>1670</v>
      </c>
      <c r="G1049" s="99" t="b">
        <v>0</v>
      </c>
      <c r="H1049" s="99" t="b">
        <v>0</v>
      </c>
      <c r="I1049" s="99" t="b">
        <v>0</v>
      </c>
      <c r="J1049" s="99" t="b">
        <v>1</v>
      </c>
      <c r="K1049" s="99" t="b">
        <v>0</v>
      </c>
      <c r="L1049" s="99" t="b">
        <v>0</v>
      </c>
    </row>
    <row r="1050" spans="1:12" ht="15">
      <c r="A1050" s="101" t="s">
        <v>1196</v>
      </c>
      <c r="B1050" s="99" t="s">
        <v>556</v>
      </c>
      <c r="C1050" s="99">
        <v>2</v>
      </c>
      <c r="D1050" s="103">
        <v>0.0004705791430399276</v>
      </c>
      <c r="E1050" s="103">
        <v>2.715836275164994</v>
      </c>
      <c r="F1050" s="99" t="s">
        <v>1670</v>
      </c>
      <c r="G1050" s="99" t="b">
        <v>0</v>
      </c>
      <c r="H1050" s="99" t="b">
        <v>0</v>
      </c>
      <c r="I1050" s="99" t="b">
        <v>0</v>
      </c>
      <c r="J1050" s="99" t="b">
        <v>0</v>
      </c>
      <c r="K1050" s="99" t="b">
        <v>0</v>
      </c>
      <c r="L1050" s="99" t="b">
        <v>0</v>
      </c>
    </row>
    <row r="1051" spans="1:12" ht="15">
      <c r="A1051" s="101" t="s">
        <v>1150</v>
      </c>
      <c r="B1051" s="99" t="s">
        <v>436</v>
      </c>
      <c r="C1051" s="99">
        <v>2</v>
      </c>
      <c r="D1051" s="103">
        <v>0.00039405906279997306</v>
      </c>
      <c r="E1051" s="103">
        <v>2.3008629271941756</v>
      </c>
      <c r="F1051" s="99" t="s">
        <v>1670</v>
      </c>
      <c r="G1051" s="99" t="b">
        <v>0</v>
      </c>
      <c r="H1051" s="99" t="b">
        <v>0</v>
      </c>
      <c r="I1051" s="99" t="b">
        <v>0</v>
      </c>
      <c r="J1051" s="99" t="b">
        <v>0</v>
      </c>
      <c r="K1051" s="99" t="b">
        <v>0</v>
      </c>
      <c r="L1051" s="99" t="b">
        <v>0</v>
      </c>
    </row>
    <row r="1052" spans="1:12" ht="15">
      <c r="A1052" s="101" t="s">
        <v>441</v>
      </c>
      <c r="B1052" s="99" t="s">
        <v>1037</v>
      </c>
      <c r="C1052" s="99">
        <v>2</v>
      </c>
      <c r="D1052" s="103">
        <v>0.00039405906279997306</v>
      </c>
      <c r="E1052" s="103">
        <v>2.335625033453388</v>
      </c>
      <c r="F1052" s="99" t="s">
        <v>1670</v>
      </c>
      <c r="G1052" s="99" t="b">
        <v>0</v>
      </c>
      <c r="H1052" s="99" t="b">
        <v>0</v>
      </c>
      <c r="I1052" s="99" t="b">
        <v>0</v>
      </c>
      <c r="J1052" s="99" t="b">
        <v>0</v>
      </c>
      <c r="K1052" s="99" t="b">
        <v>0</v>
      </c>
      <c r="L1052" s="99" t="b">
        <v>0</v>
      </c>
    </row>
    <row r="1053" spans="1:12" ht="15">
      <c r="A1053" s="101" t="s">
        <v>1225</v>
      </c>
      <c r="B1053" s="99" t="s">
        <v>1604</v>
      </c>
      <c r="C1053" s="99">
        <v>2</v>
      </c>
      <c r="D1053" s="103">
        <v>0.0004705791430399276</v>
      </c>
      <c r="E1053" s="103">
        <v>3.590897538556694</v>
      </c>
      <c r="F1053" s="99" t="s">
        <v>1670</v>
      </c>
      <c r="G1053" s="99" t="b">
        <v>0</v>
      </c>
      <c r="H1053" s="99" t="b">
        <v>0</v>
      </c>
      <c r="I1053" s="99" t="b">
        <v>0</v>
      </c>
      <c r="J1053" s="99" t="b">
        <v>1</v>
      </c>
      <c r="K1053" s="99" t="b">
        <v>0</v>
      </c>
      <c r="L1053" s="99" t="b">
        <v>0</v>
      </c>
    </row>
    <row r="1054" spans="1:12" ht="15">
      <c r="A1054" s="101" t="s">
        <v>1433</v>
      </c>
      <c r="B1054" s="99" t="s">
        <v>233</v>
      </c>
      <c r="C1054" s="99">
        <v>2</v>
      </c>
      <c r="D1054" s="103">
        <v>0.0004705791430399276</v>
      </c>
      <c r="E1054" s="103">
        <v>2.1595337743977066</v>
      </c>
      <c r="F1054" s="99" t="s">
        <v>1670</v>
      </c>
      <c r="G1054" s="99" t="b">
        <v>0</v>
      </c>
      <c r="H1054" s="99" t="b">
        <v>0</v>
      </c>
      <c r="I1054" s="99" t="b">
        <v>0</v>
      </c>
      <c r="J1054" s="99" t="b">
        <v>0</v>
      </c>
      <c r="K1054" s="99" t="b">
        <v>0</v>
      </c>
      <c r="L1054" s="99" t="b">
        <v>0</v>
      </c>
    </row>
    <row r="1055" spans="1:12" ht="15">
      <c r="A1055" s="101" t="s">
        <v>705</v>
      </c>
      <c r="B1055" s="99" t="s">
        <v>475</v>
      </c>
      <c r="C1055" s="99">
        <v>2</v>
      </c>
      <c r="D1055" s="103">
        <v>0.00039405906279997306</v>
      </c>
      <c r="E1055" s="103">
        <v>2.1843573581227385</v>
      </c>
      <c r="F1055" s="99" t="s">
        <v>1670</v>
      </c>
      <c r="G1055" s="99" t="b">
        <v>0</v>
      </c>
      <c r="H1055" s="99" t="b">
        <v>0</v>
      </c>
      <c r="I1055" s="99" t="b">
        <v>0</v>
      </c>
      <c r="J1055" s="99" t="b">
        <v>0</v>
      </c>
      <c r="K1055" s="99" t="b">
        <v>0</v>
      </c>
      <c r="L1055" s="99" t="b">
        <v>0</v>
      </c>
    </row>
    <row r="1056" spans="1:12" ht="15">
      <c r="A1056" s="101" t="s">
        <v>484</v>
      </c>
      <c r="B1056" s="99" t="s">
        <v>902</v>
      </c>
      <c r="C1056" s="99">
        <v>2</v>
      </c>
      <c r="D1056" s="103">
        <v>0.0004705791430399276</v>
      </c>
      <c r="E1056" s="103">
        <v>2.386777555900769</v>
      </c>
      <c r="F1056" s="99" t="s">
        <v>1670</v>
      </c>
      <c r="G1056" s="99" t="b">
        <v>0</v>
      </c>
      <c r="H1056" s="99" t="b">
        <v>0</v>
      </c>
      <c r="I1056" s="99" t="b">
        <v>0</v>
      </c>
      <c r="J1056" s="99" t="b">
        <v>0</v>
      </c>
      <c r="K1056" s="99" t="b">
        <v>0</v>
      </c>
      <c r="L1056" s="99" t="b">
        <v>0</v>
      </c>
    </row>
    <row r="1057" spans="1:12" ht="15">
      <c r="A1057" s="101" t="s">
        <v>1513</v>
      </c>
      <c r="B1057" s="99" t="s">
        <v>1291</v>
      </c>
      <c r="C1057" s="99">
        <v>2</v>
      </c>
      <c r="D1057" s="103">
        <v>0.00039405906279997306</v>
      </c>
      <c r="E1057" s="103">
        <v>3.590897538556694</v>
      </c>
      <c r="F1057" s="99" t="s">
        <v>1670</v>
      </c>
      <c r="G1057" s="99" t="b">
        <v>0</v>
      </c>
      <c r="H1057" s="99" t="b">
        <v>0</v>
      </c>
      <c r="I1057" s="99" t="b">
        <v>0</v>
      </c>
      <c r="J1057" s="99" t="b">
        <v>0</v>
      </c>
      <c r="K1057" s="99" t="b">
        <v>0</v>
      </c>
      <c r="L1057" s="99" t="b">
        <v>0</v>
      </c>
    </row>
    <row r="1058" spans="1:12" ht="15">
      <c r="A1058" s="101" t="s">
        <v>455</v>
      </c>
      <c r="B1058" s="99" t="s">
        <v>788</v>
      </c>
      <c r="C1058" s="99">
        <v>2</v>
      </c>
      <c r="D1058" s="103">
        <v>0.00039405906279997306</v>
      </c>
      <c r="E1058" s="103">
        <v>2.2152339245958084</v>
      </c>
      <c r="F1058" s="99" t="s">
        <v>1670</v>
      </c>
      <c r="G1058" s="99" t="b">
        <v>0</v>
      </c>
      <c r="H1058" s="99" t="b">
        <v>0</v>
      </c>
      <c r="I1058" s="99" t="b">
        <v>0</v>
      </c>
      <c r="J1058" s="99" t="b">
        <v>0</v>
      </c>
      <c r="K1058" s="99" t="b">
        <v>0</v>
      </c>
      <c r="L1058" s="99" t="b">
        <v>0</v>
      </c>
    </row>
    <row r="1059" spans="1:12" ht="15">
      <c r="A1059" s="101" t="s">
        <v>1401</v>
      </c>
      <c r="B1059" s="99" t="s">
        <v>449</v>
      </c>
      <c r="C1059" s="99">
        <v>2</v>
      </c>
      <c r="D1059" s="103">
        <v>0.00039405906279997306</v>
      </c>
      <c r="E1059" s="103">
        <v>2.590897538556694</v>
      </c>
      <c r="F1059" s="99" t="s">
        <v>1670</v>
      </c>
      <c r="G1059" s="99" t="b">
        <v>0</v>
      </c>
      <c r="H1059" s="99" t="b">
        <v>0</v>
      </c>
      <c r="I1059" s="99" t="b">
        <v>0</v>
      </c>
      <c r="J1059" s="99" t="b">
        <v>0</v>
      </c>
      <c r="K1059" s="99" t="b">
        <v>0</v>
      </c>
      <c r="L1059" s="99" t="b">
        <v>0</v>
      </c>
    </row>
    <row r="1060" spans="1:12" ht="15">
      <c r="A1060" s="101" t="s">
        <v>1357</v>
      </c>
      <c r="B1060" s="99" t="s">
        <v>657</v>
      </c>
      <c r="C1060" s="99">
        <v>2</v>
      </c>
      <c r="D1060" s="103">
        <v>0.00039405906279997306</v>
      </c>
      <c r="E1060" s="103">
        <v>3.1137762838370313</v>
      </c>
      <c r="F1060" s="99" t="s">
        <v>1670</v>
      </c>
      <c r="G1060" s="99" t="b">
        <v>0</v>
      </c>
      <c r="H1060" s="99" t="b">
        <v>0</v>
      </c>
      <c r="I1060" s="99" t="b">
        <v>0</v>
      </c>
      <c r="J1060" s="99" t="b">
        <v>0</v>
      </c>
      <c r="K1060" s="99" t="b">
        <v>0</v>
      </c>
      <c r="L1060" s="99" t="b">
        <v>0</v>
      </c>
    </row>
    <row r="1061" spans="1:12" ht="15">
      <c r="A1061" s="101" t="s">
        <v>1491</v>
      </c>
      <c r="B1061" s="99" t="s">
        <v>1592</v>
      </c>
      <c r="C1061" s="99">
        <v>2</v>
      </c>
      <c r="D1061" s="103">
        <v>0.00039405906279997306</v>
      </c>
      <c r="E1061" s="103">
        <v>3.590897538556694</v>
      </c>
      <c r="F1061" s="99" t="s">
        <v>1670</v>
      </c>
      <c r="G1061" s="99" t="b">
        <v>0</v>
      </c>
      <c r="H1061" s="99" t="b">
        <v>0</v>
      </c>
      <c r="I1061" s="99" t="b">
        <v>0</v>
      </c>
      <c r="J1061" s="99" t="b">
        <v>0</v>
      </c>
      <c r="K1061" s="99" t="b">
        <v>0</v>
      </c>
      <c r="L1061" s="99" t="b">
        <v>0</v>
      </c>
    </row>
    <row r="1062" spans="1:12" ht="15">
      <c r="A1062" s="101" t="s">
        <v>760</v>
      </c>
      <c r="B1062" s="99" t="s">
        <v>1633</v>
      </c>
      <c r="C1062" s="99">
        <v>2</v>
      </c>
      <c r="D1062" s="103">
        <v>0.00039405906279997306</v>
      </c>
      <c r="E1062" s="103">
        <v>3.192957529884656</v>
      </c>
      <c r="F1062" s="99" t="s">
        <v>1670</v>
      </c>
      <c r="G1062" s="99" t="b">
        <v>0</v>
      </c>
      <c r="H1062" s="99" t="b">
        <v>1</v>
      </c>
      <c r="I1062" s="99" t="b">
        <v>0</v>
      </c>
      <c r="J1062" s="99" t="b">
        <v>0</v>
      </c>
      <c r="K1062" s="99" t="b">
        <v>1</v>
      </c>
      <c r="L1062" s="99" t="b">
        <v>0</v>
      </c>
    </row>
    <row r="1063" spans="1:12" ht="15">
      <c r="A1063" s="101" t="s">
        <v>441</v>
      </c>
      <c r="B1063" s="99" t="s">
        <v>591</v>
      </c>
      <c r="C1063" s="99">
        <v>2</v>
      </c>
      <c r="D1063" s="103">
        <v>0.0004705791430399276</v>
      </c>
      <c r="E1063" s="103">
        <v>1.9096563011811065</v>
      </c>
      <c r="F1063" s="99" t="s">
        <v>1670</v>
      </c>
      <c r="G1063" s="99" t="b">
        <v>0</v>
      </c>
      <c r="H1063" s="99" t="b">
        <v>0</v>
      </c>
      <c r="I1063" s="99" t="b">
        <v>0</v>
      </c>
      <c r="J1063" s="99" t="b">
        <v>0</v>
      </c>
      <c r="K1063" s="99" t="b">
        <v>0</v>
      </c>
      <c r="L1063" s="99" t="b">
        <v>0</v>
      </c>
    </row>
    <row r="1064" spans="1:12" ht="15">
      <c r="A1064" s="101" t="s">
        <v>572</v>
      </c>
      <c r="B1064" s="99" t="s">
        <v>700</v>
      </c>
      <c r="C1064" s="99">
        <v>2</v>
      </c>
      <c r="D1064" s="103">
        <v>0.00039405906279997306</v>
      </c>
      <c r="E1064" s="103">
        <v>2.460563770061688</v>
      </c>
      <c r="F1064" s="99" t="s">
        <v>1670</v>
      </c>
      <c r="G1064" s="99" t="b">
        <v>0</v>
      </c>
      <c r="H1064" s="99" t="b">
        <v>0</v>
      </c>
      <c r="I1064" s="99" t="b">
        <v>0</v>
      </c>
      <c r="J1064" s="99" t="b">
        <v>0</v>
      </c>
      <c r="K1064" s="99" t="b">
        <v>0</v>
      </c>
      <c r="L1064" s="99" t="b">
        <v>0</v>
      </c>
    </row>
    <row r="1065" spans="1:12" ht="15">
      <c r="A1065" s="101" t="s">
        <v>1228</v>
      </c>
      <c r="B1065" s="99" t="s">
        <v>710</v>
      </c>
      <c r="C1065" s="99">
        <v>2</v>
      </c>
      <c r="D1065" s="103">
        <v>0.0004705791430399276</v>
      </c>
      <c r="E1065" s="103">
        <v>3.1137762838370313</v>
      </c>
      <c r="F1065" s="99" t="s">
        <v>1670</v>
      </c>
      <c r="G1065" s="99" t="b">
        <v>0</v>
      </c>
      <c r="H1065" s="99" t="b">
        <v>0</v>
      </c>
      <c r="I1065" s="99" t="b">
        <v>0</v>
      </c>
      <c r="J1065" s="99" t="b">
        <v>1</v>
      </c>
      <c r="K1065" s="99" t="b">
        <v>0</v>
      </c>
      <c r="L1065" s="99" t="b">
        <v>0</v>
      </c>
    </row>
    <row r="1066" spans="1:12" ht="15">
      <c r="A1066" s="101" t="s">
        <v>1616</v>
      </c>
      <c r="B1066" s="99" t="s">
        <v>574</v>
      </c>
      <c r="C1066" s="99">
        <v>2</v>
      </c>
      <c r="D1066" s="103">
        <v>0.00039405906279997306</v>
      </c>
      <c r="E1066" s="103">
        <v>2.93768502478135</v>
      </c>
      <c r="F1066" s="99" t="s">
        <v>1670</v>
      </c>
      <c r="G1066" s="99" t="b">
        <v>0</v>
      </c>
      <c r="H1066" s="99" t="b">
        <v>0</v>
      </c>
      <c r="I1066" s="99" t="b">
        <v>0</v>
      </c>
      <c r="J1066" s="99" t="b">
        <v>0</v>
      </c>
      <c r="K1066" s="99" t="b">
        <v>0</v>
      </c>
      <c r="L1066" s="99" t="b">
        <v>0</v>
      </c>
    </row>
    <row r="1067" spans="1:12" ht="15">
      <c r="A1067" s="101" t="s">
        <v>1297</v>
      </c>
      <c r="B1067" s="99" t="s">
        <v>621</v>
      </c>
      <c r="C1067" s="99">
        <v>2</v>
      </c>
      <c r="D1067" s="103">
        <v>0.00039405906279997306</v>
      </c>
      <c r="E1067" s="103">
        <v>3.0468294942064182</v>
      </c>
      <c r="F1067" s="99" t="s">
        <v>1670</v>
      </c>
      <c r="G1067" s="99" t="b">
        <v>0</v>
      </c>
      <c r="H1067" s="99" t="b">
        <v>0</v>
      </c>
      <c r="I1067" s="99" t="b">
        <v>0</v>
      </c>
      <c r="J1067" s="99" t="b">
        <v>0</v>
      </c>
      <c r="K1067" s="99" t="b">
        <v>0</v>
      </c>
      <c r="L1067" s="99" t="b">
        <v>0</v>
      </c>
    </row>
    <row r="1068" spans="1:12" ht="15">
      <c r="A1068" s="101" t="s">
        <v>416</v>
      </c>
      <c r="B1068" s="99" t="s">
        <v>553</v>
      </c>
      <c r="C1068" s="99">
        <v>2</v>
      </c>
      <c r="D1068" s="103">
        <v>0.00039405906279997306</v>
      </c>
      <c r="E1068" s="103">
        <v>1.4295295363217189</v>
      </c>
      <c r="F1068" s="99" t="s">
        <v>1670</v>
      </c>
      <c r="G1068" s="99" t="b">
        <v>0</v>
      </c>
      <c r="H1068" s="99" t="b">
        <v>0</v>
      </c>
      <c r="I1068" s="99" t="b">
        <v>0</v>
      </c>
      <c r="J1068" s="99" t="b">
        <v>0</v>
      </c>
      <c r="K1068" s="99" t="b">
        <v>0</v>
      </c>
      <c r="L1068" s="99" t="b">
        <v>0</v>
      </c>
    </row>
    <row r="1069" spans="1:12" ht="15">
      <c r="A1069" s="101" t="s">
        <v>1459</v>
      </c>
      <c r="B1069" s="99" t="s">
        <v>612</v>
      </c>
      <c r="C1069" s="99">
        <v>2</v>
      </c>
      <c r="D1069" s="103">
        <v>0.00039405906279997306</v>
      </c>
      <c r="E1069" s="103">
        <v>3.0468294942064182</v>
      </c>
      <c r="F1069" s="99" t="s">
        <v>1670</v>
      </c>
      <c r="G1069" s="99" t="b">
        <v>0</v>
      </c>
      <c r="H1069" s="99" t="b">
        <v>0</v>
      </c>
      <c r="I1069" s="99" t="b">
        <v>0</v>
      </c>
      <c r="J1069" s="99" t="b">
        <v>0</v>
      </c>
      <c r="K1069" s="99" t="b">
        <v>0</v>
      </c>
      <c r="L1069" s="99" t="b">
        <v>0</v>
      </c>
    </row>
    <row r="1070" spans="1:12" ht="15">
      <c r="A1070" s="101" t="s">
        <v>258</v>
      </c>
      <c r="B1070" s="99" t="s">
        <v>1418</v>
      </c>
      <c r="C1070" s="99">
        <v>2</v>
      </c>
      <c r="D1070" s="103">
        <v>0.00039405906279997306</v>
      </c>
      <c r="E1070" s="103">
        <v>2.476954186249857</v>
      </c>
      <c r="F1070" s="99" t="s">
        <v>1670</v>
      </c>
      <c r="G1070" s="99" t="b">
        <v>0</v>
      </c>
      <c r="H1070" s="99" t="b">
        <v>0</v>
      </c>
      <c r="I1070" s="99" t="b">
        <v>0</v>
      </c>
      <c r="J1070" s="99" t="b">
        <v>0</v>
      </c>
      <c r="K1070" s="99" t="b">
        <v>0</v>
      </c>
      <c r="L1070" s="99" t="b">
        <v>0</v>
      </c>
    </row>
    <row r="1071" spans="1:12" ht="15">
      <c r="A1071" s="101" t="s">
        <v>233</v>
      </c>
      <c r="B1071" s="99" t="s">
        <v>533</v>
      </c>
      <c r="C1071" s="99">
        <v>2</v>
      </c>
      <c r="D1071" s="103">
        <v>0.00039405906279997306</v>
      </c>
      <c r="E1071" s="103">
        <v>1.3662350097156641</v>
      </c>
      <c r="F1071" s="99" t="s">
        <v>1670</v>
      </c>
      <c r="G1071" s="99" t="b">
        <v>0</v>
      </c>
      <c r="H1071" s="99" t="b">
        <v>0</v>
      </c>
      <c r="I1071" s="99" t="b">
        <v>0</v>
      </c>
      <c r="J1071" s="99" t="b">
        <v>0</v>
      </c>
      <c r="K1071" s="99" t="b">
        <v>0</v>
      </c>
      <c r="L1071" s="99" t="b">
        <v>0</v>
      </c>
    </row>
    <row r="1072" spans="1:12" ht="15">
      <c r="A1072" s="101" t="s">
        <v>250</v>
      </c>
      <c r="B1072" s="99" t="s">
        <v>641</v>
      </c>
      <c r="C1072" s="99">
        <v>2</v>
      </c>
      <c r="D1072" s="103">
        <v>0.00039405906279997306</v>
      </c>
      <c r="E1072" s="103">
        <v>1.724610199472499</v>
      </c>
      <c r="F1072" s="99" t="s">
        <v>1670</v>
      </c>
      <c r="G1072" s="99" t="b">
        <v>0</v>
      </c>
      <c r="H1072" s="99" t="b">
        <v>0</v>
      </c>
      <c r="I1072" s="99" t="b">
        <v>0</v>
      </c>
      <c r="J1072" s="99" t="b">
        <v>0</v>
      </c>
      <c r="K1072" s="99" t="b">
        <v>0</v>
      </c>
      <c r="L1072" s="99" t="b">
        <v>0</v>
      </c>
    </row>
    <row r="1073" spans="1:12" ht="15">
      <c r="A1073" s="101" t="s">
        <v>429</v>
      </c>
      <c r="B1073" s="99" t="s">
        <v>420</v>
      </c>
      <c r="C1073" s="99">
        <v>2</v>
      </c>
      <c r="D1073" s="103">
        <v>0.00039405906279997306</v>
      </c>
      <c r="E1073" s="103">
        <v>1.1476345510979988</v>
      </c>
      <c r="F1073" s="99" t="s">
        <v>1670</v>
      </c>
      <c r="G1073" s="99" t="b">
        <v>0</v>
      </c>
      <c r="H1073" s="99" t="b">
        <v>0</v>
      </c>
      <c r="I1073" s="99" t="b">
        <v>0</v>
      </c>
      <c r="J1073" s="99" t="b">
        <v>0</v>
      </c>
      <c r="K1073" s="99" t="b">
        <v>0</v>
      </c>
      <c r="L1073" s="99" t="b">
        <v>0</v>
      </c>
    </row>
    <row r="1074" spans="1:12" ht="15">
      <c r="A1074" s="101" t="s">
        <v>1518</v>
      </c>
      <c r="B1074" s="99" t="s">
        <v>1260</v>
      </c>
      <c r="C1074" s="99">
        <v>2</v>
      </c>
      <c r="D1074" s="103">
        <v>0.00039405906279997306</v>
      </c>
      <c r="E1074" s="103">
        <v>3.590897538556694</v>
      </c>
      <c r="F1074" s="99" t="s">
        <v>1670</v>
      </c>
      <c r="G1074" s="99" t="b">
        <v>0</v>
      </c>
      <c r="H1074" s="99" t="b">
        <v>0</v>
      </c>
      <c r="I1074" s="99" t="b">
        <v>0</v>
      </c>
      <c r="J1074" s="99" t="b">
        <v>0</v>
      </c>
      <c r="K1074" s="99" t="b">
        <v>0</v>
      </c>
      <c r="L1074" s="99" t="b">
        <v>0</v>
      </c>
    </row>
    <row r="1075" spans="1:12" ht="15">
      <c r="A1075" s="101" t="s">
        <v>1171</v>
      </c>
      <c r="B1075" s="99" t="s">
        <v>418</v>
      </c>
      <c r="C1075" s="99">
        <v>2</v>
      </c>
      <c r="D1075" s="103">
        <v>0.00039405906279997306</v>
      </c>
      <c r="E1075" s="103">
        <v>2.0723835986788064</v>
      </c>
      <c r="F1075" s="99" t="s">
        <v>1670</v>
      </c>
      <c r="G1075" s="99" t="b">
        <v>0</v>
      </c>
      <c r="H1075" s="99" t="b">
        <v>0</v>
      </c>
      <c r="I1075" s="99" t="b">
        <v>0</v>
      </c>
      <c r="J1075" s="99" t="b">
        <v>0</v>
      </c>
      <c r="K1075" s="99" t="b">
        <v>0</v>
      </c>
      <c r="L1075" s="99" t="b">
        <v>0</v>
      </c>
    </row>
    <row r="1076" spans="1:12" ht="15">
      <c r="A1076" s="101" t="s">
        <v>734</v>
      </c>
      <c r="B1076" s="99" t="s">
        <v>640</v>
      </c>
      <c r="C1076" s="99">
        <v>2</v>
      </c>
      <c r="D1076" s="103">
        <v>0.0004705791430399276</v>
      </c>
      <c r="E1076" s="103">
        <v>2.6488894855343807</v>
      </c>
      <c r="F1076" s="99" t="s">
        <v>1670</v>
      </c>
      <c r="G1076" s="99" t="b">
        <v>0</v>
      </c>
      <c r="H1076" s="99" t="b">
        <v>0</v>
      </c>
      <c r="I1076" s="99" t="b">
        <v>0</v>
      </c>
      <c r="J1076" s="99" t="b">
        <v>0</v>
      </c>
      <c r="K1076" s="99" t="b">
        <v>0</v>
      </c>
      <c r="L1076" s="99" t="b">
        <v>0</v>
      </c>
    </row>
    <row r="1077" spans="1:12" ht="15">
      <c r="A1077" s="101" t="s">
        <v>442</v>
      </c>
      <c r="B1077" s="99" t="s">
        <v>250</v>
      </c>
      <c r="C1077" s="99">
        <v>2</v>
      </c>
      <c r="D1077" s="103">
        <v>0.00039405906279997306</v>
      </c>
      <c r="E1077" s="103">
        <v>1.3121439376038648</v>
      </c>
      <c r="F1077" s="99" t="s">
        <v>1670</v>
      </c>
      <c r="G1077" s="99" t="b">
        <v>0</v>
      </c>
      <c r="H1077" s="99" t="b">
        <v>0</v>
      </c>
      <c r="I1077" s="99" t="b">
        <v>0</v>
      </c>
      <c r="J1077" s="99" t="b">
        <v>0</v>
      </c>
      <c r="K1077" s="99" t="b">
        <v>0</v>
      </c>
      <c r="L1077" s="99" t="b">
        <v>0</v>
      </c>
    </row>
    <row r="1078" spans="1:12" ht="15">
      <c r="A1078" s="101" t="s">
        <v>890</v>
      </c>
      <c r="B1078" s="99" t="s">
        <v>1403</v>
      </c>
      <c r="C1078" s="99">
        <v>2</v>
      </c>
      <c r="D1078" s="103">
        <v>0.00039405906279997306</v>
      </c>
      <c r="E1078" s="103">
        <v>3.2898675428927127</v>
      </c>
      <c r="F1078" s="99" t="s">
        <v>1670</v>
      </c>
      <c r="G1078" s="99" t="b">
        <v>0</v>
      </c>
      <c r="H1078" s="99" t="b">
        <v>0</v>
      </c>
      <c r="I1078" s="99" t="b">
        <v>0</v>
      </c>
      <c r="J1078" s="99" t="b">
        <v>0</v>
      </c>
      <c r="K1078" s="99" t="b">
        <v>0</v>
      </c>
      <c r="L1078" s="99" t="b">
        <v>0</v>
      </c>
    </row>
    <row r="1079" spans="1:12" ht="15">
      <c r="A1079" s="101" t="s">
        <v>484</v>
      </c>
      <c r="B1079" s="99" t="s">
        <v>420</v>
      </c>
      <c r="C1079" s="99">
        <v>2</v>
      </c>
      <c r="D1079" s="103">
        <v>0.00039405906279997306</v>
      </c>
      <c r="E1079" s="103">
        <v>1.4206358231617364</v>
      </c>
      <c r="F1079" s="99" t="s">
        <v>1670</v>
      </c>
      <c r="G1079" s="99" t="b">
        <v>0</v>
      </c>
      <c r="H1079" s="99" t="b">
        <v>0</v>
      </c>
      <c r="I1079" s="99" t="b">
        <v>0</v>
      </c>
      <c r="J1079" s="99" t="b">
        <v>0</v>
      </c>
      <c r="K1079" s="99" t="b">
        <v>0</v>
      </c>
      <c r="L1079" s="99" t="b">
        <v>0</v>
      </c>
    </row>
    <row r="1080" spans="1:12" ht="15">
      <c r="A1080" s="101" t="s">
        <v>1556</v>
      </c>
      <c r="B1080" s="99" t="s">
        <v>845</v>
      </c>
      <c r="C1080" s="99">
        <v>2</v>
      </c>
      <c r="D1080" s="103">
        <v>0.0004705791430399276</v>
      </c>
      <c r="E1080" s="103">
        <v>3.2898675428927127</v>
      </c>
      <c r="F1080" s="99" t="s">
        <v>1670</v>
      </c>
      <c r="G1080" s="99" t="b">
        <v>0</v>
      </c>
      <c r="H1080" s="99" t="b">
        <v>0</v>
      </c>
      <c r="I1080" s="99" t="b">
        <v>0</v>
      </c>
      <c r="J1080" s="99" t="b">
        <v>0</v>
      </c>
      <c r="K1080" s="99" t="b">
        <v>0</v>
      </c>
      <c r="L1080" s="99" t="b">
        <v>0</v>
      </c>
    </row>
    <row r="1081" spans="1:12" ht="15">
      <c r="A1081" s="101" t="s">
        <v>1397</v>
      </c>
      <c r="B1081" s="99" t="s">
        <v>561</v>
      </c>
      <c r="C1081" s="99">
        <v>2</v>
      </c>
      <c r="D1081" s="103">
        <v>0.00039405906279997306</v>
      </c>
      <c r="E1081" s="103">
        <v>2.93768502478135</v>
      </c>
      <c r="F1081" s="99" t="s">
        <v>1670</v>
      </c>
      <c r="G1081" s="99" t="b">
        <v>0</v>
      </c>
      <c r="H1081" s="99" t="b">
        <v>0</v>
      </c>
      <c r="I1081" s="99" t="b">
        <v>0</v>
      </c>
      <c r="J1081" s="99" t="b">
        <v>0</v>
      </c>
      <c r="K1081" s="99" t="b">
        <v>0</v>
      </c>
      <c r="L1081" s="99" t="b">
        <v>0</v>
      </c>
    </row>
    <row r="1082" spans="1:12" ht="15">
      <c r="A1082" s="101" t="s">
        <v>1631</v>
      </c>
      <c r="B1082" s="99" t="s">
        <v>495</v>
      </c>
      <c r="C1082" s="99">
        <v>2</v>
      </c>
      <c r="D1082" s="103">
        <v>0.00039405906279997306</v>
      </c>
      <c r="E1082" s="103">
        <v>2.745799498542437</v>
      </c>
      <c r="F1082" s="99" t="s">
        <v>1670</v>
      </c>
      <c r="G1082" s="99" t="b">
        <v>0</v>
      </c>
      <c r="H1082" s="99" t="b">
        <v>0</v>
      </c>
      <c r="I1082" s="99" t="b">
        <v>0</v>
      </c>
      <c r="J1082" s="99" t="b">
        <v>0</v>
      </c>
      <c r="K1082" s="99" t="b">
        <v>0</v>
      </c>
      <c r="L1082" s="99" t="b">
        <v>0</v>
      </c>
    </row>
    <row r="1083" spans="1:12" ht="15">
      <c r="A1083" s="101" t="s">
        <v>658</v>
      </c>
      <c r="B1083" s="99" t="s">
        <v>439</v>
      </c>
      <c r="C1083" s="99">
        <v>2</v>
      </c>
      <c r="D1083" s="103">
        <v>0.00039405906279997306</v>
      </c>
      <c r="E1083" s="103">
        <v>2.0345950377894066</v>
      </c>
      <c r="F1083" s="99" t="s">
        <v>1670</v>
      </c>
      <c r="G1083" s="99" t="b">
        <v>0</v>
      </c>
      <c r="H1083" s="99" t="b">
        <v>0</v>
      </c>
      <c r="I1083" s="99" t="b">
        <v>0</v>
      </c>
      <c r="J1083" s="99" t="b">
        <v>0</v>
      </c>
      <c r="K1083" s="99" t="b">
        <v>0</v>
      </c>
      <c r="L1083" s="99" t="b">
        <v>0</v>
      </c>
    </row>
    <row r="1084" spans="1:12" ht="15">
      <c r="A1084" s="101" t="s">
        <v>525</v>
      </c>
      <c r="B1084" s="99" t="s">
        <v>1627</v>
      </c>
      <c r="C1084" s="99">
        <v>2</v>
      </c>
      <c r="D1084" s="103">
        <v>0.00039405906279997306</v>
      </c>
      <c r="E1084" s="103">
        <v>2.8505348490624502</v>
      </c>
      <c r="F1084" s="99" t="s">
        <v>1670</v>
      </c>
      <c r="G1084" s="99" t="b">
        <v>0</v>
      </c>
      <c r="H1084" s="99" t="b">
        <v>0</v>
      </c>
      <c r="I1084" s="99" t="b">
        <v>0</v>
      </c>
      <c r="J1084" s="99" t="b">
        <v>0</v>
      </c>
      <c r="K1084" s="99" t="b">
        <v>1</v>
      </c>
      <c r="L1084" s="99" t="b">
        <v>0</v>
      </c>
    </row>
    <row r="1085" spans="1:12" ht="15">
      <c r="A1085" s="101" t="s">
        <v>250</v>
      </c>
      <c r="B1085" s="99" t="s">
        <v>1631</v>
      </c>
      <c r="C1085" s="99">
        <v>2</v>
      </c>
      <c r="D1085" s="103">
        <v>0.00039405906279997306</v>
      </c>
      <c r="E1085" s="103">
        <v>2.2686782438227744</v>
      </c>
      <c r="F1085" s="99" t="s">
        <v>1670</v>
      </c>
      <c r="G1085" s="99" t="b">
        <v>0</v>
      </c>
      <c r="H1085" s="99" t="b">
        <v>0</v>
      </c>
      <c r="I1085" s="99" t="b">
        <v>0</v>
      </c>
      <c r="J1085" s="99" t="b">
        <v>0</v>
      </c>
      <c r="K1085" s="99" t="b">
        <v>0</v>
      </c>
      <c r="L1085" s="99" t="b">
        <v>0</v>
      </c>
    </row>
    <row r="1086" spans="1:12" ht="15">
      <c r="A1086" s="101" t="s">
        <v>970</v>
      </c>
      <c r="B1086" s="99" t="s">
        <v>1621</v>
      </c>
      <c r="C1086" s="99">
        <v>2</v>
      </c>
      <c r="D1086" s="103">
        <v>0.00039405906279997306</v>
      </c>
      <c r="E1086" s="103">
        <v>3.4148062795010126</v>
      </c>
      <c r="F1086" s="99" t="s">
        <v>1670</v>
      </c>
      <c r="G1086" s="99" t="b">
        <v>0</v>
      </c>
      <c r="H1086" s="99" t="b">
        <v>0</v>
      </c>
      <c r="I1086" s="99" t="b">
        <v>0</v>
      </c>
      <c r="J1086" s="99" t="b">
        <v>0</v>
      </c>
      <c r="K1086" s="99" t="b">
        <v>0</v>
      </c>
      <c r="L1086" s="99" t="b">
        <v>0</v>
      </c>
    </row>
    <row r="1087" spans="1:12" ht="15">
      <c r="A1087" s="101" t="s">
        <v>480</v>
      </c>
      <c r="B1087" s="99" t="s">
        <v>1011</v>
      </c>
      <c r="C1087" s="99">
        <v>2</v>
      </c>
      <c r="D1087" s="103">
        <v>0.00039405906279997306</v>
      </c>
      <c r="E1087" s="103">
        <v>2.511716292509069</v>
      </c>
      <c r="F1087" s="99" t="s">
        <v>1670</v>
      </c>
      <c r="G1087" s="99" t="b">
        <v>0</v>
      </c>
      <c r="H1087" s="99" t="b">
        <v>0</v>
      </c>
      <c r="I1087" s="99" t="b">
        <v>0</v>
      </c>
      <c r="J1087" s="99" t="b">
        <v>0</v>
      </c>
      <c r="K1087" s="99" t="b">
        <v>0</v>
      </c>
      <c r="L1087" s="99" t="b">
        <v>0</v>
      </c>
    </row>
    <row r="1088" spans="1:12" ht="15">
      <c r="A1088" s="101" t="s">
        <v>1289</v>
      </c>
      <c r="B1088" s="99" t="s">
        <v>752</v>
      </c>
      <c r="C1088" s="99">
        <v>2</v>
      </c>
      <c r="D1088" s="103">
        <v>0.00039405906279997306</v>
      </c>
      <c r="E1088" s="103">
        <v>3.192957529884656</v>
      </c>
      <c r="F1088" s="99" t="s">
        <v>1670</v>
      </c>
      <c r="G1088" s="99" t="b">
        <v>0</v>
      </c>
      <c r="H1088" s="99" t="b">
        <v>0</v>
      </c>
      <c r="I1088" s="99" t="b">
        <v>0</v>
      </c>
      <c r="J1088" s="99" t="b">
        <v>0</v>
      </c>
      <c r="K1088" s="99" t="b">
        <v>0</v>
      </c>
      <c r="L1088" s="99" t="b">
        <v>0</v>
      </c>
    </row>
    <row r="1089" spans="1:12" ht="15">
      <c r="A1089" s="101" t="s">
        <v>415</v>
      </c>
      <c r="B1089" s="99" t="s">
        <v>431</v>
      </c>
      <c r="C1089" s="99">
        <v>2</v>
      </c>
      <c r="D1089" s="103">
        <v>0.00039405906279997306</v>
      </c>
      <c r="E1089" s="103">
        <v>0.9464589490888553</v>
      </c>
      <c r="F1089" s="99" t="s">
        <v>1670</v>
      </c>
      <c r="G1089" s="99" t="b">
        <v>0</v>
      </c>
      <c r="H1089" s="99" t="b">
        <v>0</v>
      </c>
      <c r="I1089" s="99" t="b">
        <v>0</v>
      </c>
      <c r="J1089" s="99" t="b">
        <v>0</v>
      </c>
      <c r="K1089" s="99" t="b">
        <v>0</v>
      </c>
      <c r="L1089" s="99" t="b">
        <v>0</v>
      </c>
    </row>
    <row r="1090" spans="1:12" ht="15">
      <c r="A1090" s="101" t="s">
        <v>442</v>
      </c>
      <c r="B1090" s="99" t="s">
        <v>786</v>
      </c>
      <c r="C1090" s="99">
        <v>2</v>
      </c>
      <c r="D1090" s="103">
        <v>0.00039405906279997306</v>
      </c>
      <c r="E1090" s="103">
        <v>2.192957529884656</v>
      </c>
      <c r="F1090" s="99" t="s">
        <v>1670</v>
      </c>
      <c r="G1090" s="99" t="b">
        <v>0</v>
      </c>
      <c r="H1090" s="99" t="b">
        <v>0</v>
      </c>
      <c r="I1090" s="99" t="b">
        <v>0</v>
      </c>
      <c r="J1090" s="99" t="b">
        <v>0</v>
      </c>
      <c r="K1090" s="99" t="b">
        <v>0</v>
      </c>
      <c r="L1090" s="99" t="b">
        <v>0</v>
      </c>
    </row>
    <row r="1091" spans="1:12" ht="15">
      <c r="A1091" s="101" t="s">
        <v>418</v>
      </c>
      <c r="B1091" s="99" t="s">
        <v>525</v>
      </c>
      <c r="C1091" s="99">
        <v>2</v>
      </c>
      <c r="D1091" s="103">
        <v>0.00039405906279997306</v>
      </c>
      <c r="E1091" s="103">
        <v>1.4983523309510876</v>
      </c>
      <c r="F1091" s="99" t="s">
        <v>1670</v>
      </c>
      <c r="G1091" s="99" t="b">
        <v>0</v>
      </c>
      <c r="H1091" s="99" t="b">
        <v>0</v>
      </c>
      <c r="I1091" s="99" t="b">
        <v>0</v>
      </c>
      <c r="J1091" s="99" t="b">
        <v>0</v>
      </c>
      <c r="K1091" s="99" t="b">
        <v>0</v>
      </c>
      <c r="L1091" s="99" t="b">
        <v>0</v>
      </c>
    </row>
    <row r="1092" spans="1:12" ht="15">
      <c r="A1092" s="101" t="s">
        <v>557</v>
      </c>
      <c r="B1092" s="99" t="s">
        <v>1143</v>
      </c>
      <c r="C1092" s="99">
        <v>2</v>
      </c>
      <c r="D1092" s="103">
        <v>0.00039405906279997306</v>
      </c>
      <c r="E1092" s="103">
        <v>2.715836275164994</v>
      </c>
      <c r="F1092" s="99" t="s">
        <v>1670</v>
      </c>
      <c r="G1092" s="99" t="b">
        <v>0</v>
      </c>
      <c r="H1092" s="99" t="b">
        <v>0</v>
      </c>
      <c r="I1092" s="99" t="b">
        <v>0</v>
      </c>
      <c r="J1092" s="99" t="b">
        <v>0</v>
      </c>
      <c r="K1092" s="99" t="b">
        <v>0</v>
      </c>
      <c r="L1092" s="99" t="b">
        <v>0</v>
      </c>
    </row>
    <row r="1093" spans="1:12" ht="15">
      <c r="A1093" s="101" t="s">
        <v>1663</v>
      </c>
      <c r="B1093" s="99" t="s">
        <v>1559</v>
      </c>
      <c r="C1093" s="99">
        <v>2</v>
      </c>
      <c r="D1093" s="103">
        <v>0.00039405906279997306</v>
      </c>
      <c r="E1093" s="103">
        <v>3.590897538556694</v>
      </c>
      <c r="F1093" s="99" t="s">
        <v>1670</v>
      </c>
      <c r="G1093" s="99" t="b">
        <v>0</v>
      </c>
      <c r="H1093" s="99" t="b">
        <v>0</v>
      </c>
      <c r="I1093" s="99" t="b">
        <v>0</v>
      </c>
      <c r="J1093" s="99" t="b">
        <v>0</v>
      </c>
      <c r="K1093" s="99" t="b">
        <v>0</v>
      </c>
      <c r="L1093" s="99" t="b">
        <v>0</v>
      </c>
    </row>
    <row r="1094" spans="1:12" ht="15">
      <c r="A1094" s="101" t="s">
        <v>421</v>
      </c>
      <c r="B1094" s="99" t="s">
        <v>499</v>
      </c>
      <c r="C1094" s="99">
        <v>2</v>
      </c>
      <c r="D1094" s="103">
        <v>0.00039405906279997306</v>
      </c>
      <c r="E1094" s="103">
        <v>1.4670458975896081</v>
      </c>
      <c r="F1094" s="99" t="s">
        <v>1670</v>
      </c>
      <c r="G1094" s="99" t="b">
        <v>0</v>
      </c>
      <c r="H1094" s="99" t="b">
        <v>0</v>
      </c>
      <c r="I1094" s="99" t="b">
        <v>0</v>
      </c>
      <c r="J1094" s="99" t="b">
        <v>0</v>
      </c>
      <c r="K1094" s="99" t="b">
        <v>0</v>
      </c>
      <c r="L1094" s="99" t="b">
        <v>0</v>
      </c>
    </row>
    <row r="1095" spans="1:12" ht="15">
      <c r="A1095" s="101" t="s">
        <v>1591</v>
      </c>
      <c r="B1095" s="99" t="s">
        <v>1608</v>
      </c>
      <c r="C1095" s="99">
        <v>2</v>
      </c>
      <c r="D1095" s="103">
        <v>0.0004705791430399276</v>
      </c>
      <c r="E1095" s="103">
        <v>3.590897538556694</v>
      </c>
      <c r="F1095" s="99" t="s">
        <v>1670</v>
      </c>
      <c r="G1095" s="99" t="b">
        <v>0</v>
      </c>
      <c r="H1095" s="99" t="b">
        <v>0</v>
      </c>
      <c r="I1095" s="99" t="b">
        <v>0</v>
      </c>
      <c r="J1095" s="99" t="b">
        <v>0</v>
      </c>
      <c r="K1095" s="99" t="b">
        <v>1</v>
      </c>
      <c r="L1095" s="99" t="b">
        <v>0</v>
      </c>
    </row>
    <row r="1096" spans="1:12" ht="15">
      <c r="A1096" s="101" t="s">
        <v>656</v>
      </c>
      <c r="B1096" s="99" t="s">
        <v>474</v>
      </c>
      <c r="C1096" s="99">
        <v>2</v>
      </c>
      <c r="D1096" s="103">
        <v>0.00039405906279997306</v>
      </c>
      <c r="E1096" s="103">
        <v>2.1843573581227385</v>
      </c>
      <c r="F1096" s="99" t="s">
        <v>1670</v>
      </c>
      <c r="G1096" s="99" t="b">
        <v>0</v>
      </c>
      <c r="H1096" s="99" t="b">
        <v>0</v>
      </c>
      <c r="I1096" s="99" t="b">
        <v>0</v>
      </c>
      <c r="J1096" s="99" t="b">
        <v>0</v>
      </c>
      <c r="K1096" s="99" t="b">
        <v>0</v>
      </c>
      <c r="L1096" s="99" t="b">
        <v>0</v>
      </c>
    </row>
    <row r="1097" spans="1:12" ht="15">
      <c r="A1097" s="101" t="s">
        <v>1087</v>
      </c>
      <c r="B1097" s="99" t="s">
        <v>526</v>
      </c>
      <c r="C1097" s="99">
        <v>2</v>
      </c>
      <c r="D1097" s="103">
        <v>0.00039405906279997306</v>
      </c>
      <c r="E1097" s="103">
        <v>2.674443590006769</v>
      </c>
      <c r="F1097" s="99" t="s">
        <v>1670</v>
      </c>
      <c r="G1097" s="99" t="b">
        <v>0</v>
      </c>
      <c r="H1097" s="99" t="b">
        <v>0</v>
      </c>
      <c r="I1097" s="99" t="b">
        <v>0</v>
      </c>
      <c r="J1097" s="99" t="b">
        <v>0</v>
      </c>
      <c r="K1097" s="99" t="b">
        <v>0</v>
      </c>
      <c r="L1097" s="99" t="b">
        <v>0</v>
      </c>
    </row>
    <row r="1098" spans="1:12" ht="15">
      <c r="A1098" s="101" t="s">
        <v>499</v>
      </c>
      <c r="B1098" s="99" t="s">
        <v>1503</v>
      </c>
      <c r="C1098" s="99">
        <v>2</v>
      </c>
      <c r="D1098" s="103">
        <v>0.00039405906279997306</v>
      </c>
      <c r="E1098" s="103">
        <v>2.745799498542437</v>
      </c>
      <c r="F1098" s="99" t="s">
        <v>1670</v>
      </c>
      <c r="G1098" s="99" t="b">
        <v>0</v>
      </c>
      <c r="H1098" s="99" t="b">
        <v>0</v>
      </c>
      <c r="I1098" s="99" t="b">
        <v>0</v>
      </c>
      <c r="J1098" s="99" t="b">
        <v>0</v>
      </c>
      <c r="K1098" s="99" t="b">
        <v>0</v>
      </c>
      <c r="L1098" s="99" t="b">
        <v>0</v>
      </c>
    </row>
    <row r="1099" spans="1:12" ht="15">
      <c r="A1099" s="101" t="s">
        <v>572</v>
      </c>
      <c r="B1099" s="99" t="s">
        <v>1519</v>
      </c>
      <c r="C1099" s="99">
        <v>2</v>
      </c>
      <c r="D1099" s="103">
        <v>0.00039405906279997306</v>
      </c>
      <c r="E1099" s="103">
        <v>2.93768502478135</v>
      </c>
      <c r="F1099" s="99" t="s">
        <v>1670</v>
      </c>
      <c r="G1099" s="99" t="b">
        <v>0</v>
      </c>
      <c r="H1099" s="99" t="b">
        <v>0</v>
      </c>
      <c r="I1099" s="99" t="b">
        <v>0</v>
      </c>
      <c r="J1099" s="99" t="b">
        <v>0</v>
      </c>
      <c r="K1099" s="99" t="b">
        <v>0</v>
      </c>
      <c r="L1099" s="99" t="b">
        <v>0</v>
      </c>
    </row>
    <row r="1100" spans="1:12" ht="15">
      <c r="A1100" s="101" t="s">
        <v>928</v>
      </c>
      <c r="B1100" s="99" t="s">
        <v>1266</v>
      </c>
      <c r="C1100" s="99">
        <v>2</v>
      </c>
      <c r="D1100" s="103">
        <v>0.00039405906279997306</v>
      </c>
      <c r="E1100" s="103">
        <v>3.2898675428927127</v>
      </c>
      <c r="F1100" s="99" t="s">
        <v>1670</v>
      </c>
      <c r="G1100" s="99" t="b">
        <v>0</v>
      </c>
      <c r="H1100" s="99" t="b">
        <v>0</v>
      </c>
      <c r="I1100" s="99" t="b">
        <v>0</v>
      </c>
      <c r="J1100" s="99" t="b">
        <v>1</v>
      </c>
      <c r="K1100" s="99" t="b">
        <v>0</v>
      </c>
      <c r="L1100" s="99" t="b">
        <v>0</v>
      </c>
    </row>
    <row r="1101" spans="1:12" ht="15">
      <c r="A1101" s="101" t="s">
        <v>722</v>
      </c>
      <c r="B1101" s="99" t="s">
        <v>1305</v>
      </c>
      <c r="C1101" s="99">
        <v>2</v>
      </c>
      <c r="D1101" s="103">
        <v>0.00039405906279997306</v>
      </c>
      <c r="E1101" s="103">
        <v>3.192957529884656</v>
      </c>
      <c r="F1101" s="99" t="s">
        <v>1670</v>
      </c>
      <c r="G1101" s="99" t="b">
        <v>0</v>
      </c>
      <c r="H1101" s="99" t="b">
        <v>0</v>
      </c>
      <c r="I1101" s="99" t="b">
        <v>0</v>
      </c>
      <c r="J1101" s="99" t="b">
        <v>0</v>
      </c>
      <c r="K1101" s="99" t="b">
        <v>0</v>
      </c>
      <c r="L1101" s="99" t="b">
        <v>0</v>
      </c>
    </row>
    <row r="1102" spans="1:12" ht="15">
      <c r="A1102" s="101" t="s">
        <v>730</v>
      </c>
      <c r="B1102" s="99" t="s">
        <v>453</v>
      </c>
      <c r="C1102" s="99">
        <v>2</v>
      </c>
      <c r="D1102" s="103">
        <v>0.00039405906279997306</v>
      </c>
      <c r="E1102" s="103">
        <v>2.192957529884656</v>
      </c>
      <c r="F1102" s="99" t="s">
        <v>1670</v>
      </c>
      <c r="G1102" s="99" t="b">
        <v>0</v>
      </c>
      <c r="H1102" s="99" t="b">
        <v>0</v>
      </c>
      <c r="I1102" s="99" t="b">
        <v>0</v>
      </c>
      <c r="J1102" s="99" t="b">
        <v>0</v>
      </c>
      <c r="K1102" s="99" t="b">
        <v>0</v>
      </c>
      <c r="L1102" s="99" t="b">
        <v>0</v>
      </c>
    </row>
    <row r="1103" spans="1:12" ht="15">
      <c r="A1103" s="101" t="s">
        <v>449</v>
      </c>
      <c r="B1103" s="99" t="s">
        <v>656</v>
      </c>
      <c r="C1103" s="99">
        <v>2</v>
      </c>
      <c r="D1103" s="103">
        <v>0.00039405906279997306</v>
      </c>
      <c r="E1103" s="103">
        <v>2.0925869847670935</v>
      </c>
      <c r="F1103" s="99" t="s">
        <v>1670</v>
      </c>
      <c r="G1103" s="99" t="b">
        <v>0</v>
      </c>
      <c r="H1103" s="99" t="b">
        <v>0</v>
      </c>
      <c r="I1103" s="99" t="b">
        <v>0</v>
      </c>
      <c r="J1103" s="99" t="b">
        <v>0</v>
      </c>
      <c r="K1103" s="99" t="b">
        <v>0</v>
      </c>
      <c r="L1103" s="99" t="b">
        <v>0</v>
      </c>
    </row>
    <row r="1104" spans="1:12" ht="15">
      <c r="A1104" s="101" t="s">
        <v>1398</v>
      </c>
      <c r="B1104" s="99" t="s">
        <v>1114</v>
      </c>
      <c r="C1104" s="99">
        <v>2</v>
      </c>
      <c r="D1104" s="103">
        <v>0.00039405906279997306</v>
      </c>
      <c r="E1104" s="103">
        <v>3.4148062795010126</v>
      </c>
      <c r="F1104" s="99" t="s">
        <v>1670</v>
      </c>
      <c r="G1104" s="99" t="b">
        <v>0</v>
      </c>
      <c r="H1104" s="99" t="b">
        <v>0</v>
      </c>
      <c r="I1104" s="99" t="b">
        <v>0</v>
      </c>
      <c r="J1104" s="99" t="b">
        <v>1</v>
      </c>
      <c r="K1104" s="99" t="b">
        <v>0</v>
      </c>
      <c r="L1104" s="99" t="b">
        <v>0</v>
      </c>
    </row>
    <row r="1105" spans="1:12" ht="15">
      <c r="A1105" s="101" t="s">
        <v>668</v>
      </c>
      <c r="B1105" s="99" t="s">
        <v>693</v>
      </c>
      <c r="C1105" s="99">
        <v>2</v>
      </c>
      <c r="D1105" s="103">
        <v>0.00039405906279997306</v>
      </c>
      <c r="E1105" s="103">
        <v>2.6366550291173687</v>
      </c>
      <c r="F1105" s="99" t="s">
        <v>1670</v>
      </c>
      <c r="G1105" s="99" t="b">
        <v>0</v>
      </c>
      <c r="H1105" s="99" t="b">
        <v>0</v>
      </c>
      <c r="I1105" s="99" t="b">
        <v>0</v>
      </c>
      <c r="J1105" s="99" t="b">
        <v>0</v>
      </c>
      <c r="K1105" s="99" t="b">
        <v>0</v>
      </c>
      <c r="L1105" s="99" t="b">
        <v>0</v>
      </c>
    </row>
    <row r="1106" spans="1:12" ht="15">
      <c r="A1106" s="101" t="s">
        <v>428</v>
      </c>
      <c r="B1106" s="99" t="s">
        <v>582</v>
      </c>
      <c r="C1106" s="99">
        <v>2</v>
      </c>
      <c r="D1106" s="103">
        <v>0.00039405906279997306</v>
      </c>
      <c r="E1106" s="103">
        <v>1.7615937657256688</v>
      </c>
      <c r="F1106" s="99" t="s">
        <v>1670</v>
      </c>
      <c r="G1106" s="99" t="b">
        <v>0</v>
      </c>
      <c r="H1106" s="99" t="b">
        <v>0</v>
      </c>
      <c r="I1106" s="99" t="b">
        <v>0</v>
      </c>
      <c r="J1106" s="99" t="b">
        <v>0</v>
      </c>
      <c r="K1106" s="99" t="b">
        <v>0</v>
      </c>
      <c r="L1106" s="99" t="b">
        <v>0</v>
      </c>
    </row>
    <row r="1107" spans="1:12" ht="15">
      <c r="A1107" s="101" t="s">
        <v>254</v>
      </c>
      <c r="B1107" s="99" t="s">
        <v>1504</v>
      </c>
      <c r="C1107" s="99">
        <v>2</v>
      </c>
      <c r="D1107" s="103">
        <v>0.00039405906279997306</v>
      </c>
      <c r="E1107" s="103">
        <v>2.312143937603865</v>
      </c>
      <c r="F1107" s="99" t="s">
        <v>1670</v>
      </c>
      <c r="G1107" s="99" t="b">
        <v>0</v>
      </c>
      <c r="H1107" s="99" t="b">
        <v>0</v>
      </c>
      <c r="I1107" s="99" t="b">
        <v>0</v>
      </c>
      <c r="J1107" s="99" t="b">
        <v>1</v>
      </c>
      <c r="K1107" s="99" t="b">
        <v>0</v>
      </c>
      <c r="L1107" s="99" t="b">
        <v>0</v>
      </c>
    </row>
    <row r="1108" spans="1:12" ht="15">
      <c r="A1108" s="101" t="s">
        <v>441</v>
      </c>
      <c r="B1108" s="99" t="s">
        <v>823</v>
      </c>
      <c r="C1108" s="99">
        <v>2</v>
      </c>
      <c r="D1108" s="103">
        <v>0.00039405906279997306</v>
      </c>
      <c r="E1108" s="103">
        <v>2.2106862968450876</v>
      </c>
      <c r="F1108" s="99" t="s">
        <v>1670</v>
      </c>
      <c r="G1108" s="99" t="b">
        <v>0</v>
      </c>
      <c r="H1108" s="99" t="b">
        <v>0</v>
      </c>
      <c r="I1108" s="99" t="b">
        <v>0</v>
      </c>
      <c r="J1108" s="99" t="b">
        <v>0</v>
      </c>
      <c r="K1108" s="99" t="b">
        <v>0</v>
      </c>
      <c r="L1108" s="99" t="b">
        <v>0</v>
      </c>
    </row>
    <row r="1109" spans="1:12" ht="15">
      <c r="A1109" s="101" t="s">
        <v>419</v>
      </c>
      <c r="B1109" s="99" t="s">
        <v>1109</v>
      </c>
      <c r="C1109" s="99">
        <v>2</v>
      </c>
      <c r="D1109" s="103">
        <v>0.00039405906279997306</v>
      </c>
      <c r="E1109" s="103">
        <v>2.1247716681384943</v>
      </c>
      <c r="F1109" s="99" t="s">
        <v>1670</v>
      </c>
      <c r="G1109" s="99" t="b">
        <v>0</v>
      </c>
      <c r="H1109" s="99" t="b">
        <v>0</v>
      </c>
      <c r="I1109" s="99" t="b">
        <v>0</v>
      </c>
      <c r="J1109" s="99" t="b">
        <v>0</v>
      </c>
      <c r="K1109" s="99" t="b">
        <v>0</v>
      </c>
      <c r="L1109" s="99" t="b">
        <v>0</v>
      </c>
    </row>
    <row r="1110" spans="1:12" ht="15">
      <c r="A1110" s="101" t="s">
        <v>574</v>
      </c>
      <c r="B1110" s="99" t="s">
        <v>445</v>
      </c>
      <c r="C1110" s="99">
        <v>2</v>
      </c>
      <c r="D1110" s="103">
        <v>0.00039405906279997306</v>
      </c>
      <c r="E1110" s="103">
        <v>1.896292339623125</v>
      </c>
      <c r="F1110" s="99" t="s">
        <v>1670</v>
      </c>
      <c r="G1110" s="99" t="b">
        <v>0</v>
      </c>
      <c r="H1110" s="99" t="b">
        <v>0</v>
      </c>
      <c r="I1110" s="99" t="b">
        <v>0</v>
      </c>
      <c r="J1110" s="99" t="b">
        <v>0</v>
      </c>
      <c r="K1110" s="99" t="b">
        <v>0</v>
      </c>
      <c r="L1110" s="99" t="b">
        <v>0</v>
      </c>
    </row>
    <row r="1111" spans="1:12" ht="15">
      <c r="A1111" s="101" t="s">
        <v>497</v>
      </c>
      <c r="B1111" s="99" t="s">
        <v>669</v>
      </c>
      <c r="C1111" s="99">
        <v>2</v>
      </c>
      <c r="D1111" s="103">
        <v>0.00039405906279997306</v>
      </c>
      <c r="E1111" s="103">
        <v>2.2686782438227744</v>
      </c>
      <c r="F1111" s="99" t="s">
        <v>1670</v>
      </c>
      <c r="G1111" s="99" t="b">
        <v>0</v>
      </c>
      <c r="H1111" s="99" t="b">
        <v>0</v>
      </c>
      <c r="I1111" s="99" t="b">
        <v>0</v>
      </c>
      <c r="J1111" s="99" t="b">
        <v>0</v>
      </c>
      <c r="K1111" s="99" t="b">
        <v>0</v>
      </c>
      <c r="L1111" s="99" t="b">
        <v>0</v>
      </c>
    </row>
    <row r="1112" spans="1:12" ht="15">
      <c r="A1112" s="101" t="s">
        <v>826</v>
      </c>
      <c r="B1112" s="99" t="s">
        <v>633</v>
      </c>
      <c r="C1112" s="99">
        <v>2</v>
      </c>
      <c r="D1112" s="103">
        <v>0.00039405906279997306</v>
      </c>
      <c r="E1112" s="103">
        <v>2.745799498542437</v>
      </c>
      <c r="F1112" s="99" t="s">
        <v>1670</v>
      </c>
      <c r="G1112" s="99" t="b">
        <v>0</v>
      </c>
      <c r="H1112" s="99" t="b">
        <v>0</v>
      </c>
      <c r="I1112" s="99" t="b">
        <v>0</v>
      </c>
      <c r="J1112" s="99" t="b">
        <v>0</v>
      </c>
      <c r="K1112" s="99" t="b">
        <v>0</v>
      </c>
      <c r="L1112" s="99" t="b">
        <v>0</v>
      </c>
    </row>
    <row r="1113" spans="1:12" ht="15">
      <c r="A1113" s="101" t="s">
        <v>1187</v>
      </c>
      <c r="B1113" s="99" t="s">
        <v>1509</v>
      </c>
      <c r="C1113" s="99">
        <v>2</v>
      </c>
      <c r="D1113" s="103">
        <v>0.00039405906279997306</v>
      </c>
      <c r="E1113" s="103">
        <v>3.4148062795010126</v>
      </c>
      <c r="F1113" s="99" t="s">
        <v>1670</v>
      </c>
      <c r="G1113" s="99" t="b">
        <v>0</v>
      </c>
      <c r="H1113" s="99" t="b">
        <v>0</v>
      </c>
      <c r="I1113" s="99" t="b">
        <v>0</v>
      </c>
      <c r="J1113" s="99" t="b">
        <v>0</v>
      </c>
      <c r="K1113" s="99" t="b">
        <v>0</v>
      </c>
      <c r="L1113" s="99" t="b">
        <v>0</v>
      </c>
    </row>
    <row r="1114" spans="1:12" ht="15">
      <c r="A1114" s="101" t="s">
        <v>746</v>
      </c>
      <c r="B1114" s="99" t="s">
        <v>866</v>
      </c>
      <c r="C1114" s="99">
        <v>2</v>
      </c>
      <c r="D1114" s="103">
        <v>0.0004705791430399276</v>
      </c>
      <c r="E1114" s="103">
        <v>2.891927534220675</v>
      </c>
      <c r="F1114" s="99" t="s">
        <v>1670</v>
      </c>
      <c r="G1114" s="99" t="b">
        <v>0</v>
      </c>
      <c r="H1114" s="99" t="b">
        <v>0</v>
      </c>
      <c r="I1114" s="99" t="b">
        <v>0</v>
      </c>
      <c r="J1114" s="99" t="b">
        <v>0</v>
      </c>
      <c r="K1114" s="99" t="b">
        <v>0</v>
      </c>
      <c r="L1114" s="99" t="b">
        <v>0</v>
      </c>
    </row>
    <row r="1115" spans="1:12" ht="15">
      <c r="A1115" s="101" t="s">
        <v>1506</v>
      </c>
      <c r="B1115" s="99" t="s">
        <v>684</v>
      </c>
      <c r="C1115" s="99">
        <v>2</v>
      </c>
      <c r="D1115" s="103">
        <v>0.00039405906279997306</v>
      </c>
      <c r="E1115" s="103">
        <v>3.1137762838370313</v>
      </c>
      <c r="F1115" s="99" t="s">
        <v>1670</v>
      </c>
      <c r="G1115" s="99" t="b">
        <v>0</v>
      </c>
      <c r="H1115" s="99" t="b">
        <v>0</v>
      </c>
      <c r="I1115" s="99" t="b">
        <v>0</v>
      </c>
      <c r="J1115" s="99" t="b">
        <v>0</v>
      </c>
      <c r="K1115" s="99" t="b">
        <v>0</v>
      </c>
      <c r="L1115" s="99" t="b">
        <v>0</v>
      </c>
    </row>
    <row r="1116" spans="1:12" ht="15">
      <c r="A1116" s="101" t="s">
        <v>461</v>
      </c>
      <c r="B1116" s="99" t="s">
        <v>465</v>
      </c>
      <c r="C1116" s="99">
        <v>2</v>
      </c>
      <c r="D1116" s="103">
        <v>0.0004705791430399276</v>
      </c>
      <c r="E1116" s="103">
        <v>1.7100839462759025</v>
      </c>
      <c r="F1116" s="99" t="s">
        <v>1670</v>
      </c>
      <c r="G1116" s="99" t="b">
        <v>0</v>
      </c>
      <c r="H1116" s="99" t="b">
        <v>0</v>
      </c>
      <c r="I1116" s="99" t="b">
        <v>0</v>
      </c>
      <c r="J1116" s="99" t="b">
        <v>0</v>
      </c>
      <c r="K1116" s="99" t="b">
        <v>0</v>
      </c>
      <c r="L1116" s="99" t="b">
        <v>0</v>
      </c>
    </row>
    <row r="1117" spans="1:12" ht="15">
      <c r="A1117" s="101" t="s">
        <v>552</v>
      </c>
      <c r="B1117" s="99" t="s">
        <v>624</v>
      </c>
      <c r="C1117" s="99">
        <v>2</v>
      </c>
      <c r="D1117" s="103">
        <v>0.0004705791430399276</v>
      </c>
      <c r="E1117" s="103">
        <v>2.3478594898703995</v>
      </c>
      <c r="F1117" s="99" t="s">
        <v>1670</v>
      </c>
      <c r="G1117" s="99" t="b">
        <v>0</v>
      </c>
      <c r="H1117" s="99" t="b">
        <v>0</v>
      </c>
      <c r="I1117" s="99" t="b">
        <v>0</v>
      </c>
      <c r="J1117" s="99" t="b">
        <v>0</v>
      </c>
      <c r="K1117" s="99" t="b">
        <v>0</v>
      </c>
      <c r="L1117" s="99" t="b">
        <v>0</v>
      </c>
    </row>
    <row r="1118" spans="1:12" ht="15">
      <c r="A1118" s="101" t="s">
        <v>1502</v>
      </c>
      <c r="B1118" s="99" t="s">
        <v>1023</v>
      </c>
      <c r="C1118" s="99">
        <v>2</v>
      </c>
      <c r="D1118" s="103">
        <v>0.00039405906279997306</v>
      </c>
      <c r="E1118" s="103">
        <v>3.4148062795010126</v>
      </c>
      <c r="F1118" s="99" t="s">
        <v>1670</v>
      </c>
      <c r="G1118" s="99" t="b">
        <v>0</v>
      </c>
      <c r="H1118" s="99" t="b">
        <v>0</v>
      </c>
      <c r="I1118" s="99" t="b">
        <v>0</v>
      </c>
      <c r="J1118" s="99" t="b">
        <v>0</v>
      </c>
      <c r="K1118" s="99" t="b">
        <v>0</v>
      </c>
      <c r="L1118" s="99" t="b">
        <v>0</v>
      </c>
    </row>
    <row r="1119" spans="1:12" ht="15">
      <c r="A1119" s="101" t="s">
        <v>1596</v>
      </c>
      <c r="B1119" s="99" t="s">
        <v>258</v>
      </c>
      <c r="C1119" s="99">
        <v>2</v>
      </c>
      <c r="D1119" s="103">
        <v>0.00039405906279997306</v>
      </c>
      <c r="E1119" s="103">
        <v>2.511716292509069</v>
      </c>
      <c r="F1119" s="99" t="s">
        <v>1670</v>
      </c>
      <c r="G1119" s="99" t="b">
        <v>0</v>
      </c>
      <c r="H1119" s="99" t="b">
        <v>0</v>
      </c>
      <c r="I1119" s="99" t="b">
        <v>0</v>
      </c>
      <c r="J1119" s="99" t="b">
        <v>0</v>
      </c>
      <c r="K1119" s="99" t="b">
        <v>0</v>
      </c>
      <c r="L1119" s="99" t="b">
        <v>0</v>
      </c>
    </row>
    <row r="1120" spans="1:12" ht="15">
      <c r="A1120" s="101" t="s">
        <v>1485</v>
      </c>
      <c r="B1120" s="99" t="s">
        <v>416</v>
      </c>
      <c r="C1120" s="99">
        <v>2</v>
      </c>
      <c r="D1120" s="103">
        <v>0.0004705791430399276</v>
      </c>
      <c r="E1120" s="103">
        <v>2.128499540657738</v>
      </c>
      <c r="F1120" s="99" t="s">
        <v>1670</v>
      </c>
      <c r="G1120" s="99" t="b">
        <v>0</v>
      </c>
      <c r="H1120" s="99" t="b">
        <v>0</v>
      </c>
      <c r="I1120" s="99" t="b">
        <v>0</v>
      </c>
      <c r="J1120" s="99" t="b">
        <v>0</v>
      </c>
      <c r="K1120" s="99" t="b">
        <v>0</v>
      </c>
      <c r="L1120" s="99" t="b">
        <v>0</v>
      </c>
    </row>
    <row r="1121" spans="1:12" ht="15">
      <c r="A1121" s="101" t="s">
        <v>1256</v>
      </c>
      <c r="B1121" s="99" t="s">
        <v>1165</v>
      </c>
      <c r="C1121" s="99">
        <v>2</v>
      </c>
      <c r="D1121" s="103">
        <v>0.00039405906279997306</v>
      </c>
      <c r="E1121" s="103">
        <v>3.4148062795010126</v>
      </c>
      <c r="F1121" s="99" t="s">
        <v>1670</v>
      </c>
      <c r="G1121" s="99" t="b">
        <v>0</v>
      </c>
      <c r="H1121" s="99" t="b">
        <v>0</v>
      </c>
      <c r="I1121" s="99" t="b">
        <v>0</v>
      </c>
      <c r="J1121" s="99" t="b">
        <v>0</v>
      </c>
      <c r="K1121" s="99" t="b">
        <v>0</v>
      </c>
      <c r="L1121" s="99" t="b">
        <v>0</v>
      </c>
    </row>
    <row r="1122" spans="1:12" ht="15">
      <c r="A1122" s="101" t="s">
        <v>1516</v>
      </c>
      <c r="B1122" s="99" t="s">
        <v>1201</v>
      </c>
      <c r="C1122" s="99">
        <v>2</v>
      </c>
      <c r="D1122" s="103">
        <v>0.00039405906279997306</v>
      </c>
      <c r="E1122" s="103">
        <v>3.4148062795010126</v>
      </c>
      <c r="F1122" s="99" t="s">
        <v>1670</v>
      </c>
      <c r="G1122" s="99" t="b">
        <v>0</v>
      </c>
      <c r="H1122" s="99" t="b">
        <v>0</v>
      </c>
      <c r="I1122" s="99" t="b">
        <v>0</v>
      </c>
      <c r="J1122" s="99" t="b">
        <v>1</v>
      </c>
      <c r="K1122" s="99" t="b">
        <v>0</v>
      </c>
      <c r="L1122" s="99" t="b">
        <v>0</v>
      </c>
    </row>
    <row r="1123" spans="1:12" ht="15">
      <c r="A1123" s="101" t="s">
        <v>433</v>
      </c>
      <c r="B1123" s="99" t="s">
        <v>442</v>
      </c>
      <c r="C1123" s="99">
        <v>2</v>
      </c>
      <c r="D1123" s="103">
        <v>0.00039405906279997306</v>
      </c>
      <c r="E1123" s="103">
        <v>1.365588256830831</v>
      </c>
      <c r="F1123" s="99" t="s">
        <v>1670</v>
      </c>
      <c r="G1123" s="99" t="b">
        <v>0</v>
      </c>
      <c r="H1123" s="99" t="b">
        <v>0</v>
      </c>
      <c r="I1123" s="99" t="b">
        <v>0</v>
      </c>
      <c r="J1123" s="99" t="b">
        <v>0</v>
      </c>
      <c r="K1123" s="99" t="b">
        <v>0</v>
      </c>
      <c r="L1123" s="99" t="b">
        <v>0</v>
      </c>
    </row>
    <row r="1124" spans="1:12" ht="15">
      <c r="A1124" s="101" t="s">
        <v>1248</v>
      </c>
      <c r="B1124" s="99" t="s">
        <v>442</v>
      </c>
      <c r="C1124" s="99">
        <v>2</v>
      </c>
      <c r="D1124" s="103">
        <v>0.00039405906279997306</v>
      </c>
      <c r="E1124" s="103">
        <v>2.511716292509069</v>
      </c>
      <c r="F1124" s="99" t="s">
        <v>1670</v>
      </c>
      <c r="G1124" s="99" t="b">
        <v>0</v>
      </c>
      <c r="H1124" s="99" t="b">
        <v>0</v>
      </c>
      <c r="I1124" s="99" t="b">
        <v>0</v>
      </c>
      <c r="J1124" s="99" t="b">
        <v>0</v>
      </c>
      <c r="K1124" s="99" t="b">
        <v>0</v>
      </c>
      <c r="L1124" s="99" t="b">
        <v>0</v>
      </c>
    </row>
    <row r="1125" spans="1:12" ht="15">
      <c r="A1125" s="101" t="s">
        <v>482</v>
      </c>
      <c r="B1125" s="99" t="s">
        <v>620</v>
      </c>
      <c r="C1125" s="99">
        <v>2</v>
      </c>
      <c r="D1125" s="103">
        <v>0.00039405906279997306</v>
      </c>
      <c r="E1125" s="103">
        <v>2.1437395072144745</v>
      </c>
      <c r="F1125" s="99" t="s">
        <v>1670</v>
      </c>
      <c r="G1125" s="99" t="b">
        <v>0</v>
      </c>
      <c r="H1125" s="99" t="b">
        <v>0</v>
      </c>
      <c r="I1125" s="99" t="b">
        <v>0</v>
      </c>
      <c r="J1125" s="99" t="b">
        <v>0</v>
      </c>
      <c r="K1125" s="99" t="b">
        <v>0</v>
      </c>
      <c r="L1125" s="99" t="b">
        <v>0</v>
      </c>
    </row>
    <row r="1126" spans="1:12" ht="15">
      <c r="A1126" s="101" t="s">
        <v>473</v>
      </c>
      <c r="B1126" s="99" t="s">
        <v>427</v>
      </c>
      <c r="C1126" s="99">
        <v>2</v>
      </c>
      <c r="D1126" s="103">
        <v>0.00039405906279997306</v>
      </c>
      <c r="E1126" s="103">
        <v>1.48538735378672</v>
      </c>
      <c r="F1126" s="99" t="s">
        <v>1670</v>
      </c>
      <c r="G1126" s="99" t="b">
        <v>0</v>
      </c>
      <c r="H1126" s="99" t="b">
        <v>0</v>
      </c>
      <c r="I1126" s="99" t="b">
        <v>0</v>
      </c>
      <c r="J1126" s="99" t="b">
        <v>0</v>
      </c>
      <c r="K1126" s="99" t="b">
        <v>0</v>
      </c>
      <c r="L1126" s="99" t="b">
        <v>0</v>
      </c>
    </row>
    <row r="1127" spans="1:12" ht="15">
      <c r="A1127" s="101" t="s">
        <v>1390</v>
      </c>
      <c r="B1127" s="99" t="s">
        <v>1409</v>
      </c>
      <c r="C1127" s="99">
        <v>2</v>
      </c>
      <c r="D1127" s="103">
        <v>0.00039405906279997306</v>
      </c>
      <c r="E1127" s="103">
        <v>3.590897538556694</v>
      </c>
      <c r="F1127" s="99" t="s">
        <v>1670</v>
      </c>
      <c r="G1127" s="99" t="b">
        <v>0</v>
      </c>
      <c r="H1127" s="99" t="b">
        <v>0</v>
      </c>
      <c r="I1127" s="99" t="b">
        <v>0</v>
      </c>
      <c r="J1127" s="99" t="b">
        <v>0</v>
      </c>
      <c r="K1127" s="99" t="b">
        <v>0</v>
      </c>
      <c r="L1127" s="99" t="b">
        <v>0</v>
      </c>
    </row>
    <row r="1128" spans="1:12" ht="15">
      <c r="A1128" s="101" t="s">
        <v>1321</v>
      </c>
      <c r="B1128" s="99" t="s">
        <v>1478</v>
      </c>
      <c r="C1128" s="99">
        <v>2</v>
      </c>
      <c r="D1128" s="103">
        <v>0.00039405906279997306</v>
      </c>
      <c r="E1128" s="103">
        <v>3.590897538556694</v>
      </c>
      <c r="F1128" s="99" t="s">
        <v>1670</v>
      </c>
      <c r="G1128" s="99" t="b">
        <v>0</v>
      </c>
      <c r="H1128" s="99" t="b">
        <v>0</v>
      </c>
      <c r="I1128" s="99" t="b">
        <v>0</v>
      </c>
      <c r="J1128" s="99" t="b">
        <v>0</v>
      </c>
      <c r="K1128" s="99" t="b">
        <v>0</v>
      </c>
      <c r="L1128" s="99" t="b">
        <v>0</v>
      </c>
    </row>
    <row r="1129" spans="1:12" ht="15">
      <c r="A1129" s="101" t="s">
        <v>906</v>
      </c>
      <c r="B1129" s="99" t="s">
        <v>515</v>
      </c>
      <c r="C1129" s="99">
        <v>2</v>
      </c>
      <c r="D1129" s="103">
        <v>0.00039405906279997306</v>
      </c>
      <c r="E1129" s="103">
        <v>2.6366550291173687</v>
      </c>
      <c r="F1129" s="99" t="s">
        <v>1670</v>
      </c>
      <c r="G1129" s="99" t="b">
        <v>0</v>
      </c>
      <c r="H1129" s="99" t="b">
        <v>0</v>
      </c>
      <c r="I1129" s="99" t="b">
        <v>0</v>
      </c>
      <c r="J1129" s="99" t="b">
        <v>0</v>
      </c>
      <c r="K1129" s="99" t="b">
        <v>0</v>
      </c>
      <c r="L1129" s="99" t="b">
        <v>0</v>
      </c>
    </row>
    <row r="1130" spans="1:12" ht="15">
      <c r="A1130" s="101" t="s">
        <v>449</v>
      </c>
      <c r="B1130" s="99" t="s">
        <v>1251</v>
      </c>
      <c r="C1130" s="99">
        <v>2</v>
      </c>
      <c r="D1130" s="103">
        <v>0.00039405906279997306</v>
      </c>
      <c r="E1130" s="103">
        <v>2.5697082394867556</v>
      </c>
      <c r="F1130" s="99" t="s">
        <v>1670</v>
      </c>
      <c r="G1130" s="99" t="b">
        <v>0</v>
      </c>
      <c r="H1130" s="99" t="b">
        <v>0</v>
      </c>
      <c r="I1130" s="99" t="b">
        <v>0</v>
      </c>
      <c r="J1130" s="99" t="b">
        <v>0</v>
      </c>
      <c r="K1130" s="99" t="b">
        <v>0</v>
      </c>
      <c r="L1130" s="99" t="b">
        <v>0</v>
      </c>
    </row>
    <row r="1131" spans="1:12" ht="15">
      <c r="A1131" s="101" t="s">
        <v>431</v>
      </c>
      <c r="B1131" s="99" t="s">
        <v>1487</v>
      </c>
      <c r="C1131" s="99">
        <v>2</v>
      </c>
      <c r="D1131" s="103">
        <v>0.00039405906279997306</v>
      </c>
      <c r="E1131" s="103">
        <v>2.460563770061688</v>
      </c>
      <c r="F1131" s="99" t="s">
        <v>1670</v>
      </c>
      <c r="G1131" s="99" t="b">
        <v>0</v>
      </c>
      <c r="H1131" s="99" t="b">
        <v>0</v>
      </c>
      <c r="I1131" s="99" t="b">
        <v>0</v>
      </c>
      <c r="J1131" s="99" t="b">
        <v>0</v>
      </c>
      <c r="K1131" s="99" t="b">
        <v>0</v>
      </c>
      <c r="L1131" s="99" t="b">
        <v>0</v>
      </c>
    </row>
    <row r="1132" spans="1:12" ht="15">
      <c r="A1132" s="101" t="s">
        <v>481</v>
      </c>
      <c r="B1132" s="99" t="s">
        <v>591</v>
      </c>
      <c r="C1132" s="99">
        <v>2</v>
      </c>
      <c r="D1132" s="103">
        <v>0.0004705791430399276</v>
      </c>
      <c r="E1132" s="103">
        <v>2.085747560236788</v>
      </c>
      <c r="F1132" s="99" t="s">
        <v>1670</v>
      </c>
      <c r="G1132" s="99" t="b">
        <v>0</v>
      </c>
      <c r="H1132" s="99" t="b">
        <v>0</v>
      </c>
      <c r="I1132" s="99" t="b">
        <v>0</v>
      </c>
      <c r="J1132" s="99" t="b">
        <v>0</v>
      </c>
      <c r="K1132" s="99" t="b">
        <v>0</v>
      </c>
      <c r="L1132" s="99" t="b">
        <v>0</v>
      </c>
    </row>
    <row r="1133" spans="1:12" ht="15">
      <c r="A1133" s="101" t="s">
        <v>1656</v>
      </c>
      <c r="B1133" s="99" t="s">
        <v>512</v>
      </c>
      <c r="C1133" s="99">
        <v>2</v>
      </c>
      <c r="D1133" s="103">
        <v>0.00039405906279997306</v>
      </c>
      <c r="E1133" s="103">
        <v>2.81274628817305</v>
      </c>
      <c r="F1133" s="99" t="s">
        <v>1670</v>
      </c>
      <c r="G1133" s="99" t="b">
        <v>0</v>
      </c>
      <c r="H1133" s="99" t="b">
        <v>0</v>
      </c>
      <c r="I1133" s="99" t="b">
        <v>0</v>
      </c>
      <c r="J1133" s="99" t="b">
        <v>0</v>
      </c>
      <c r="K1133" s="99" t="b">
        <v>0</v>
      </c>
      <c r="L1133" s="99" t="b">
        <v>0</v>
      </c>
    </row>
    <row r="1134" spans="1:12" ht="15">
      <c r="A1134" s="101" t="s">
        <v>700</v>
      </c>
      <c r="B1134" s="99" t="s">
        <v>669</v>
      </c>
      <c r="C1134" s="99">
        <v>2</v>
      </c>
      <c r="D1134" s="103">
        <v>0.00039405906279997306</v>
      </c>
      <c r="E1134" s="103">
        <v>2.6366550291173687</v>
      </c>
      <c r="F1134" s="99" t="s">
        <v>1670</v>
      </c>
      <c r="G1134" s="99" t="b">
        <v>0</v>
      </c>
      <c r="H1134" s="99" t="b">
        <v>0</v>
      </c>
      <c r="I1134" s="99" t="b">
        <v>0</v>
      </c>
      <c r="J1134" s="99" t="b">
        <v>0</v>
      </c>
      <c r="K1134" s="99" t="b">
        <v>0</v>
      </c>
      <c r="L1134" s="99" t="b">
        <v>0</v>
      </c>
    </row>
    <row r="1135" spans="1:12" ht="15">
      <c r="A1135" s="101" t="s">
        <v>512</v>
      </c>
      <c r="B1135" s="99" t="s">
        <v>1548</v>
      </c>
      <c r="C1135" s="99">
        <v>2</v>
      </c>
      <c r="D1135" s="103">
        <v>0.00039405906279997306</v>
      </c>
      <c r="E1135" s="103">
        <v>2.81274628817305</v>
      </c>
      <c r="F1135" s="99" t="s">
        <v>1670</v>
      </c>
      <c r="G1135" s="99" t="b">
        <v>0</v>
      </c>
      <c r="H1135" s="99" t="b">
        <v>0</v>
      </c>
      <c r="I1135" s="99" t="b">
        <v>0</v>
      </c>
      <c r="J1135" s="99" t="b">
        <v>0</v>
      </c>
      <c r="K1135" s="99" t="b">
        <v>0</v>
      </c>
      <c r="L1135" s="99" t="b">
        <v>0</v>
      </c>
    </row>
    <row r="1136" spans="1:12" ht="15">
      <c r="A1136" s="101" t="s">
        <v>948</v>
      </c>
      <c r="B1136" s="99" t="s">
        <v>427</v>
      </c>
      <c r="C1136" s="99">
        <v>2</v>
      </c>
      <c r="D1136" s="103">
        <v>0.0004705791430399276</v>
      </c>
      <c r="E1136" s="103">
        <v>2.238715020445331</v>
      </c>
      <c r="F1136" s="99" t="s">
        <v>1670</v>
      </c>
      <c r="G1136" s="99" t="b">
        <v>0</v>
      </c>
      <c r="H1136" s="99" t="b">
        <v>0</v>
      </c>
      <c r="I1136" s="99" t="b">
        <v>0</v>
      </c>
      <c r="J1136" s="99" t="b">
        <v>0</v>
      </c>
      <c r="K1136" s="99" t="b">
        <v>0</v>
      </c>
      <c r="L1136" s="99" t="b">
        <v>0</v>
      </c>
    </row>
    <row r="1137" spans="1:12" ht="15">
      <c r="A1137" s="101" t="s">
        <v>873</v>
      </c>
      <c r="B1137" s="99" t="s">
        <v>1514</v>
      </c>
      <c r="C1137" s="99">
        <v>2</v>
      </c>
      <c r="D1137" s="103">
        <v>0.00039405906279997306</v>
      </c>
      <c r="E1137" s="103">
        <v>3.2898675428927127</v>
      </c>
      <c r="F1137" s="99" t="s">
        <v>1670</v>
      </c>
      <c r="G1137" s="99" t="b">
        <v>0</v>
      </c>
      <c r="H1137" s="99" t="b">
        <v>0</v>
      </c>
      <c r="I1137" s="99" t="b">
        <v>0</v>
      </c>
      <c r="J1137" s="99" t="b">
        <v>0</v>
      </c>
      <c r="K1137" s="99" t="b">
        <v>0</v>
      </c>
      <c r="L1137" s="99" t="b">
        <v>0</v>
      </c>
    </row>
    <row r="1138" spans="1:12" ht="15">
      <c r="A1138" s="101" t="s">
        <v>883</v>
      </c>
      <c r="B1138" s="99" t="s">
        <v>421</v>
      </c>
      <c r="C1138" s="99">
        <v>2</v>
      </c>
      <c r="D1138" s="103">
        <v>0.00039405906279997306</v>
      </c>
      <c r="E1138" s="103">
        <v>2.0345950377894066</v>
      </c>
      <c r="F1138" s="99" t="s">
        <v>1670</v>
      </c>
      <c r="G1138" s="99" t="b">
        <v>0</v>
      </c>
      <c r="H1138" s="99" t="b">
        <v>0</v>
      </c>
      <c r="I1138" s="99" t="b">
        <v>0</v>
      </c>
      <c r="J1138" s="99" t="b">
        <v>0</v>
      </c>
      <c r="K1138" s="99" t="b">
        <v>0</v>
      </c>
      <c r="L1138" s="99" t="b">
        <v>0</v>
      </c>
    </row>
    <row r="1139" spans="1:12" ht="15">
      <c r="A1139" s="101" t="s">
        <v>1555</v>
      </c>
      <c r="B1139" s="99" t="s">
        <v>455</v>
      </c>
      <c r="C1139" s="99">
        <v>2</v>
      </c>
      <c r="D1139" s="103">
        <v>0.00039405906279997306</v>
      </c>
      <c r="E1139" s="103">
        <v>2.590897538556694</v>
      </c>
      <c r="F1139" s="99" t="s">
        <v>1670</v>
      </c>
      <c r="G1139" s="99" t="b">
        <v>1</v>
      </c>
      <c r="H1139" s="99" t="b">
        <v>0</v>
      </c>
      <c r="I1139" s="99" t="b">
        <v>0</v>
      </c>
      <c r="J1139" s="99" t="b">
        <v>0</v>
      </c>
      <c r="K1139" s="99" t="b">
        <v>0</v>
      </c>
      <c r="L1139" s="99" t="b">
        <v>0</v>
      </c>
    </row>
    <row r="1140" spans="1:12" ht="15">
      <c r="A1140" s="101" t="s">
        <v>806</v>
      </c>
      <c r="B1140" s="99" t="s">
        <v>463</v>
      </c>
      <c r="C1140" s="99">
        <v>2</v>
      </c>
      <c r="D1140" s="103">
        <v>0.00039405906279997306</v>
      </c>
      <c r="E1140" s="103">
        <v>2.335625033453388</v>
      </c>
      <c r="F1140" s="99" t="s">
        <v>1670</v>
      </c>
      <c r="G1140" s="99" t="b">
        <v>0</v>
      </c>
      <c r="H1140" s="99" t="b">
        <v>0</v>
      </c>
      <c r="I1140" s="99" t="b">
        <v>0</v>
      </c>
      <c r="J1140" s="99" t="b">
        <v>0</v>
      </c>
      <c r="K1140" s="99" t="b">
        <v>0</v>
      </c>
      <c r="L1140" s="99" t="b">
        <v>0</v>
      </c>
    </row>
    <row r="1141" spans="1:12" ht="15">
      <c r="A1141" s="101" t="s">
        <v>926</v>
      </c>
      <c r="B1141" s="99" t="s">
        <v>243</v>
      </c>
      <c r="C1141" s="99">
        <v>2</v>
      </c>
      <c r="D1141" s="103">
        <v>0.00039405906279997306</v>
      </c>
      <c r="E1141" s="103">
        <v>2.891927534220675</v>
      </c>
      <c r="F1141" s="99" t="s">
        <v>1670</v>
      </c>
      <c r="G1141" s="99" t="b">
        <v>0</v>
      </c>
      <c r="H1141" s="99" t="b">
        <v>0</v>
      </c>
      <c r="I1141" s="99" t="b">
        <v>0</v>
      </c>
      <c r="J1141" s="99" t="b">
        <v>0</v>
      </c>
      <c r="K1141" s="99" t="b">
        <v>0</v>
      </c>
      <c r="L1141" s="99" t="b">
        <v>0</v>
      </c>
    </row>
    <row r="1142" spans="1:12" ht="15">
      <c r="A1142" s="101" t="s">
        <v>446</v>
      </c>
      <c r="B1142" s="99" t="s">
        <v>782</v>
      </c>
      <c r="C1142" s="99">
        <v>2</v>
      </c>
      <c r="D1142" s="103">
        <v>0.00039405906279997306</v>
      </c>
      <c r="E1142" s="103">
        <v>2.151564844726431</v>
      </c>
      <c r="F1142" s="99" t="s">
        <v>1670</v>
      </c>
      <c r="G1142" s="99" t="b">
        <v>0</v>
      </c>
      <c r="H1142" s="99" t="b">
        <v>0</v>
      </c>
      <c r="I1142" s="99" t="b">
        <v>0</v>
      </c>
      <c r="J1142" s="99" t="b">
        <v>0</v>
      </c>
      <c r="K1142" s="99" t="b">
        <v>0</v>
      </c>
      <c r="L1142" s="99" t="b">
        <v>0</v>
      </c>
    </row>
    <row r="1143" spans="1:12" ht="15">
      <c r="A1143" s="101" t="s">
        <v>585</v>
      </c>
      <c r="B1143" s="99" t="s">
        <v>529</v>
      </c>
      <c r="C1143" s="99">
        <v>2</v>
      </c>
      <c r="D1143" s="103">
        <v>0.00039405906279997306</v>
      </c>
      <c r="E1143" s="103">
        <v>2.1973223352871063</v>
      </c>
      <c r="F1143" s="99" t="s">
        <v>1670</v>
      </c>
      <c r="G1143" s="99" t="b">
        <v>0</v>
      </c>
      <c r="H1143" s="99" t="b">
        <v>0</v>
      </c>
      <c r="I1143" s="99" t="b">
        <v>0</v>
      </c>
      <c r="J1143" s="99" t="b">
        <v>0</v>
      </c>
      <c r="K1143" s="99" t="b">
        <v>0</v>
      </c>
      <c r="L1143" s="99" t="b">
        <v>0</v>
      </c>
    </row>
    <row r="1144" spans="1:12" ht="15">
      <c r="A1144" s="101" t="s">
        <v>503</v>
      </c>
      <c r="B1144" s="99" t="s">
        <v>502</v>
      </c>
      <c r="C1144" s="99">
        <v>2</v>
      </c>
      <c r="D1144" s="103">
        <v>0.00039405906279997306</v>
      </c>
      <c r="E1144" s="103">
        <v>1.9328861418995815</v>
      </c>
      <c r="F1144" s="99" t="s">
        <v>1670</v>
      </c>
      <c r="G1144" s="99" t="b">
        <v>0</v>
      </c>
      <c r="H1144" s="99" t="b">
        <v>0</v>
      </c>
      <c r="I1144" s="99" t="b">
        <v>0</v>
      </c>
      <c r="J1144" s="99" t="b">
        <v>0</v>
      </c>
      <c r="K1144" s="99" t="b">
        <v>0</v>
      </c>
      <c r="L1144" s="99" t="b">
        <v>0</v>
      </c>
    </row>
    <row r="1145" spans="1:12" ht="15">
      <c r="A1145" s="101" t="s">
        <v>770</v>
      </c>
      <c r="B1145" s="99" t="s">
        <v>517</v>
      </c>
      <c r="C1145" s="99">
        <v>2</v>
      </c>
      <c r="D1145" s="103">
        <v>0.00039405906279997306</v>
      </c>
      <c r="E1145" s="103">
        <v>2.4148062795010126</v>
      </c>
      <c r="F1145" s="99" t="s">
        <v>1670</v>
      </c>
      <c r="G1145" s="99" t="b">
        <v>1</v>
      </c>
      <c r="H1145" s="99" t="b">
        <v>0</v>
      </c>
      <c r="I1145" s="99" t="b">
        <v>0</v>
      </c>
      <c r="J1145" s="99" t="b">
        <v>0</v>
      </c>
      <c r="K1145" s="99" t="b">
        <v>0</v>
      </c>
      <c r="L1145" s="99" t="b">
        <v>0</v>
      </c>
    </row>
    <row r="1146" spans="1:12" ht="15">
      <c r="A1146" s="101" t="s">
        <v>436</v>
      </c>
      <c r="B1146" s="99" t="s">
        <v>1619</v>
      </c>
      <c r="C1146" s="99">
        <v>2</v>
      </c>
      <c r="D1146" s="103">
        <v>0.00039405906279997306</v>
      </c>
      <c r="E1146" s="103">
        <v>2.476954186249857</v>
      </c>
      <c r="F1146" s="99" t="s">
        <v>1670</v>
      </c>
      <c r="G1146" s="99" t="b">
        <v>0</v>
      </c>
      <c r="H1146" s="99" t="b">
        <v>0</v>
      </c>
      <c r="I1146" s="99" t="b">
        <v>0</v>
      </c>
      <c r="J1146" s="99" t="b">
        <v>0</v>
      </c>
      <c r="K1146" s="99" t="b">
        <v>0</v>
      </c>
      <c r="L1146" s="99" t="b">
        <v>0</v>
      </c>
    </row>
    <row r="1147" spans="1:12" ht="15">
      <c r="A1147" s="101" t="s">
        <v>1223</v>
      </c>
      <c r="B1147" s="99" t="s">
        <v>431</v>
      </c>
      <c r="C1147" s="99">
        <v>2</v>
      </c>
      <c r="D1147" s="103">
        <v>0.00039405906279997306</v>
      </c>
      <c r="E1147" s="103">
        <v>2.4447695028784557</v>
      </c>
      <c r="F1147" s="99" t="s">
        <v>1670</v>
      </c>
      <c r="G1147" s="99" t="b">
        <v>0</v>
      </c>
      <c r="H1147" s="99" t="b">
        <v>0</v>
      </c>
      <c r="I1147" s="99" t="b">
        <v>0</v>
      </c>
      <c r="J1147" s="99" t="b">
        <v>0</v>
      </c>
      <c r="K1147" s="99" t="b">
        <v>0</v>
      </c>
      <c r="L1147" s="99" t="b">
        <v>0</v>
      </c>
    </row>
    <row r="1148" spans="1:12" ht="15">
      <c r="A1148" s="101" t="s">
        <v>991</v>
      </c>
      <c r="B1148" s="99" t="s">
        <v>427</v>
      </c>
      <c r="C1148" s="99">
        <v>2</v>
      </c>
      <c r="D1148" s="103">
        <v>0.00039405906279997306</v>
      </c>
      <c r="E1148" s="103">
        <v>2.238715020445331</v>
      </c>
      <c r="F1148" s="99" t="s">
        <v>1670</v>
      </c>
      <c r="G1148" s="99" t="b">
        <v>0</v>
      </c>
      <c r="H1148" s="99" t="b">
        <v>0</v>
      </c>
      <c r="I1148" s="99" t="b">
        <v>0</v>
      </c>
      <c r="J1148" s="99" t="b">
        <v>0</v>
      </c>
      <c r="K1148" s="99" t="b">
        <v>0</v>
      </c>
      <c r="L1148" s="99" t="b">
        <v>0</v>
      </c>
    </row>
    <row r="1149" spans="1:12" ht="15">
      <c r="A1149" s="101" t="s">
        <v>670</v>
      </c>
      <c r="B1149" s="99" t="s">
        <v>480</v>
      </c>
      <c r="C1149" s="99">
        <v>2</v>
      </c>
      <c r="D1149" s="103">
        <v>0.00039405906279997306</v>
      </c>
      <c r="E1149" s="103">
        <v>2.2106862968450876</v>
      </c>
      <c r="F1149" s="99" t="s">
        <v>1670</v>
      </c>
      <c r="G1149" s="99" t="b">
        <v>0</v>
      </c>
      <c r="H1149" s="99" t="b">
        <v>0</v>
      </c>
      <c r="I1149" s="99" t="b">
        <v>0</v>
      </c>
      <c r="J1149" s="99" t="b">
        <v>0</v>
      </c>
      <c r="K1149" s="99" t="b">
        <v>0</v>
      </c>
      <c r="L1149" s="99" t="b">
        <v>0</v>
      </c>
    </row>
    <row r="1150" spans="1:12" ht="15">
      <c r="A1150" s="101" t="s">
        <v>520</v>
      </c>
      <c r="B1150" s="99" t="s">
        <v>458</v>
      </c>
      <c r="C1150" s="99">
        <v>2</v>
      </c>
      <c r="D1150" s="103">
        <v>0.00039405906279997306</v>
      </c>
      <c r="E1150" s="103">
        <v>1.8585037787337253</v>
      </c>
      <c r="F1150" s="99" t="s">
        <v>1670</v>
      </c>
      <c r="G1150" s="99" t="b">
        <v>0</v>
      </c>
      <c r="H1150" s="99" t="b">
        <v>0</v>
      </c>
      <c r="I1150" s="99" t="b">
        <v>0</v>
      </c>
      <c r="J1150" s="99" t="b">
        <v>0</v>
      </c>
      <c r="K1150" s="99" t="b">
        <v>0</v>
      </c>
      <c r="L1150" s="99" t="b">
        <v>0</v>
      </c>
    </row>
    <row r="1151" spans="1:12" ht="15">
      <c r="A1151" s="101" t="s">
        <v>453</v>
      </c>
      <c r="B1151" s="99" t="s">
        <v>1491</v>
      </c>
      <c r="C1151" s="99">
        <v>2</v>
      </c>
      <c r="D1151" s="103">
        <v>0.00039405906279997306</v>
      </c>
      <c r="E1151" s="103">
        <v>2.590897538556694</v>
      </c>
      <c r="F1151" s="99" t="s">
        <v>1670</v>
      </c>
      <c r="G1151" s="99" t="b">
        <v>0</v>
      </c>
      <c r="H1151" s="99" t="b">
        <v>0</v>
      </c>
      <c r="I1151" s="99" t="b">
        <v>0</v>
      </c>
      <c r="J1151" s="99" t="b">
        <v>0</v>
      </c>
      <c r="K1151" s="99" t="b">
        <v>0</v>
      </c>
      <c r="L1151" s="99" t="b">
        <v>0</v>
      </c>
    </row>
    <row r="1152" spans="1:12" ht="15">
      <c r="A1152" s="101" t="s">
        <v>1328</v>
      </c>
      <c r="B1152" s="99" t="s">
        <v>670</v>
      </c>
      <c r="C1152" s="99">
        <v>2</v>
      </c>
      <c r="D1152" s="103">
        <v>0.00039405906279997306</v>
      </c>
      <c r="E1152" s="103">
        <v>3.1137762838370313</v>
      </c>
      <c r="F1152" s="99" t="s">
        <v>1670</v>
      </c>
      <c r="G1152" s="99" t="b">
        <v>0</v>
      </c>
      <c r="H1152" s="99" t="b">
        <v>0</v>
      </c>
      <c r="I1152" s="99" t="b">
        <v>0</v>
      </c>
      <c r="J1152" s="99" t="b">
        <v>0</v>
      </c>
      <c r="K1152" s="99" t="b">
        <v>0</v>
      </c>
      <c r="L1152" s="99" t="b">
        <v>0</v>
      </c>
    </row>
    <row r="1153" spans="1:12" ht="15">
      <c r="A1153" s="101" t="s">
        <v>462</v>
      </c>
      <c r="B1153" s="99" t="s">
        <v>528</v>
      </c>
      <c r="C1153" s="99">
        <v>2</v>
      </c>
      <c r="D1153" s="103">
        <v>0.00039405906279997306</v>
      </c>
      <c r="E1153" s="103">
        <v>1.8728112437736022</v>
      </c>
      <c r="F1153" s="99" t="s">
        <v>1670</v>
      </c>
      <c r="G1153" s="99" t="b">
        <v>0</v>
      </c>
      <c r="H1153" s="99" t="b">
        <v>0</v>
      </c>
      <c r="I1153" s="99" t="b">
        <v>0</v>
      </c>
      <c r="J1153" s="99" t="b">
        <v>0</v>
      </c>
      <c r="K1153" s="99" t="b">
        <v>0</v>
      </c>
      <c r="L1153" s="99" t="b">
        <v>0</v>
      </c>
    </row>
    <row r="1154" spans="1:12" ht="15">
      <c r="A1154" s="101" t="s">
        <v>669</v>
      </c>
      <c r="B1154" s="99" t="s">
        <v>1303</v>
      </c>
      <c r="C1154" s="99">
        <v>2</v>
      </c>
      <c r="D1154" s="103">
        <v>0.00039405906279997306</v>
      </c>
      <c r="E1154" s="103">
        <v>3.1137762838370313</v>
      </c>
      <c r="F1154" s="99" t="s">
        <v>1670</v>
      </c>
      <c r="G1154" s="99" t="b">
        <v>0</v>
      </c>
      <c r="H1154" s="99" t="b">
        <v>0</v>
      </c>
      <c r="I1154" s="99" t="b">
        <v>0</v>
      </c>
      <c r="J1154" s="99" t="b">
        <v>0</v>
      </c>
      <c r="K1154" s="99" t="b">
        <v>0</v>
      </c>
      <c r="L1154" s="99" t="b">
        <v>0</v>
      </c>
    </row>
    <row r="1155" spans="1:12" ht="15">
      <c r="A1155" s="101" t="s">
        <v>1291</v>
      </c>
      <c r="B1155" s="99" t="s">
        <v>1321</v>
      </c>
      <c r="C1155" s="99">
        <v>2</v>
      </c>
      <c r="D1155" s="103">
        <v>0.00039405906279997306</v>
      </c>
      <c r="E1155" s="103">
        <v>3.590897538556694</v>
      </c>
      <c r="F1155" s="99" t="s">
        <v>1670</v>
      </c>
      <c r="G1155" s="99" t="b">
        <v>0</v>
      </c>
      <c r="H1155" s="99" t="b">
        <v>0</v>
      </c>
      <c r="I1155" s="99" t="b">
        <v>0</v>
      </c>
      <c r="J1155" s="99" t="b">
        <v>0</v>
      </c>
      <c r="K1155" s="99" t="b">
        <v>0</v>
      </c>
      <c r="L1155" s="99" t="b">
        <v>0</v>
      </c>
    </row>
    <row r="1156" spans="1:12" ht="15">
      <c r="A1156" s="101" t="s">
        <v>1272</v>
      </c>
      <c r="B1156" s="99" t="s">
        <v>936</v>
      </c>
      <c r="C1156" s="99">
        <v>2</v>
      </c>
      <c r="D1156" s="103">
        <v>0.00039405906279997306</v>
      </c>
      <c r="E1156" s="103">
        <v>3.4148062795010126</v>
      </c>
      <c r="F1156" s="99" t="s">
        <v>1670</v>
      </c>
      <c r="G1156" s="99" t="b">
        <v>0</v>
      </c>
      <c r="H1156" s="99" t="b">
        <v>0</v>
      </c>
      <c r="I1156" s="99" t="b">
        <v>0</v>
      </c>
      <c r="J1156" s="99" t="b">
        <v>0</v>
      </c>
      <c r="K1156" s="99" t="b">
        <v>0</v>
      </c>
      <c r="L1156" s="99" t="b">
        <v>0</v>
      </c>
    </row>
    <row r="1157" spans="1:12" ht="15">
      <c r="A1157" s="101" t="s">
        <v>561</v>
      </c>
      <c r="B1157" s="99" t="s">
        <v>1555</v>
      </c>
      <c r="C1157" s="99">
        <v>2</v>
      </c>
      <c r="D1157" s="103">
        <v>0.00039405906279997306</v>
      </c>
      <c r="E1157" s="103">
        <v>2.93768502478135</v>
      </c>
      <c r="F1157" s="99" t="s">
        <v>1670</v>
      </c>
      <c r="G1157" s="99" t="b">
        <v>0</v>
      </c>
      <c r="H1157" s="99" t="b">
        <v>0</v>
      </c>
      <c r="I1157" s="99" t="b">
        <v>0</v>
      </c>
      <c r="J1157" s="99" t="b">
        <v>1</v>
      </c>
      <c r="K1157" s="99" t="b">
        <v>0</v>
      </c>
      <c r="L1157" s="99" t="b">
        <v>0</v>
      </c>
    </row>
    <row r="1158" spans="1:12" ht="15">
      <c r="A1158" s="101" t="s">
        <v>499</v>
      </c>
      <c r="B1158" s="99" t="s">
        <v>1572</v>
      </c>
      <c r="C1158" s="99">
        <v>2</v>
      </c>
      <c r="D1158" s="103">
        <v>0.00039405906279997306</v>
      </c>
      <c r="E1158" s="103">
        <v>2.745799498542437</v>
      </c>
      <c r="F1158" s="99" t="s">
        <v>1670</v>
      </c>
      <c r="G1158" s="99" t="b">
        <v>0</v>
      </c>
      <c r="H1158" s="99" t="b">
        <v>0</v>
      </c>
      <c r="I1158" s="99" t="b">
        <v>0</v>
      </c>
      <c r="J1158" s="99" t="b">
        <v>0</v>
      </c>
      <c r="K1158" s="99" t="b">
        <v>0</v>
      </c>
      <c r="L1158" s="99" t="b">
        <v>0</v>
      </c>
    </row>
    <row r="1159" spans="1:12" ht="15">
      <c r="A1159" s="101" t="s">
        <v>1342</v>
      </c>
      <c r="B1159" s="99" t="s">
        <v>1270</v>
      </c>
      <c r="C1159" s="99">
        <v>2</v>
      </c>
      <c r="D1159" s="103">
        <v>0.00039405906279997306</v>
      </c>
      <c r="E1159" s="103">
        <v>3.590897538556694</v>
      </c>
      <c r="F1159" s="99" t="s">
        <v>1670</v>
      </c>
      <c r="G1159" s="99" t="b">
        <v>0</v>
      </c>
      <c r="H1159" s="99" t="b">
        <v>0</v>
      </c>
      <c r="I1159" s="99" t="b">
        <v>0</v>
      </c>
      <c r="J1159" s="99" t="b">
        <v>0</v>
      </c>
      <c r="K1159" s="99" t="b">
        <v>0</v>
      </c>
      <c r="L1159" s="99" t="b">
        <v>0</v>
      </c>
    </row>
    <row r="1160" spans="1:12" ht="15">
      <c r="A1160" s="101" t="s">
        <v>440</v>
      </c>
      <c r="B1160" s="99" t="s">
        <v>900</v>
      </c>
      <c r="C1160" s="99">
        <v>2</v>
      </c>
      <c r="D1160" s="103">
        <v>0.00039405906279997306</v>
      </c>
      <c r="E1160" s="103">
        <v>2.2106862968450876</v>
      </c>
      <c r="F1160" s="99" t="s">
        <v>1670</v>
      </c>
      <c r="G1160" s="99" t="b">
        <v>0</v>
      </c>
      <c r="H1160" s="99" t="b">
        <v>0</v>
      </c>
      <c r="I1160" s="99" t="b">
        <v>0</v>
      </c>
      <c r="J1160" s="99" t="b">
        <v>0</v>
      </c>
      <c r="K1160" s="99" t="b">
        <v>0</v>
      </c>
      <c r="L1160" s="99" t="b">
        <v>0</v>
      </c>
    </row>
    <row r="1161" spans="1:12" ht="15">
      <c r="A1161" s="101" t="s">
        <v>1651</v>
      </c>
      <c r="B1161" s="99" t="s">
        <v>812</v>
      </c>
      <c r="C1161" s="99">
        <v>2</v>
      </c>
      <c r="D1161" s="103">
        <v>0.00039405906279997306</v>
      </c>
      <c r="E1161" s="103">
        <v>3.2898675428927127</v>
      </c>
      <c r="F1161" s="99" t="s">
        <v>1670</v>
      </c>
      <c r="G1161" s="99" t="b">
        <v>0</v>
      </c>
      <c r="H1161" s="99" t="b">
        <v>0</v>
      </c>
      <c r="I1161" s="99" t="b">
        <v>0</v>
      </c>
      <c r="J1161" s="99" t="b">
        <v>0</v>
      </c>
      <c r="K1161" s="99" t="b">
        <v>0</v>
      </c>
      <c r="L1161" s="99" t="b">
        <v>0</v>
      </c>
    </row>
    <row r="1162" spans="1:12" ht="15">
      <c r="A1162" s="101" t="s">
        <v>1201</v>
      </c>
      <c r="B1162" s="99" t="s">
        <v>1434</v>
      </c>
      <c r="C1162" s="99">
        <v>2</v>
      </c>
      <c r="D1162" s="103">
        <v>0.00039405906279997306</v>
      </c>
      <c r="E1162" s="103">
        <v>3.4148062795010126</v>
      </c>
      <c r="F1162" s="99" t="s">
        <v>1670</v>
      </c>
      <c r="G1162" s="99" t="b">
        <v>1</v>
      </c>
      <c r="H1162" s="99" t="b">
        <v>0</v>
      </c>
      <c r="I1162" s="99" t="b">
        <v>0</v>
      </c>
      <c r="J1162" s="99" t="b">
        <v>0</v>
      </c>
      <c r="K1162" s="99" t="b">
        <v>0</v>
      </c>
      <c r="L1162" s="99" t="b">
        <v>0</v>
      </c>
    </row>
    <row r="1163" spans="1:12" ht="15">
      <c r="A1163" s="101" t="s">
        <v>1561</v>
      </c>
      <c r="B1163" s="99" t="s">
        <v>721</v>
      </c>
      <c r="C1163" s="99">
        <v>2</v>
      </c>
      <c r="D1163" s="103">
        <v>0.0004705791430399276</v>
      </c>
      <c r="E1163" s="103">
        <v>3.192957529884656</v>
      </c>
      <c r="F1163" s="99" t="s">
        <v>1670</v>
      </c>
      <c r="G1163" s="99" t="b">
        <v>0</v>
      </c>
      <c r="H1163" s="99" t="b">
        <v>0</v>
      </c>
      <c r="I1163" s="99" t="b">
        <v>0</v>
      </c>
      <c r="J1163" s="99" t="b">
        <v>0</v>
      </c>
      <c r="K1163" s="99" t="b">
        <v>0</v>
      </c>
      <c r="L1163" s="99" t="b">
        <v>0</v>
      </c>
    </row>
    <row r="1164" spans="1:12" ht="15">
      <c r="A1164" s="101" t="s">
        <v>453</v>
      </c>
      <c r="B1164" s="99" t="s">
        <v>1145</v>
      </c>
      <c r="C1164" s="99">
        <v>2</v>
      </c>
      <c r="D1164" s="103">
        <v>0.00039405906279997306</v>
      </c>
      <c r="E1164" s="103">
        <v>2.4148062795010126</v>
      </c>
      <c r="F1164" s="99" t="s">
        <v>1670</v>
      </c>
      <c r="G1164" s="99" t="b">
        <v>0</v>
      </c>
      <c r="H1164" s="99" t="b">
        <v>0</v>
      </c>
      <c r="I1164" s="99" t="b">
        <v>0</v>
      </c>
      <c r="J1164" s="99" t="b">
        <v>0</v>
      </c>
      <c r="K1164" s="99" t="b">
        <v>0</v>
      </c>
      <c r="L1164" s="99" t="b">
        <v>0</v>
      </c>
    </row>
    <row r="1165" spans="1:12" ht="15">
      <c r="A1165" s="101" t="s">
        <v>544</v>
      </c>
      <c r="B1165" s="99" t="s">
        <v>795</v>
      </c>
      <c r="C1165" s="99">
        <v>2</v>
      </c>
      <c r="D1165" s="103">
        <v>0.00039405906279997306</v>
      </c>
      <c r="E1165" s="103">
        <v>2.590897538556694</v>
      </c>
      <c r="F1165" s="99" t="s">
        <v>1670</v>
      </c>
      <c r="G1165" s="99" t="b">
        <v>0</v>
      </c>
      <c r="H1165" s="99" t="b">
        <v>0</v>
      </c>
      <c r="I1165" s="99" t="b">
        <v>0</v>
      </c>
      <c r="J1165" s="99" t="b">
        <v>0</v>
      </c>
      <c r="K1165" s="99" t="b">
        <v>0</v>
      </c>
      <c r="L1165" s="99" t="b">
        <v>0</v>
      </c>
    </row>
    <row r="1166" spans="1:12" ht="15">
      <c r="A1166" s="101" t="s">
        <v>258</v>
      </c>
      <c r="B1166" s="99" t="s">
        <v>563</v>
      </c>
      <c r="C1166" s="99">
        <v>2</v>
      </c>
      <c r="D1166" s="103">
        <v>0.00039405906279997306</v>
      </c>
      <c r="E1166" s="103">
        <v>1.8237416724745135</v>
      </c>
      <c r="F1166" s="99" t="s">
        <v>1670</v>
      </c>
      <c r="G1166" s="99" t="b">
        <v>0</v>
      </c>
      <c r="H1166" s="99" t="b">
        <v>0</v>
      </c>
      <c r="I1166" s="99" t="b">
        <v>0</v>
      </c>
      <c r="J1166" s="99" t="b">
        <v>0</v>
      </c>
      <c r="K1166" s="99" t="b">
        <v>0</v>
      </c>
      <c r="L1166" s="99" t="b">
        <v>0</v>
      </c>
    </row>
    <row r="1167" spans="1:12" ht="15">
      <c r="A1167" s="101" t="s">
        <v>1533</v>
      </c>
      <c r="B1167" s="99" t="s">
        <v>1374</v>
      </c>
      <c r="C1167" s="99">
        <v>2</v>
      </c>
      <c r="D1167" s="103">
        <v>0.00039405906279997306</v>
      </c>
      <c r="E1167" s="103">
        <v>3.590897538556694</v>
      </c>
      <c r="F1167" s="99" t="s">
        <v>1670</v>
      </c>
      <c r="G1167" s="99" t="b">
        <v>0</v>
      </c>
      <c r="H1167" s="99" t="b">
        <v>0</v>
      </c>
      <c r="I1167" s="99" t="b">
        <v>0</v>
      </c>
      <c r="J1167" s="99" t="b">
        <v>0</v>
      </c>
      <c r="K1167" s="99" t="b">
        <v>0</v>
      </c>
      <c r="L1167" s="99" t="b">
        <v>0</v>
      </c>
    </row>
    <row r="1168" spans="1:12" ht="15">
      <c r="A1168" s="101" t="s">
        <v>1409</v>
      </c>
      <c r="B1168" s="99" t="s">
        <v>972</v>
      </c>
      <c r="C1168" s="99">
        <v>2</v>
      </c>
      <c r="D1168" s="103">
        <v>0.00039405906279997306</v>
      </c>
      <c r="E1168" s="103">
        <v>3.4148062795010126</v>
      </c>
      <c r="F1168" s="99" t="s">
        <v>1670</v>
      </c>
      <c r="G1168" s="99" t="b">
        <v>0</v>
      </c>
      <c r="H1168" s="99" t="b">
        <v>0</v>
      </c>
      <c r="I1168" s="99" t="b">
        <v>0</v>
      </c>
      <c r="J1168" s="99" t="b">
        <v>0</v>
      </c>
      <c r="K1168" s="99" t="b">
        <v>0</v>
      </c>
      <c r="L1168" s="99" t="b">
        <v>0</v>
      </c>
    </row>
    <row r="1169" spans="1:12" ht="15">
      <c r="A1169" s="101" t="s">
        <v>472</v>
      </c>
      <c r="B1169" s="99" t="s">
        <v>1322</v>
      </c>
      <c r="C1169" s="99">
        <v>2</v>
      </c>
      <c r="D1169" s="103">
        <v>0.00039405906279997306</v>
      </c>
      <c r="E1169" s="103">
        <v>2.661478612842401</v>
      </c>
      <c r="F1169" s="99" t="s">
        <v>1670</v>
      </c>
      <c r="G1169" s="99" t="b">
        <v>0</v>
      </c>
      <c r="H1169" s="99" t="b">
        <v>0</v>
      </c>
      <c r="I1169" s="99" t="b">
        <v>0</v>
      </c>
      <c r="J1169" s="99" t="b">
        <v>0</v>
      </c>
      <c r="K1169" s="99" t="b">
        <v>0</v>
      </c>
      <c r="L1169" s="99" t="b">
        <v>0</v>
      </c>
    </row>
    <row r="1170" spans="1:12" ht="15">
      <c r="A1170" s="101" t="s">
        <v>416</v>
      </c>
      <c r="B1170" s="99" t="s">
        <v>1329</v>
      </c>
      <c r="C1170" s="99">
        <v>2</v>
      </c>
      <c r="D1170" s="103">
        <v>0.00039405906279997306</v>
      </c>
      <c r="E1170" s="103">
        <v>2.128499540657738</v>
      </c>
      <c r="F1170" s="99" t="s">
        <v>1670</v>
      </c>
      <c r="G1170" s="99" t="b">
        <v>0</v>
      </c>
      <c r="H1170" s="99" t="b">
        <v>0</v>
      </c>
      <c r="I1170" s="99" t="b">
        <v>0</v>
      </c>
      <c r="J1170" s="99" t="b">
        <v>0</v>
      </c>
      <c r="K1170" s="99" t="b">
        <v>0</v>
      </c>
      <c r="L1170" s="99" t="b">
        <v>0</v>
      </c>
    </row>
    <row r="1171" spans="1:12" ht="15">
      <c r="A1171" s="101" t="s">
        <v>417</v>
      </c>
      <c r="B1171" s="99" t="s">
        <v>420</v>
      </c>
      <c r="C1171" s="99">
        <v>2</v>
      </c>
      <c r="D1171" s="103">
        <v>0.00039405906279997306</v>
      </c>
      <c r="E1171" s="103">
        <v>0.9619979741360872</v>
      </c>
      <c r="F1171" s="99" t="s">
        <v>1670</v>
      </c>
      <c r="G1171" s="99" t="b">
        <v>0</v>
      </c>
      <c r="H1171" s="99" t="b">
        <v>0</v>
      </c>
      <c r="I1171" s="99" t="b">
        <v>0</v>
      </c>
      <c r="J1171" s="99" t="b">
        <v>0</v>
      </c>
      <c r="K1171" s="99" t="b">
        <v>0</v>
      </c>
      <c r="L1171" s="99" t="b">
        <v>0</v>
      </c>
    </row>
    <row r="1172" spans="1:12" ht="15">
      <c r="A1172" s="101" t="s">
        <v>795</v>
      </c>
      <c r="B1172" s="99" t="s">
        <v>775</v>
      </c>
      <c r="C1172" s="99">
        <v>2</v>
      </c>
      <c r="D1172" s="103">
        <v>0.00039405906279997306</v>
      </c>
      <c r="E1172" s="103">
        <v>2.891927534220675</v>
      </c>
      <c r="F1172" s="99" t="s">
        <v>1670</v>
      </c>
      <c r="G1172" s="99" t="b">
        <v>0</v>
      </c>
      <c r="H1172" s="99" t="b">
        <v>0</v>
      </c>
      <c r="I1172" s="99" t="b">
        <v>0</v>
      </c>
      <c r="J1172" s="99" t="b">
        <v>0</v>
      </c>
      <c r="K1172" s="99" t="b">
        <v>0</v>
      </c>
      <c r="L1172" s="99" t="b">
        <v>0</v>
      </c>
    </row>
    <row r="1173" spans="1:12" ht="15">
      <c r="A1173" s="101" t="s">
        <v>900</v>
      </c>
      <c r="B1173" s="99" t="s">
        <v>1359</v>
      </c>
      <c r="C1173" s="99">
        <v>2</v>
      </c>
      <c r="D1173" s="103">
        <v>0.00039405906279997306</v>
      </c>
      <c r="E1173" s="103">
        <v>3.2898675428927127</v>
      </c>
      <c r="F1173" s="99" t="s">
        <v>1670</v>
      </c>
      <c r="G1173" s="99" t="b">
        <v>0</v>
      </c>
      <c r="H1173" s="99" t="b">
        <v>0</v>
      </c>
      <c r="I1173" s="99" t="b">
        <v>0</v>
      </c>
      <c r="J1173" s="99" t="b">
        <v>0</v>
      </c>
      <c r="K1173" s="99" t="b">
        <v>1</v>
      </c>
      <c r="L1173" s="99" t="b">
        <v>0</v>
      </c>
    </row>
    <row r="1174" spans="1:12" ht="15">
      <c r="A1174" s="101" t="s">
        <v>461</v>
      </c>
      <c r="B1174" s="99" t="s">
        <v>459</v>
      </c>
      <c r="C1174" s="99">
        <v>2</v>
      </c>
      <c r="D1174" s="103">
        <v>0.0004705791430399276</v>
      </c>
      <c r="E1174" s="103">
        <v>1.6354503279789985</v>
      </c>
      <c r="F1174" s="99" t="s">
        <v>1670</v>
      </c>
      <c r="G1174" s="99" t="b">
        <v>0</v>
      </c>
      <c r="H1174" s="99" t="b">
        <v>0</v>
      </c>
      <c r="I1174" s="99" t="b">
        <v>0</v>
      </c>
      <c r="J1174" s="99" t="b">
        <v>0</v>
      </c>
      <c r="K1174" s="99" t="b">
        <v>0</v>
      </c>
      <c r="L1174" s="99" t="b">
        <v>0</v>
      </c>
    </row>
    <row r="1175" spans="1:12" ht="15">
      <c r="A1175" s="101" t="s">
        <v>436</v>
      </c>
      <c r="B1175" s="99" t="s">
        <v>794</v>
      </c>
      <c r="C1175" s="99">
        <v>2</v>
      </c>
      <c r="D1175" s="103">
        <v>0.00039405906279997306</v>
      </c>
      <c r="E1175" s="103">
        <v>2.1759241905858757</v>
      </c>
      <c r="F1175" s="99" t="s">
        <v>1670</v>
      </c>
      <c r="G1175" s="99" t="b">
        <v>0</v>
      </c>
      <c r="H1175" s="99" t="b">
        <v>0</v>
      </c>
      <c r="I1175" s="99" t="b">
        <v>0</v>
      </c>
      <c r="J1175" s="99" t="b">
        <v>0</v>
      </c>
      <c r="K1175" s="99" t="b">
        <v>0</v>
      </c>
      <c r="L1175" s="99" t="b">
        <v>0</v>
      </c>
    </row>
    <row r="1176" spans="1:12" ht="15">
      <c r="A1176" s="101" t="s">
        <v>455</v>
      </c>
      <c r="B1176" s="99" t="s">
        <v>442</v>
      </c>
      <c r="C1176" s="99">
        <v>2</v>
      </c>
      <c r="D1176" s="103">
        <v>0.00039405906279997306</v>
      </c>
      <c r="E1176" s="103">
        <v>1.5339926872202212</v>
      </c>
      <c r="F1176" s="99" t="s">
        <v>1670</v>
      </c>
      <c r="G1176" s="99" t="b">
        <v>0</v>
      </c>
      <c r="H1176" s="99" t="b">
        <v>0</v>
      </c>
      <c r="I1176" s="99" t="b">
        <v>0</v>
      </c>
      <c r="J1176" s="99" t="b">
        <v>0</v>
      </c>
      <c r="K1176" s="99" t="b">
        <v>0</v>
      </c>
      <c r="L1176" s="99" t="b">
        <v>0</v>
      </c>
    </row>
    <row r="1177" spans="1:12" ht="15">
      <c r="A1177" s="101" t="s">
        <v>560</v>
      </c>
      <c r="B1177" s="99" t="s">
        <v>1656</v>
      </c>
      <c r="C1177" s="99">
        <v>2</v>
      </c>
      <c r="D1177" s="103">
        <v>0.00039405906279997306</v>
      </c>
      <c r="E1177" s="103">
        <v>2.93768502478135</v>
      </c>
      <c r="F1177" s="99" t="s">
        <v>1670</v>
      </c>
      <c r="G1177" s="99" t="b">
        <v>0</v>
      </c>
      <c r="H1177" s="99" t="b">
        <v>0</v>
      </c>
      <c r="I1177" s="99" t="b">
        <v>0</v>
      </c>
      <c r="J1177" s="99" t="b">
        <v>0</v>
      </c>
      <c r="K1177" s="99" t="b">
        <v>0</v>
      </c>
      <c r="L1177" s="99" t="b">
        <v>0</v>
      </c>
    </row>
    <row r="1178" spans="1:12" ht="15">
      <c r="A1178" s="101" t="s">
        <v>691</v>
      </c>
      <c r="B1178" s="99" t="s">
        <v>415</v>
      </c>
      <c r="C1178" s="99">
        <v>2</v>
      </c>
      <c r="D1178" s="103">
        <v>0.00039405906279997306</v>
      </c>
      <c r="E1178" s="103">
        <v>1.636655029117369</v>
      </c>
      <c r="F1178" s="99" t="s">
        <v>1670</v>
      </c>
      <c r="G1178" s="99" t="b">
        <v>0</v>
      </c>
      <c r="H1178" s="99" t="b">
        <v>0</v>
      </c>
      <c r="I1178" s="99" t="b">
        <v>0</v>
      </c>
      <c r="J1178" s="99" t="b">
        <v>0</v>
      </c>
      <c r="K1178" s="99" t="b">
        <v>0</v>
      </c>
      <c r="L1178" s="99" t="b">
        <v>0</v>
      </c>
    </row>
    <row r="1179" spans="1:12" ht="15">
      <c r="A1179" s="101" t="s">
        <v>453</v>
      </c>
      <c r="B1179" s="99" t="s">
        <v>526</v>
      </c>
      <c r="C1179" s="99">
        <v>2</v>
      </c>
      <c r="D1179" s="103">
        <v>0.00039405906279997306</v>
      </c>
      <c r="E1179" s="103">
        <v>1.85053484906245</v>
      </c>
      <c r="F1179" s="99" t="s">
        <v>1670</v>
      </c>
      <c r="G1179" s="99" t="b">
        <v>0</v>
      </c>
      <c r="H1179" s="99" t="b">
        <v>0</v>
      </c>
      <c r="I1179" s="99" t="b">
        <v>0</v>
      </c>
      <c r="J1179" s="99" t="b">
        <v>0</v>
      </c>
      <c r="K1179" s="99" t="b">
        <v>0</v>
      </c>
      <c r="L1179" s="99" t="b">
        <v>0</v>
      </c>
    </row>
    <row r="1180" spans="1:12" ht="15">
      <c r="A1180" s="101" t="s">
        <v>415</v>
      </c>
      <c r="B1180" s="99" t="s">
        <v>441</v>
      </c>
      <c r="C1180" s="99">
        <v>2</v>
      </c>
      <c r="D1180" s="103">
        <v>0.0004705791430399276</v>
      </c>
      <c r="E1180" s="103">
        <v>1.0134057387194686</v>
      </c>
      <c r="F1180" s="99" t="s">
        <v>1670</v>
      </c>
      <c r="G1180" s="99" t="b">
        <v>0</v>
      </c>
      <c r="H1180" s="99" t="b">
        <v>0</v>
      </c>
      <c r="I1180" s="99" t="b">
        <v>0</v>
      </c>
      <c r="J1180" s="99" t="b">
        <v>0</v>
      </c>
      <c r="K1180" s="99" t="b">
        <v>0</v>
      </c>
      <c r="L1180" s="99" t="b">
        <v>0</v>
      </c>
    </row>
    <row r="1181" spans="1:12" ht="15">
      <c r="A1181" s="101" t="s">
        <v>1355</v>
      </c>
      <c r="B1181" s="99" t="s">
        <v>529</v>
      </c>
      <c r="C1181" s="99">
        <v>2</v>
      </c>
      <c r="D1181" s="103">
        <v>0.00039405906279997306</v>
      </c>
      <c r="E1181" s="103">
        <v>2.8505348490624502</v>
      </c>
      <c r="F1181" s="99" t="s">
        <v>1670</v>
      </c>
      <c r="G1181" s="99" t="b">
        <v>0</v>
      </c>
      <c r="H1181" s="99" t="b">
        <v>0</v>
      </c>
      <c r="I1181" s="99" t="b">
        <v>0</v>
      </c>
      <c r="J1181" s="99" t="b">
        <v>0</v>
      </c>
      <c r="K1181" s="99" t="b">
        <v>0</v>
      </c>
      <c r="L1181" s="99" t="b">
        <v>0</v>
      </c>
    </row>
    <row r="1182" spans="1:12" ht="15">
      <c r="A1182" s="101" t="s">
        <v>826</v>
      </c>
      <c r="B1182" s="99" t="s">
        <v>442</v>
      </c>
      <c r="C1182" s="99">
        <v>2</v>
      </c>
      <c r="D1182" s="103">
        <v>0.00039405906279997306</v>
      </c>
      <c r="E1182" s="103">
        <v>2.2106862968450876</v>
      </c>
      <c r="F1182" s="99" t="s">
        <v>1670</v>
      </c>
      <c r="G1182" s="99" t="b">
        <v>0</v>
      </c>
      <c r="H1182" s="99" t="b">
        <v>0</v>
      </c>
      <c r="I1182" s="99" t="b">
        <v>0</v>
      </c>
      <c r="J1182" s="99" t="b">
        <v>0</v>
      </c>
      <c r="K1182" s="99" t="b">
        <v>0</v>
      </c>
      <c r="L1182" s="99" t="b">
        <v>0</v>
      </c>
    </row>
    <row r="1183" spans="1:12" ht="15">
      <c r="A1183" s="101" t="s">
        <v>892</v>
      </c>
      <c r="B1183" s="99" t="s">
        <v>790</v>
      </c>
      <c r="C1183" s="99">
        <v>2</v>
      </c>
      <c r="D1183" s="103">
        <v>0.00039405906279997306</v>
      </c>
      <c r="E1183" s="103">
        <v>2.891927534220675</v>
      </c>
      <c r="F1183" s="99" t="s">
        <v>1670</v>
      </c>
      <c r="G1183" s="99" t="b">
        <v>0</v>
      </c>
      <c r="H1183" s="99" t="b">
        <v>0</v>
      </c>
      <c r="I1183" s="99" t="b">
        <v>0</v>
      </c>
      <c r="J1183" s="99" t="b">
        <v>0</v>
      </c>
      <c r="K1183" s="99" t="b">
        <v>0</v>
      </c>
      <c r="L1183" s="99" t="b">
        <v>0</v>
      </c>
    </row>
    <row r="1184" spans="1:12" ht="15">
      <c r="A1184" s="101" t="s">
        <v>1613</v>
      </c>
      <c r="B1184" s="99" t="s">
        <v>853</v>
      </c>
      <c r="C1184" s="99">
        <v>2</v>
      </c>
      <c r="D1184" s="103">
        <v>0.00039405906279997306</v>
      </c>
      <c r="E1184" s="103">
        <v>3.2898675428927127</v>
      </c>
      <c r="F1184" s="99" t="s">
        <v>1670</v>
      </c>
      <c r="G1184" s="99" t="b">
        <v>0</v>
      </c>
      <c r="H1184" s="99" t="b">
        <v>0</v>
      </c>
      <c r="I1184" s="99" t="b">
        <v>0</v>
      </c>
      <c r="J1184" s="99" t="b">
        <v>0</v>
      </c>
      <c r="K1184" s="99" t="b">
        <v>0</v>
      </c>
      <c r="L1184" s="99" t="b">
        <v>0</v>
      </c>
    </row>
    <row r="1185" spans="1:12" ht="15">
      <c r="A1185" s="101" t="s">
        <v>594</v>
      </c>
      <c r="B1185" s="99" t="s">
        <v>421</v>
      </c>
      <c r="C1185" s="99">
        <v>2</v>
      </c>
      <c r="D1185" s="103">
        <v>0.00039405906279997306</v>
      </c>
      <c r="E1185" s="103">
        <v>1.7335650421254254</v>
      </c>
      <c r="F1185" s="99" t="s">
        <v>1670</v>
      </c>
      <c r="G1185" s="99" t="b">
        <v>0</v>
      </c>
      <c r="H1185" s="99" t="b">
        <v>0</v>
      </c>
      <c r="I1185" s="99" t="b">
        <v>0</v>
      </c>
      <c r="J1185" s="99" t="b">
        <v>0</v>
      </c>
      <c r="K1185" s="99" t="b">
        <v>0</v>
      </c>
      <c r="L1185" s="99" t="b">
        <v>0</v>
      </c>
    </row>
    <row r="1186" spans="1:12" ht="15">
      <c r="A1186" s="101" t="s">
        <v>633</v>
      </c>
      <c r="B1186" s="99" t="s">
        <v>826</v>
      </c>
      <c r="C1186" s="99">
        <v>2</v>
      </c>
      <c r="D1186" s="103">
        <v>0.00039405906279997306</v>
      </c>
      <c r="E1186" s="103">
        <v>2.745799498542437</v>
      </c>
      <c r="F1186" s="99" t="s">
        <v>1670</v>
      </c>
      <c r="G1186" s="99" t="b">
        <v>0</v>
      </c>
      <c r="H1186" s="99" t="b">
        <v>0</v>
      </c>
      <c r="I1186" s="99" t="b">
        <v>0</v>
      </c>
      <c r="J1186" s="99" t="b">
        <v>0</v>
      </c>
      <c r="K1186" s="99" t="b">
        <v>0</v>
      </c>
      <c r="L1186" s="99" t="b">
        <v>0</v>
      </c>
    </row>
    <row r="1187" spans="1:12" ht="15">
      <c r="A1187" s="101" t="s">
        <v>586</v>
      </c>
      <c r="B1187" s="99" t="s">
        <v>568</v>
      </c>
      <c r="C1187" s="99">
        <v>2</v>
      </c>
      <c r="D1187" s="103">
        <v>0.00039405906279997306</v>
      </c>
      <c r="E1187" s="103">
        <v>2.335625033453388</v>
      </c>
      <c r="F1187" s="99" t="s">
        <v>1670</v>
      </c>
      <c r="G1187" s="99" t="b">
        <v>0</v>
      </c>
      <c r="H1187" s="99" t="b">
        <v>0</v>
      </c>
      <c r="I1187" s="99" t="b">
        <v>0</v>
      </c>
      <c r="J1187" s="99" t="b">
        <v>0</v>
      </c>
      <c r="K1187" s="99" t="b">
        <v>0</v>
      </c>
      <c r="L1187" s="99" t="b">
        <v>0</v>
      </c>
    </row>
    <row r="1188" spans="1:12" ht="15">
      <c r="A1188" s="101" t="s">
        <v>606</v>
      </c>
      <c r="B1188" s="99" t="s">
        <v>1529</v>
      </c>
      <c r="C1188" s="99">
        <v>2</v>
      </c>
      <c r="D1188" s="103">
        <v>0.00039405906279997306</v>
      </c>
      <c r="E1188" s="103">
        <v>3.0468294942064182</v>
      </c>
      <c r="F1188" s="99" t="s">
        <v>1670</v>
      </c>
      <c r="G1188" s="99" t="b">
        <v>0</v>
      </c>
      <c r="H1188" s="99" t="b">
        <v>0</v>
      </c>
      <c r="I1188" s="99" t="b">
        <v>0</v>
      </c>
      <c r="J1188" s="99" t="b">
        <v>0</v>
      </c>
      <c r="K1188" s="99" t="b">
        <v>0</v>
      </c>
      <c r="L1188" s="99" t="b">
        <v>0</v>
      </c>
    </row>
    <row r="1189" spans="1:12" ht="15">
      <c r="A1189" s="101" t="s">
        <v>485</v>
      </c>
      <c r="B1189" s="99" t="s">
        <v>1405</v>
      </c>
      <c r="C1189" s="99">
        <v>2</v>
      </c>
      <c r="D1189" s="103">
        <v>0.00039405906279997306</v>
      </c>
      <c r="E1189" s="103">
        <v>2.68780755156475</v>
      </c>
      <c r="F1189" s="99" t="s">
        <v>1670</v>
      </c>
      <c r="G1189" s="99" t="b">
        <v>0</v>
      </c>
      <c r="H1189" s="99" t="b">
        <v>0</v>
      </c>
      <c r="I1189" s="99" t="b">
        <v>0</v>
      </c>
      <c r="J1189" s="99" t="b">
        <v>0</v>
      </c>
      <c r="K1189" s="99" t="b">
        <v>0</v>
      </c>
      <c r="L1189" s="99" t="b">
        <v>0</v>
      </c>
    </row>
    <row r="1190" spans="1:12" ht="15">
      <c r="A1190" s="101" t="s">
        <v>1622</v>
      </c>
      <c r="B1190" s="99" t="s">
        <v>1466</v>
      </c>
      <c r="C1190" s="99">
        <v>2</v>
      </c>
      <c r="D1190" s="103">
        <v>0.0004705791430399276</v>
      </c>
      <c r="E1190" s="103">
        <v>3.590897538556694</v>
      </c>
      <c r="F1190" s="99" t="s">
        <v>1670</v>
      </c>
      <c r="G1190" s="99" t="b">
        <v>0</v>
      </c>
      <c r="H1190" s="99" t="b">
        <v>0</v>
      </c>
      <c r="I1190" s="99" t="b">
        <v>0</v>
      </c>
      <c r="J1190" s="99" t="b">
        <v>0</v>
      </c>
      <c r="K1190" s="99" t="b">
        <v>0</v>
      </c>
      <c r="L1190" s="99" t="b">
        <v>0</v>
      </c>
    </row>
    <row r="1191" spans="1:12" ht="15">
      <c r="A1191" s="101" t="s">
        <v>569</v>
      </c>
      <c r="B1191" s="99" t="s">
        <v>818</v>
      </c>
      <c r="C1191" s="99">
        <v>2</v>
      </c>
      <c r="D1191" s="103">
        <v>0.00039405906279997306</v>
      </c>
      <c r="E1191" s="103">
        <v>2.6366550291173687</v>
      </c>
      <c r="F1191" s="99" t="s">
        <v>1670</v>
      </c>
      <c r="G1191" s="99" t="b">
        <v>0</v>
      </c>
      <c r="H1191" s="99" t="b">
        <v>0</v>
      </c>
      <c r="I1191" s="99" t="b">
        <v>0</v>
      </c>
      <c r="J1191" s="99" t="b">
        <v>0</v>
      </c>
      <c r="K1191" s="99" t="b">
        <v>0</v>
      </c>
      <c r="L1191" s="99" t="b">
        <v>0</v>
      </c>
    </row>
    <row r="1192" spans="1:12" ht="15">
      <c r="A1192" s="101" t="s">
        <v>524</v>
      </c>
      <c r="B1192" s="99" t="s">
        <v>566</v>
      </c>
      <c r="C1192" s="99">
        <v>8</v>
      </c>
      <c r="D1192" s="103">
        <v>0.004108409122638734</v>
      </c>
      <c r="E1192" s="103">
        <v>2.372242312040331</v>
      </c>
      <c r="F1192" s="99" t="s">
        <v>393</v>
      </c>
      <c r="G1192" s="99" t="b">
        <v>0</v>
      </c>
      <c r="H1192" s="99" t="b">
        <v>0</v>
      </c>
      <c r="I1192" s="99" t="b">
        <v>0</v>
      </c>
      <c r="J1192" s="99" t="b">
        <v>0</v>
      </c>
      <c r="K1192" s="99" t="b">
        <v>0</v>
      </c>
      <c r="L1192" s="99" t="b">
        <v>0</v>
      </c>
    </row>
    <row r="1193" spans="1:12" ht="15">
      <c r="A1193" s="101" t="s">
        <v>581</v>
      </c>
      <c r="B1193" s="99" t="s">
        <v>415</v>
      </c>
      <c r="C1193" s="99">
        <v>7</v>
      </c>
      <c r="D1193" s="103">
        <v>0.0035948579823088917</v>
      </c>
      <c r="E1193" s="103">
        <v>1.6323926698377702</v>
      </c>
      <c r="F1193" s="99" t="s">
        <v>393</v>
      </c>
      <c r="G1193" s="99" t="b">
        <v>0</v>
      </c>
      <c r="H1193" s="99" t="b">
        <v>0</v>
      </c>
      <c r="I1193" s="99" t="b">
        <v>0</v>
      </c>
      <c r="J1193" s="99" t="b">
        <v>0</v>
      </c>
      <c r="K1193" s="99" t="b">
        <v>0</v>
      </c>
      <c r="L1193" s="99" t="b">
        <v>0</v>
      </c>
    </row>
    <row r="1194" spans="1:12" ht="15">
      <c r="A1194" s="101" t="s">
        <v>487</v>
      </c>
      <c r="B1194" s="99" t="s">
        <v>441</v>
      </c>
      <c r="C1194" s="99">
        <v>7</v>
      </c>
      <c r="D1194" s="103">
        <v>0.0035948579823088917</v>
      </c>
      <c r="E1194" s="103">
        <v>1.8225703901720565</v>
      </c>
      <c r="F1194" s="99" t="s">
        <v>393</v>
      </c>
      <c r="G1194" s="99" t="b">
        <v>0</v>
      </c>
      <c r="H1194" s="99" t="b">
        <v>0</v>
      </c>
      <c r="I1194" s="99" t="b">
        <v>0</v>
      </c>
      <c r="J1194" s="99" t="b">
        <v>0</v>
      </c>
      <c r="K1194" s="99" t="b">
        <v>0</v>
      </c>
      <c r="L1194" s="99" t="b">
        <v>0</v>
      </c>
    </row>
    <row r="1195" spans="1:12" ht="15">
      <c r="A1195" s="101" t="s">
        <v>458</v>
      </c>
      <c r="B1195" s="99" t="s">
        <v>466</v>
      </c>
      <c r="C1195" s="99">
        <v>6</v>
      </c>
      <c r="D1195" s="103">
        <v>0.001699378782312725</v>
      </c>
      <c r="E1195" s="103">
        <v>2.568536957184299</v>
      </c>
      <c r="F1195" s="99" t="s">
        <v>393</v>
      </c>
      <c r="G1195" s="99" t="b">
        <v>0</v>
      </c>
      <c r="H1195" s="99" t="b">
        <v>0</v>
      </c>
      <c r="I1195" s="99" t="b">
        <v>0</v>
      </c>
      <c r="J1195" s="99" t="b">
        <v>0</v>
      </c>
      <c r="K1195" s="99" t="b">
        <v>0</v>
      </c>
      <c r="L1195" s="99" t="b">
        <v>0</v>
      </c>
    </row>
    <row r="1196" spans="1:12" ht="15">
      <c r="A1196" s="101" t="s">
        <v>273</v>
      </c>
      <c r="B1196" s="99" t="s">
        <v>493</v>
      </c>
      <c r="C1196" s="99">
        <v>5</v>
      </c>
      <c r="D1196" s="103">
        <v>0.0025677557016492085</v>
      </c>
      <c r="E1196" s="103">
        <v>1.6184504075161317</v>
      </c>
      <c r="F1196" s="99" t="s">
        <v>393</v>
      </c>
      <c r="G1196" s="99" t="b">
        <v>0</v>
      </c>
      <c r="H1196" s="99" t="b">
        <v>0</v>
      </c>
      <c r="I1196" s="99" t="b">
        <v>0</v>
      </c>
      <c r="J1196" s="99" t="b">
        <v>0</v>
      </c>
      <c r="K1196" s="99" t="b">
        <v>0</v>
      </c>
      <c r="L1196" s="99" t="b">
        <v>0</v>
      </c>
    </row>
    <row r="1197" spans="1:12" ht="15">
      <c r="A1197" s="101" t="s">
        <v>487</v>
      </c>
      <c r="B1197" s="99" t="s">
        <v>676</v>
      </c>
      <c r="C1197" s="99">
        <v>5</v>
      </c>
      <c r="D1197" s="103">
        <v>0.0025677557016492085</v>
      </c>
      <c r="E1197" s="103">
        <v>2.299691644891719</v>
      </c>
      <c r="F1197" s="99" t="s">
        <v>393</v>
      </c>
      <c r="G1197" s="99" t="b">
        <v>0</v>
      </c>
      <c r="H1197" s="99" t="b">
        <v>0</v>
      </c>
      <c r="I1197" s="99" t="b">
        <v>0</v>
      </c>
      <c r="J1197" s="99" t="b">
        <v>0</v>
      </c>
      <c r="K1197" s="99" t="b">
        <v>0</v>
      </c>
      <c r="L1197" s="99" t="b">
        <v>0</v>
      </c>
    </row>
    <row r="1198" spans="1:12" ht="15">
      <c r="A1198" s="101" t="s">
        <v>420</v>
      </c>
      <c r="B1198" s="99" t="s">
        <v>505</v>
      </c>
      <c r="C1198" s="99">
        <v>4</v>
      </c>
      <c r="D1198" s="103">
        <v>0.0015935618747639252</v>
      </c>
      <c r="E1198" s="103">
        <v>1.7701823207123684</v>
      </c>
      <c r="F1198" s="99" t="s">
        <v>393</v>
      </c>
      <c r="G1198" s="99" t="b">
        <v>0</v>
      </c>
      <c r="H1198" s="99" t="b">
        <v>0</v>
      </c>
      <c r="I1198" s="99" t="b">
        <v>0</v>
      </c>
      <c r="J1198" s="99" t="b">
        <v>0</v>
      </c>
      <c r="K1198" s="99" t="b">
        <v>0</v>
      </c>
      <c r="L1198" s="99" t="b">
        <v>0</v>
      </c>
    </row>
    <row r="1199" spans="1:12" ht="15">
      <c r="A1199" s="101" t="s">
        <v>540</v>
      </c>
      <c r="B1199" s="99" t="s">
        <v>817</v>
      </c>
      <c r="C1199" s="99">
        <v>4</v>
      </c>
      <c r="D1199" s="103">
        <v>0.0015935618747639252</v>
      </c>
      <c r="E1199" s="103">
        <v>2.510545010206612</v>
      </c>
      <c r="F1199" s="99" t="s">
        <v>393</v>
      </c>
      <c r="G1199" s="99" t="b">
        <v>0</v>
      </c>
      <c r="H1199" s="99" t="b">
        <v>0</v>
      </c>
      <c r="I1199" s="99" t="b">
        <v>0</v>
      </c>
      <c r="J1199" s="99" t="b">
        <v>0</v>
      </c>
      <c r="K1199" s="99" t="b">
        <v>0</v>
      </c>
      <c r="L1199" s="99" t="b">
        <v>0</v>
      </c>
    </row>
    <row r="1200" spans="1:12" ht="15">
      <c r="A1200" s="101" t="s">
        <v>415</v>
      </c>
      <c r="B1200" s="99" t="s">
        <v>510</v>
      </c>
      <c r="C1200" s="99">
        <v>4</v>
      </c>
      <c r="D1200" s="103">
        <v>0.0015935618747639252</v>
      </c>
      <c r="E1200" s="103">
        <v>1.3254989084980044</v>
      </c>
      <c r="F1200" s="99" t="s">
        <v>393</v>
      </c>
      <c r="G1200" s="99" t="b">
        <v>0</v>
      </c>
      <c r="H1200" s="99" t="b">
        <v>0</v>
      </c>
      <c r="I1200" s="99" t="b">
        <v>0</v>
      </c>
      <c r="J1200" s="99" t="b">
        <v>0</v>
      </c>
      <c r="K1200" s="99" t="b">
        <v>0</v>
      </c>
      <c r="L1200" s="99" t="b">
        <v>0</v>
      </c>
    </row>
    <row r="1201" spans="1:12" ht="15">
      <c r="A1201" s="101" t="s">
        <v>502</v>
      </c>
      <c r="B1201" s="99" t="s">
        <v>420</v>
      </c>
      <c r="C1201" s="99">
        <v>4</v>
      </c>
      <c r="D1201" s="103">
        <v>0.0015935618747639252</v>
      </c>
      <c r="E1201" s="103">
        <v>1.839603729470837</v>
      </c>
      <c r="F1201" s="99" t="s">
        <v>393</v>
      </c>
      <c r="G1201" s="99" t="b">
        <v>0</v>
      </c>
      <c r="H1201" s="99" t="b">
        <v>0</v>
      </c>
      <c r="I1201" s="99" t="b">
        <v>0</v>
      </c>
      <c r="J1201" s="99" t="b">
        <v>0</v>
      </c>
      <c r="K1201" s="99" t="b">
        <v>0</v>
      </c>
      <c r="L1201" s="99" t="b">
        <v>0</v>
      </c>
    </row>
    <row r="1202" spans="1:12" ht="15">
      <c r="A1202" s="101" t="s">
        <v>684</v>
      </c>
      <c r="B1202" s="99" t="s">
        <v>692</v>
      </c>
      <c r="C1202" s="99">
        <v>4</v>
      </c>
      <c r="D1202" s="103">
        <v>0.0015935618747639252</v>
      </c>
      <c r="E1202" s="103">
        <v>2.714664992862537</v>
      </c>
      <c r="F1202" s="99" t="s">
        <v>393</v>
      </c>
      <c r="G1202" s="99" t="b">
        <v>0</v>
      </c>
      <c r="H1202" s="99" t="b">
        <v>0</v>
      </c>
      <c r="I1202" s="99" t="b">
        <v>0</v>
      </c>
      <c r="J1202" s="99" t="b">
        <v>0</v>
      </c>
      <c r="K1202" s="99" t="b">
        <v>0</v>
      </c>
      <c r="L1202" s="99" t="b">
        <v>0</v>
      </c>
    </row>
    <row r="1203" spans="1:12" ht="15">
      <c r="A1203" s="101" t="s">
        <v>415</v>
      </c>
      <c r="B1203" s="99" t="s">
        <v>607</v>
      </c>
      <c r="C1203" s="99">
        <v>4</v>
      </c>
      <c r="D1203" s="103">
        <v>0.001324103176897542</v>
      </c>
      <c r="E1203" s="103">
        <v>1.6265289041619857</v>
      </c>
      <c r="F1203" s="99" t="s">
        <v>393</v>
      </c>
      <c r="G1203" s="99" t="b">
        <v>0</v>
      </c>
      <c r="H1203" s="99" t="b">
        <v>0</v>
      </c>
      <c r="I1203" s="99" t="b">
        <v>0</v>
      </c>
      <c r="J1203" s="99" t="b">
        <v>0</v>
      </c>
      <c r="K1203" s="99" t="b">
        <v>0</v>
      </c>
      <c r="L1203" s="99" t="b">
        <v>0</v>
      </c>
    </row>
    <row r="1204" spans="1:12" ht="15">
      <c r="A1204" s="101" t="s">
        <v>736</v>
      </c>
      <c r="B1204" s="99" t="s">
        <v>420</v>
      </c>
      <c r="C1204" s="99">
        <v>4</v>
      </c>
      <c r="D1204" s="103">
        <v>0.001324103176897542</v>
      </c>
      <c r="E1204" s="103">
        <v>2.2375437381428744</v>
      </c>
      <c r="F1204" s="99" t="s">
        <v>393</v>
      </c>
      <c r="G1204" s="99" t="b">
        <v>0</v>
      </c>
      <c r="H1204" s="99" t="b">
        <v>0</v>
      </c>
      <c r="I1204" s="99" t="b">
        <v>0</v>
      </c>
      <c r="J1204" s="99" t="b">
        <v>0</v>
      </c>
      <c r="K1204" s="99" t="b">
        <v>0</v>
      </c>
      <c r="L1204" s="99" t="b">
        <v>0</v>
      </c>
    </row>
    <row r="1205" spans="1:12" ht="15">
      <c r="A1205" s="101" t="s">
        <v>484</v>
      </c>
      <c r="B1205" s="99" t="s">
        <v>773</v>
      </c>
      <c r="C1205" s="99">
        <v>4</v>
      </c>
      <c r="D1205" s="103">
        <v>0.002054204561319367</v>
      </c>
      <c r="E1205" s="103">
        <v>2.275332299032274</v>
      </c>
      <c r="F1205" s="99" t="s">
        <v>393</v>
      </c>
      <c r="G1205" s="99" t="b">
        <v>0</v>
      </c>
      <c r="H1205" s="99" t="b">
        <v>0</v>
      </c>
      <c r="I1205" s="99" t="b">
        <v>0</v>
      </c>
      <c r="J1205" s="99" t="b">
        <v>0</v>
      </c>
      <c r="K1205" s="99" t="b">
        <v>0</v>
      </c>
      <c r="L1205" s="99" t="b">
        <v>0</v>
      </c>
    </row>
    <row r="1206" spans="1:12" ht="15">
      <c r="A1206" s="101" t="s">
        <v>415</v>
      </c>
      <c r="B1206" s="99" t="s">
        <v>438</v>
      </c>
      <c r="C1206" s="99">
        <v>3</v>
      </c>
      <c r="D1206" s="103">
        <v>0.0015406534209895253</v>
      </c>
      <c r="E1206" s="103">
        <v>1.2974701848977608</v>
      </c>
      <c r="F1206" s="99" t="s">
        <v>393</v>
      </c>
      <c r="G1206" s="99" t="b">
        <v>0</v>
      </c>
      <c r="H1206" s="99" t="b">
        <v>0</v>
      </c>
      <c r="I1206" s="99" t="b">
        <v>0</v>
      </c>
      <c r="J1206" s="99" t="b">
        <v>0</v>
      </c>
      <c r="K1206" s="99" t="b">
        <v>0</v>
      </c>
      <c r="L1206" s="99" t="b">
        <v>0</v>
      </c>
    </row>
    <row r="1207" spans="1:12" ht="15">
      <c r="A1207" s="101" t="s">
        <v>415</v>
      </c>
      <c r="B1207" s="99" t="s">
        <v>654</v>
      </c>
      <c r="C1207" s="99">
        <v>3</v>
      </c>
      <c r="D1207" s="103">
        <v>0.0009930773826731566</v>
      </c>
      <c r="E1207" s="103">
        <v>1.422408921506061</v>
      </c>
      <c r="F1207" s="99" t="s">
        <v>393</v>
      </c>
      <c r="G1207" s="99" t="b">
        <v>0</v>
      </c>
      <c r="H1207" s="99" t="b">
        <v>0</v>
      </c>
      <c r="I1207" s="99" t="b">
        <v>0</v>
      </c>
      <c r="J1207" s="99" t="b">
        <v>0</v>
      </c>
      <c r="K1207" s="99" t="b">
        <v>0</v>
      </c>
      <c r="L1207" s="99" t="b">
        <v>0</v>
      </c>
    </row>
    <row r="1208" spans="1:12" ht="15">
      <c r="A1208" s="101" t="s">
        <v>415</v>
      </c>
      <c r="B1208" s="99" t="s">
        <v>446</v>
      </c>
      <c r="C1208" s="99">
        <v>3</v>
      </c>
      <c r="D1208" s="103">
        <v>0.001195171406072944</v>
      </c>
      <c r="E1208" s="103">
        <v>1.0544321362114666</v>
      </c>
      <c r="F1208" s="99" t="s">
        <v>393</v>
      </c>
      <c r="G1208" s="99" t="b">
        <v>0</v>
      </c>
      <c r="H1208" s="99" t="b">
        <v>0</v>
      </c>
      <c r="I1208" s="99" t="b">
        <v>0</v>
      </c>
      <c r="J1208" s="99" t="b">
        <v>0</v>
      </c>
      <c r="K1208" s="99" t="b">
        <v>0</v>
      </c>
      <c r="L1208" s="99" t="b">
        <v>0</v>
      </c>
    </row>
    <row r="1209" spans="1:12" ht="15">
      <c r="A1209" s="101" t="s">
        <v>675</v>
      </c>
      <c r="B1209" s="99" t="s">
        <v>849</v>
      </c>
      <c r="C1209" s="99">
        <v>3</v>
      </c>
      <c r="D1209" s="103">
        <v>0.0015406534209895253</v>
      </c>
      <c r="E1209" s="103">
        <v>2.936513742478893</v>
      </c>
      <c r="F1209" s="99" t="s">
        <v>393</v>
      </c>
      <c r="G1209" s="99" t="b">
        <v>0</v>
      </c>
      <c r="H1209" s="99" t="b">
        <v>0</v>
      </c>
      <c r="I1209" s="99" t="b">
        <v>0</v>
      </c>
      <c r="J1209" s="99" t="b">
        <v>0</v>
      </c>
      <c r="K1209" s="99" t="b">
        <v>0</v>
      </c>
      <c r="L1209" s="99" t="b">
        <v>0</v>
      </c>
    </row>
    <row r="1210" spans="1:12" ht="15">
      <c r="A1210" s="101" t="s">
        <v>446</v>
      </c>
      <c r="B1210" s="99" t="s">
        <v>446</v>
      </c>
      <c r="C1210" s="99">
        <v>3</v>
      </c>
      <c r="D1210" s="103">
        <v>0.0015406534209895253</v>
      </c>
      <c r="E1210" s="103">
        <v>1.5685369571842989</v>
      </c>
      <c r="F1210" s="99" t="s">
        <v>393</v>
      </c>
      <c r="G1210" s="99" t="b">
        <v>0</v>
      </c>
      <c r="H1210" s="99" t="b">
        <v>0</v>
      </c>
      <c r="I1210" s="99" t="b">
        <v>0</v>
      </c>
      <c r="J1210" s="99" t="b">
        <v>0</v>
      </c>
      <c r="K1210" s="99" t="b">
        <v>0</v>
      </c>
      <c r="L1210" s="99" t="b">
        <v>0</v>
      </c>
    </row>
    <row r="1211" spans="1:12" ht="15">
      <c r="A1211" s="101" t="s">
        <v>893</v>
      </c>
      <c r="B1211" s="99" t="s">
        <v>427</v>
      </c>
      <c r="C1211" s="99">
        <v>3</v>
      </c>
      <c r="D1211" s="103">
        <v>0.0015406534209895253</v>
      </c>
      <c r="E1211" s="103">
        <v>2.03342375548695</v>
      </c>
      <c r="F1211" s="99" t="s">
        <v>393</v>
      </c>
      <c r="G1211" s="99" t="b">
        <v>0</v>
      </c>
      <c r="H1211" s="99" t="b">
        <v>0</v>
      </c>
      <c r="I1211" s="99" t="b">
        <v>0</v>
      </c>
      <c r="J1211" s="99" t="b">
        <v>0</v>
      </c>
      <c r="K1211" s="99" t="b">
        <v>0</v>
      </c>
      <c r="L1211" s="99" t="b">
        <v>0</v>
      </c>
    </row>
    <row r="1212" spans="1:12" ht="15">
      <c r="A1212" s="101" t="s">
        <v>865</v>
      </c>
      <c r="B1212" s="99" t="s">
        <v>415</v>
      </c>
      <c r="C1212" s="99">
        <v>3</v>
      </c>
      <c r="D1212" s="103">
        <v>0.0015406534209895253</v>
      </c>
      <c r="E1212" s="103">
        <v>1.6165984026545384</v>
      </c>
      <c r="F1212" s="99" t="s">
        <v>393</v>
      </c>
      <c r="G1212" s="99" t="b">
        <v>0</v>
      </c>
      <c r="H1212" s="99" t="b">
        <v>0</v>
      </c>
      <c r="I1212" s="99" t="b">
        <v>0</v>
      </c>
      <c r="J1212" s="99" t="b">
        <v>0</v>
      </c>
      <c r="K1212" s="99" t="b">
        <v>0</v>
      </c>
      <c r="L1212" s="99" t="b">
        <v>0</v>
      </c>
    </row>
    <row r="1213" spans="1:12" ht="15">
      <c r="A1213" s="101" t="s">
        <v>511</v>
      </c>
      <c r="B1213" s="99" t="s">
        <v>975</v>
      </c>
      <c r="C1213" s="99">
        <v>3</v>
      </c>
      <c r="D1213" s="103">
        <v>0.0015406534209895253</v>
      </c>
      <c r="E1213" s="103">
        <v>2.568536957184299</v>
      </c>
      <c r="F1213" s="99" t="s">
        <v>393</v>
      </c>
      <c r="G1213" s="99" t="b">
        <v>0</v>
      </c>
      <c r="H1213" s="99" t="b">
        <v>0</v>
      </c>
      <c r="I1213" s="99" t="b">
        <v>0</v>
      </c>
      <c r="J1213" s="99" t="b">
        <v>0</v>
      </c>
      <c r="K1213" s="99" t="b">
        <v>0</v>
      </c>
      <c r="L1213" s="99" t="b">
        <v>0</v>
      </c>
    </row>
    <row r="1214" spans="1:12" ht="15">
      <c r="A1214" s="101" t="s">
        <v>505</v>
      </c>
      <c r="B1214" s="99" t="s">
        <v>832</v>
      </c>
      <c r="C1214" s="99">
        <v>3</v>
      </c>
      <c r="D1214" s="103">
        <v>0.0015406534209895253</v>
      </c>
      <c r="E1214" s="103">
        <v>2.413634997198556</v>
      </c>
      <c r="F1214" s="99" t="s">
        <v>393</v>
      </c>
      <c r="G1214" s="99" t="b">
        <v>0</v>
      </c>
      <c r="H1214" s="99" t="b">
        <v>0</v>
      </c>
      <c r="I1214" s="99" t="b">
        <v>0</v>
      </c>
      <c r="J1214" s="99" t="b">
        <v>0</v>
      </c>
      <c r="K1214" s="99" t="b">
        <v>0</v>
      </c>
      <c r="L1214" s="99" t="b">
        <v>0</v>
      </c>
    </row>
    <row r="1215" spans="1:12" ht="15">
      <c r="A1215" s="101" t="s">
        <v>441</v>
      </c>
      <c r="B1215" s="99" t="s">
        <v>815</v>
      </c>
      <c r="C1215" s="99">
        <v>3</v>
      </c>
      <c r="D1215" s="103">
        <v>0.0015406534209895253</v>
      </c>
      <c r="E1215" s="103">
        <v>1.9664769658563366</v>
      </c>
      <c r="F1215" s="99" t="s">
        <v>393</v>
      </c>
      <c r="G1215" s="99" t="b">
        <v>0</v>
      </c>
      <c r="H1215" s="99" t="b">
        <v>0</v>
      </c>
      <c r="I1215" s="99" t="b">
        <v>0</v>
      </c>
      <c r="J1215" s="99" t="b">
        <v>0</v>
      </c>
      <c r="K1215" s="99" t="b">
        <v>0</v>
      </c>
      <c r="L1215" s="99" t="b">
        <v>0</v>
      </c>
    </row>
    <row r="1216" spans="1:12" ht="15">
      <c r="A1216" s="101" t="s">
        <v>492</v>
      </c>
      <c r="B1216" s="99" t="s">
        <v>503</v>
      </c>
      <c r="C1216" s="99">
        <v>3</v>
      </c>
      <c r="D1216" s="103">
        <v>0.001195171406072944</v>
      </c>
      <c r="E1216" s="103">
        <v>2.8115750058705933</v>
      </c>
      <c r="F1216" s="99" t="s">
        <v>393</v>
      </c>
      <c r="G1216" s="99" t="b">
        <v>0</v>
      </c>
      <c r="H1216" s="99" t="b">
        <v>0</v>
      </c>
      <c r="I1216" s="99" t="b">
        <v>0</v>
      </c>
      <c r="J1216" s="99" t="b">
        <v>0</v>
      </c>
      <c r="K1216" s="99" t="b">
        <v>0</v>
      </c>
      <c r="L1216" s="99" t="b">
        <v>0</v>
      </c>
    </row>
    <row r="1217" spans="1:12" ht="15">
      <c r="A1217" s="101" t="s">
        <v>424</v>
      </c>
      <c r="B1217" s="99" t="s">
        <v>839</v>
      </c>
      <c r="C1217" s="99">
        <v>3</v>
      </c>
      <c r="D1217" s="103">
        <v>0.0009930773826731566</v>
      </c>
      <c r="E1217" s="103">
        <v>2.1583624920952498</v>
      </c>
      <c r="F1217" s="99" t="s">
        <v>393</v>
      </c>
      <c r="G1217" s="99" t="b">
        <v>0</v>
      </c>
      <c r="H1217" s="99" t="b">
        <v>0</v>
      </c>
      <c r="I1217" s="99" t="b">
        <v>0</v>
      </c>
      <c r="J1217" s="99" t="b">
        <v>0</v>
      </c>
      <c r="K1217" s="99" t="b">
        <v>1</v>
      </c>
      <c r="L1217" s="99" t="b">
        <v>0</v>
      </c>
    </row>
    <row r="1218" spans="1:12" ht="15">
      <c r="A1218" s="101" t="s">
        <v>427</v>
      </c>
      <c r="B1218" s="99" t="s">
        <v>625</v>
      </c>
      <c r="C1218" s="99">
        <v>3</v>
      </c>
      <c r="D1218" s="103">
        <v>0.0015406534209895253</v>
      </c>
      <c r="E1218" s="103">
        <v>2.03342375548695</v>
      </c>
      <c r="F1218" s="99" t="s">
        <v>393</v>
      </c>
      <c r="G1218" s="99" t="b">
        <v>0</v>
      </c>
      <c r="H1218" s="99" t="b">
        <v>0</v>
      </c>
      <c r="I1218" s="99" t="b">
        <v>0</v>
      </c>
      <c r="J1218" s="99" t="b">
        <v>0</v>
      </c>
      <c r="K1218" s="99" t="b">
        <v>0</v>
      </c>
      <c r="L1218" s="99" t="b">
        <v>0</v>
      </c>
    </row>
    <row r="1219" spans="1:12" ht="15">
      <c r="A1219" s="101" t="s">
        <v>849</v>
      </c>
      <c r="B1219" s="99" t="s">
        <v>431</v>
      </c>
      <c r="C1219" s="99">
        <v>2</v>
      </c>
      <c r="D1219" s="103">
        <v>0.0010271022806596834</v>
      </c>
      <c r="E1219" s="103">
        <v>2.061452479087193</v>
      </c>
      <c r="F1219" s="99" t="s">
        <v>393</v>
      </c>
      <c r="G1219" s="99" t="b">
        <v>0</v>
      </c>
      <c r="H1219" s="99" t="b">
        <v>0</v>
      </c>
      <c r="I1219" s="99" t="b">
        <v>0</v>
      </c>
      <c r="J1219" s="99" t="b">
        <v>0</v>
      </c>
      <c r="K1219" s="99" t="b">
        <v>0</v>
      </c>
      <c r="L1219" s="99" t="b">
        <v>0</v>
      </c>
    </row>
    <row r="1220" spans="1:12" ht="15">
      <c r="A1220" s="101" t="s">
        <v>484</v>
      </c>
      <c r="B1220" s="99" t="s">
        <v>902</v>
      </c>
      <c r="C1220" s="99">
        <v>2</v>
      </c>
      <c r="D1220" s="103">
        <v>0.0010271022806596834</v>
      </c>
      <c r="E1220" s="103">
        <v>2.1961510529846495</v>
      </c>
      <c r="F1220" s="99" t="s">
        <v>393</v>
      </c>
      <c r="G1220" s="99" t="b">
        <v>0</v>
      </c>
      <c r="H1220" s="99" t="b">
        <v>0</v>
      </c>
      <c r="I1220" s="99" t="b">
        <v>0</v>
      </c>
      <c r="J1220" s="99" t="b">
        <v>0</v>
      </c>
      <c r="K1220" s="99" t="b">
        <v>0</v>
      </c>
      <c r="L1220" s="99" t="b">
        <v>0</v>
      </c>
    </row>
    <row r="1221" spans="1:12" ht="15">
      <c r="A1221" s="101" t="s">
        <v>727</v>
      </c>
      <c r="B1221" s="99" t="s">
        <v>801</v>
      </c>
      <c r="C1221" s="99">
        <v>2</v>
      </c>
      <c r="D1221" s="103">
        <v>0.0007967809373819626</v>
      </c>
      <c r="E1221" s="103">
        <v>2.760422483423212</v>
      </c>
      <c r="F1221" s="99" t="s">
        <v>393</v>
      </c>
      <c r="G1221" s="99" t="b">
        <v>0</v>
      </c>
      <c r="H1221" s="99" t="b">
        <v>0</v>
      </c>
      <c r="I1221" s="99" t="b">
        <v>0</v>
      </c>
      <c r="J1221" s="99" t="b">
        <v>0</v>
      </c>
      <c r="K1221" s="99" t="b">
        <v>0</v>
      </c>
      <c r="L1221" s="99" t="b">
        <v>0</v>
      </c>
    </row>
    <row r="1222" spans="1:12" ht="15">
      <c r="A1222" s="101" t="s">
        <v>273</v>
      </c>
      <c r="B1222" s="99" t="s">
        <v>742</v>
      </c>
      <c r="C1222" s="99">
        <v>2</v>
      </c>
      <c r="D1222" s="103">
        <v>0.0007967809373819626</v>
      </c>
      <c r="E1222" s="103">
        <v>1.8573324964312685</v>
      </c>
      <c r="F1222" s="99" t="s">
        <v>393</v>
      </c>
      <c r="G1222" s="99" t="b">
        <v>0</v>
      </c>
      <c r="H1222" s="99" t="b">
        <v>0</v>
      </c>
      <c r="I1222" s="99" t="b">
        <v>0</v>
      </c>
      <c r="J1222" s="99" t="b">
        <v>0</v>
      </c>
      <c r="K1222" s="99" t="b">
        <v>0</v>
      </c>
      <c r="L1222" s="99" t="b">
        <v>0</v>
      </c>
    </row>
    <row r="1223" spans="1:12" ht="15">
      <c r="A1223" s="101" t="s">
        <v>441</v>
      </c>
      <c r="B1223" s="99" t="s">
        <v>535</v>
      </c>
      <c r="C1223" s="99">
        <v>2</v>
      </c>
      <c r="D1223" s="103">
        <v>0.0007967809373819626</v>
      </c>
      <c r="E1223" s="103">
        <v>1.489355711136674</v>
      </c>
      <c r="F1223" s="99" t="s">
        <v>393</v>
      </c>
      <c r="G1223" s="99" t="b">
        <v>0</v>
      </c>
      <c r="H1223" s="99" t="b">
        <v>0</v>
      </c>
      <c r="I1223" s="99" t="b">
        <v>0</v>
      </c>
      <c r="J1223" s="99" t="b">
        <v>0</v>
      </c>
      <c r="K1223" s="99" t="b">
        <v>0</v>
      </c>
      <c r="L1223" s="99" t="b">
        <v>0</v>
      </c>
    </row>
    <row r="1224" spans="1:12" ht="15">
      <c r="A1224" s="101" t="s">
        <v>526</v>
      </c>
      <c r="B1224" s="99" t="s">
        <v>1463</v>
      </c>
      <c r="C1224" s="99">
        <v>2</v>
      </c>
      <c r="D1224" s="103">
        <v>0.0007967809373819626</v>
      </c>
      <c r="E1224" s="103">
        <v>2.8115750058705933</v>
      </c>
      <c r="F1224" s="99" t="s">
        <v>393</v>
      </c>
      <c r="G1224" s="99" t="b">
        <v>0</v>
      </c>
      <c r="H1224" s="99" t="b">
        <v>0</v>
      </c>
      <c r="I1224" s="99" t="b">
        <v>0</v>
      </c>
      <c r="J1224" s="99" t="b">
        <v>0</v>
      </c>
      <c r="K1224" s="99" t="b">
        <v>0</v>
      </c>
      <c r="L1224" s="99" t="b">
        <v>0</v>
      </c>
    </row>
    <row r="1225" spans="1:12" ht="15">
      <c r="A1225" s="101" t="s">
        <v>1409</v>
      </c>
      <c r="B1225" s="99" t="s">
        <v>972</v>
      </c>
      <c r="C1225" s="99">
        <v>2</v>
      </c>
      <c r="D1225" s="103">
        <v>0.0007967809373819626</v>
      </c>
      <c r="E1225" s="103">
        <v>3.1126050015345745</v>
      </c>
      <c r="F1225" s="99" t="s">
        <v>393</v>
      </c>
      <c r="G1225" s="99" t="b">
        <v>0</v>
      </c>
      <c r="H1225" s="99" t="b">
        <v>0</v>
      </c>
      <c r="I1225" s="99" t="b">
        <v>0</v>
      </c>
      <c r="J1225" s="99" t="b">
        <v>0</v>
      </c>
      <c r="K1225" s="99" t="b">
        <v>0</v>
      </c>
      <c r="L1225" s="99" t="b">
        <v>0</v>
      </c>
    </row>
    <row r="1226" spans="1:12" ht="15">
      <c r="A1226" s="101" t="s">
        <v>698</v>
      </c>
      <c r="B1226" s="99" t="s">
        <v>541</v>
      </c>
      <c r="C1226" s="99">
        <v>2</v>
      </c>
      <c r="D1226" s="103">
        <v>0.0007967809373819626</v>
      </c>
      <c r="E1226" s="103">
        <v>2.568536957184299</v>
      </c>
      <c r="F1226" s="99" t="s">
        <v>393</v>
      </c>
      <c r="G1226" s="99" t="b">
        <v>0</v>
      </c>
      <c r="H1226" s="99" t="b">
        <v>0</v>
      </c>
      <c r="I1226" s="99" t="b">
        <v>0</v>
      </c>
      <c r="J1226" s="99" t="b">
        <v>0</v>
      </c>
      <c r="K1226" s="99" t="b">
        <v>0</v>
      </c>
      <c r="L1226" s="99" t="b">
        <v>0</v>
      </c>
    </row>
    <row r="1227" spans="1:12" ht="15">
      <c r="A1227" s="101" t="s">
        <v>439</v>
      </c>
      <c r="B1227" s="99" t="s">
        <v>453</v>
      </c>
      <c r="C1227" s="99">
        <v>2</v>
      </c>
      <c r="D1227" s="103">
        <v>0.0007967809373819626</v>
      </c>
      <c r="E1227" s="103">
        <v>1.594091061656687</v>
      </c>
      <c r="F1227" s="99" t="s">
        <v>393</v>
      </c>
      <c r="G1227" s="99" t="b">
        <v>0</v>
      </c>
      <c r="H1227" s="99" t="b">
        <v>0</v>
      </c>
      <c r="I1227" s="99" t="b">
        <v>0</v>
      </c>
      <c r="J1227" s="99" t="b">
        <v>0</v>
      </c>
      <c r="K1227" s="99" t="b">
        <v>0</v>
      </c>
      <c r="L1227" s="99" t="b">
        <v>0</v>
      </c>
    </row>
    <row r="1228" spans="1:12" ht="15">
      <c r="A1228" s="101" t="s">
        <v>1643</v>
      </c>
      <c r="B1228" s="99" t="s">
        <v>862</v>
      </c>
      <c r="C1228" s="99">
        <v>2</v>
      </c>
      <c r="D1228" s="103">
        <v>0.0010271022806596834</v>
      </c>
      <c r="E1228" s="103">
        <v>2.936513742478893</v>
      </c>
      <c r="F1228" s="99" t="s">
        <v>393</v>
      </c>
      <c r="G1228" s="99" t="b">
        <v>0</v>
      </c>
      <c r="H1228" s="99" t="b">
        <v>0</v>
      </c>
      <c r="I1228" s="99" t="b">
        <v>0</v>
      </c>
      <c r="J1228" s="99" t="b">
        <v>0</v>
      </c>
      <c r="K1228" s="99" t="b">
        <v>0</v>
      </c>
      <c r="L1228" s="99" t="b">
        <v>0</v>
      </c>
    </row>
    <row r="1229" spans="1:12" ht="15">
      <c r="A1229" s="101" t="s">
        <v>1390</v>
      </c>
      <c r="B1229" s="99" t="s">
        <v>1409</v>
      </c>
      <c r="C1229" s="99">
        <v>2</v>
      </c>
      <c r="D1229" s="103">
        <v>0.0007967809373819626</v>
      </c>
      <c r="E1229" s="103">
        <v>3.1126050015345745</v>
      </c>
      <c r="F1229" s="99" t="s">
        <v>393</v>
      </c>
      <c r="G1229" s="99" t="b">
        <v>0</v>
      </c>
      <c r="H1229" s="99" t="b">
        <v>0</v>
      </c>
      <c r="I1229" s="99" t="b">
        <v>0</v>
      </c>
      <c r="J1229" s="99" t="b">
        <v>0</v>
      </c>
      <c r="K1229" s="99" t="b">
        <v>0</v>
      </c>
      <c r="L1229" s="99" t="b">
        <v>0</v>
      </c>
    </row>
    <row r="1230" spans="1:12" ht="15">
      <c r="A1230" s="101" t="s">
        <v>1220</v>
      </c>
      <c r="B1230" s="99" t="s">
        <v>541</v>
      </c>
      <c r="C1230" s="99">
        <v>2</v>
      </c>
      <c r="D1230" s="103">
        <v>0.0010271022806596834</v>
      </c>
      <c r="E1230" s="103">
        <v>2.568536957184299</v>
      </c>
      <c r="F1230" s="99" t="s">
        <v>393</v>
      </c>
      <c r="G1230" s="99" t="b">
        <v>0</v>
      </c>
      <c r="H1230" s="99" t="b">
        <v>0</v>
      </c>
      <c r="I1230" s="99" t="b">
        <v>0</v>
      </c>
      <c r="J1230" s="99" t="b">
        <v>0</v>
      </c>
      <c r="K1230" s="99" t="b">
        <v>0</v>
      </c>
      <c r="L1230" s="99" t="b">
        <v>0</v>
      </c>
    </row>
    <row r="1231" spans="1:12" ht="15">
      <c r="A1231" s="101" t="s">
        <v>1122</v>
      </c>
      <c r="B1231" s="99" t="s">
        <v>727</v>
      </c>
      <c r="C1231" s="99">
        <v>2</v>
      </c>
      <c r="D1231" s="103">
        <v>0.0007967809373819626</v>
      </c>
      <c r="E1231" s="103">
        <v>2.760422483423212</v>
      </c>
      <c r="F1231" s="99" t="s">
        <v>393</v>
      </c>
      <c r="G1231" s="99" t="b">
        <v>0</v>
      </c>
      <c r="H1231" s="99" t="b">
        <v>0</v>
      </c>
      <c r="I1231" s="99" t="b">
        <v>0</v>
      </c>
      <c r="J1231" s="99" t="b">
        <v>0</v>
      </c>
      <c r="K1231" s="99" t="b">
        <v>0</v>
      </c>
      <c r="L1231" s="99" t="b">
        <v>0</v>
      </c>
    </row>
    <row r="1232" spans="1:12" ht="15">
      <c r="A1232" s="101" t="s">
        <v>1294</v>
      </c>
      <c r="B1232" s="99" t="s">
        <v>258</v>
      </c>
      <c r="C1232" s="99">
        <v>2</v>
      </c>
      <c r="D1232" s="103">
        <v>0.0007967809373819626</v>
      </c>
      <c r="E1232" s="103">
        <v>2.209515014542631</v>
      </c>
      <c r="F1232" s="99" t="s">
        <v>393</v>
      </c>
      <c r="G1232" s="99" t="b">
        <v>0</v>
      </c>
      <c r="H1232" s="99" t="b">
        <v>0</v>
      </c>
      <c r="I1232" s="99" t="b">
        <v>0</v>
      </c>
      <c r="J1232" s="99" t="b">
        <v>0</v>
      </c>
      <c r="K1232" s="99" t="b">
        <v>0</v>
      </c>
      <c r="L1232" s="99" t="b">
        <v>0</v>
      </c>
    </row>
    <row r="1233" spans="1:12" ht="15">
      <c r="A1233" s="101" t="s">
        <v>1349</v>
      </c>
      <c r="B1233" s="99" t="s">
        <v>441</v>
      </c>
      <c r="C1233" s="99">
        <v>2</v>
      </c>
      <c r="D1233" s="103">
        <v>0.0007967809373819626</v>
      </c>
      <c r="E1233" s="103">
        <v>2.0914157024646363</v>
      </c>
      <c r="F1233" s="99" t="s">
        <v>393</v>
      </c>
      <c r="G1233" s="99" t="b">
        <v>0</v>
      </c>
      <c r="H1233" s="99" t="b">
        <v>0</v>
      </c>
      <c r="I1233" s="99" t="b">
        <v>0</v>
      </c>
      <c r="J1233" s="99" t="b">
        <v>0</v>
      </c>
      <c r="K1233" s="99" t="b">
        <v>0</v>
      </c>
      <c r="L1233" s="99" t="b">
        <v>0</v>
      </c>
    </row>
    <row r="1234" spans="1:12" ht="15">
      <c r="A1234" s="101" t="s">
        <v>1476</v>
      </c>
      <c r="B1234" s="99" t="s">
        <v>928</v>
      </c>
      <c r="C1234" s="99">
        <v>2</v>
      </c>
      <c r="D1234" s="103">
        <v>0.0007967809373819626</v>
      </c>
      <c r="E1234" s="103">
        <v>2.936513742478893</v>
      </c>
      <c r="F1234" s="99" t="s">
        <v>393</v>
      </c>
      <c r="G1234" s="99" t="b">
        <v>0</v>
      </c>
      <c r="H1234" s="99" t="b">
        <v>0</v>
      </c>
      <c r="I1234" s="99" t="b">
        <v>0</v>
      </c>
      <c r="J1234" s="99" t="b">
        <v>0</v>
      </c>
      <c r="K1234" s="99" t="b">
        <v>0</v>
      </c>
      <c r="L1234" s="99" t="b">
        <v>0</v>
      </c>
    </row>
    <row r="1235" spans="1:12" ht="15">
      <c r="A1235" s="101" t="s">
        <v>882</v>
      </c>
      <c r="B1235" s="99" t="s">
        <v>697</v>
      </c>
      <c r="C1235" s="99">
        <v>2</v>
      </c>
      <c r="D1235" s="103">
        <v>0.0007967809373819626</v>
      </c>
      <c r="E1235" s="103">
        <v>2.8115750058705933</v>
      </c>
      <c r="F1235" s="99" t="s">
        <v>393</v>
      </c>
      <c r="G1235" s="99" t="b">
        <v>0</v>
      </c>
      <c r="H1235" s="99" t="b">
        <v>0</v>
      </c>
      <c r="I1235" s="99" t="b">
        <v>0</v>
      </c>
      <c r="J1235" s="99" t="b">
        <v>0</v>
      </c>
      <c r="K1235" s="99" t="b">
        <v>0</v>
      </c>
      <c r="L1235" s="99" t="b">
        <v>0</v>
      </c>
    </row>
    <row r="1236" spans="1:12" ht="15">
      <c r="A1236" s="101" t="s">
        <v>1434</v>
      </c>
      <c r="B1236" s="99" t="s">
        <v>1540</v>
      </c>
      <c r="C1236" s="99">
        <v>2</v>
      </c>
      <c r="D1236" s="103">
        <v>0.0007967809373819626</v>
      </c>
      <c r="E1236" s="103">
        <v>3.1126050015345745</v>
      </c>
      <c r="F1236" s="99" t="s">
        <v>393</v>
      </c>
      <c r="G1236" s="99" t="b">
        <v>0</v>
      </c>
      <c r="H1236" s="99" t="b">
        <v>0</v>
      </c>
      <c r="I1236" s="99" t="b">
        <v>0</v>
      </c>
      <c r="J1236" s="99" t="b">
        <v>0</v>
      </c>
      <c r="K1236" s="99" t="b">
        <v>0</v>
      </c>
      <c r="L1236" s="99" t="b">
        <v>0</v>
      </c>
    </row>
    <row r="1237" spans="1:12" ht="15">
      <c r="A1237" s="101" t="s">
        <v>614</v>
      </c>
      <c r="B1237" s="99" t="s">
        <v>453</v>
      </c>
      <c r="C1237" s="99">
        <v>2</v>
      </c>
      <c r="D1237" s="103">
        <v>0.0007967809373819626</v>
      </c>
      <c r="E1237" s="103">
        <v>2.03342375548695</v>
      </c>
      <c r="F1237" s="99" t="s">
        <v>393</v>
      </c>
      <c r="G1237" s="99" t="b">
        <v>0</v>
      </c>
      <c r="H1237" s="99" t="b">
        <v>0</v>
      </c>
      <c r="I1237" s="99" t="b">
        <v>0</v>
      </c>
      <c r="J1237" s="99" t="b">
        <v>0</v>
      </c>
      <c r="K1237" s="99" t="b">
        <v>0</v>
      </c>
      <c r="L1237" s="99" t="b">
        <v>0</v>
      </c>
    </row>
    <row r="1238" spans="1:12" ht="15">
      <c r="A1238" s="101" t="s">
        <v>503</v>
      </c>
      <c r="B1238" s="99" t="s">
        <v>502</v>
      </c>
      <c r="C1238" s="99">
        <v>2</v>
      </c>
      <c r="D1238" s="103">
        <v>0.0007967809373819626</v>
      </c>
      <c r="E1238" s="103">
        <v>2.2375437381428744</v>
      </c>
      <c r="F1238" s="99" t="s">
        <v>393</v>
      </c>
      <c r="G1238" s="99" t="b">
        <v>0</v>
      </c>
      <c r="H1238" s="99" t="b">
        <v>0</v>
      </c>
      <c r="I1238" s="99" t="b">
        <v>0</v>
      </c>
      <c r="J1238" s="99" t="b">
        <v>0</v>
      </c>
      <c r="K1238" s="99" t="b">
        <v>0</v>
      </c>
      <c r="L1238" s="99" t="b">
        <v>0</v>
      </c>
    </row>
    <row r="1239" spans="1:12" ht="15">
      <c r="A1239" s="101" t="s">
        <v>1405</v>
      </c>
      <c r="B1239" s="99" t="s">
        <v>585</v>
      </c>
      <c r="C1239" s="99">
        <v>2</v>
      </c>
      <c r="D1239" s="103">
        <v>0.0007967809373819626</v>
      </c>
      <c r="E1239" s="103">
        <v>2.936513742478893</v>
      </c>
      <c r="F1239" s="99" t="s">
        <v>393</v>
      </c>
      <c r="G1239" s="99" t="b">
        <v>0</v>
      </c>
      <c r="H1239" s="99" t="b">
        <v>0</v>
      </c>
      <c r="I1239" s="99" t="b">
        <v>0</v>
      </c>
      <c r="J1239" s="99" t="b">
        <v>0</v>
      </c>
      <c r="K1239" s="99" t="b">
        <v>0</v>
      </c>
      <c r="L1239" s="99" t="b">
        <v>0</v>
      </c>
    </row>
    <row r="1240" spans="1:12" ht="15">
      <c r="A1240" s="101" t="s">
        <v>415</v>
      </c>
      <c r="B1240" s="99" t="s">
        <v>1264</v>
      </c>
      <c r="C1240" s="99">
        <v>2</v>
      </c>
      <c r="D1240" s="103">
        <v>0.0010271022806596834</v>
      </c>
      <c r="E1240" s="103">
        <v>1.723438917170042</v>
      </c>
      <c r="F1240" s="99" t="s">
        <v>393</v>
      </c>
      <c r="G1240" s="99" t="b">
        <v>0</v>
      </c>
      <c r="H1240" s="99" t="b">
        <v>0</v>
      </c>
      <c r="I1240" s="99" t="b">
        <v>0</v>
      </c>
      <c r="J1240" s="99" t="b">
        <v>0</v>
      </c>
      <c r="K1240" s="99" t="b">
        <v>0</v>
      </c>
      <c r="L1240" s="99" t="b">
        <v>0</v>
      </c>
    </row>
    <row r="1241" spans="1:12" ht="15">
      <c r="A1241" s="101" t="s">
        <v>734</v>
      </c>
      <c r="B1241" s="99" t="s">
        <v>640</v>
      </c>
      <c r="C1241" s="99">
        <v>2</v>
      </c>
      <c r="D1241" s="103">
        <v>0.0010271022806596834</v>
      </c>
      <c r="E1241" s="103">
        <v>2.5385737338068557</v>
      </c>
      <c r="F1241" s="99" t="s">
        <v>393</v>
      </c>
      <c r="G1241" s="99" t="b">
        <v>0</v>
      </c>
      <c r="H1241" s="99" t="b">
        <v>0</v>
      </c>
      <c r="I1241" s="99" t="b">
        <v>0</v>
      </c>
      <c r="J1241" s="99" t="b">
        <v>0</v>
      </c>
      <c r="K1241" s="99" t="b">
        <v>0</v>
      </c>
      <c r="L1241" s="99" t="b">
        <v>0</v>
      </c>
    </row>
    <row r="1242" spans="1:12" ht="15">
      <c r="A1242" s="101" t="s">
        <v>512</v>
      </c>
      <c r="B1242" s="99" t="s">
        <v>843</v>
      </c>
      <c r="C1242" s="99">
        <v>2</v>
      </c>
      <c r="D1242" s="103">
        <v>0.0007967809373819626</v>
      </c>
      <c r="E1242" s="103">
        <v>2.635483746814912</v>
      </c>
      <c r="F1242" s="99" t="s">
        <v>393</v>
      </c>
      <c r="G1242" s="99" t="b">
        <v>0</v>
      </c>
      <c r="H1242" s="99" t="b">
        <v>0</v>
      </c>
      <c r="I1242" s="99" t="b">
        <v>0</v>
      </c>
      <c r="J1242" s="99" t="b">
        <v>0</v>
      </c>
      <c r="K1242" s="99" t="b">
        <v>0</v>
      </c>
      <c r="L1242" s="99" t="b">
        <v>0</v>
      </c>
    </row>
    <row r="1243" spans="1:12" ht="15">
      <c r="A1243" s="101" t="s">
        <v>1558</v>
      </c>
      <c r="B1243" s="99" t="s">
        <v>1358</v>
      </c>
      <c r="C1243" s="99">
        <v>2</v>
      </c>
      <c r="D1243" s="103">
        <v>0.0007967809373819626</v>
      </c>
      <c r="E1243" s="103">
        <v>3.1126050015345745</v>
      </c>
      <c r="F1243" s="99" t="s">
        <v>393</v>
      </c>
      <c r="G1243" s="99" t="b">
        <v>0</v>
      </c>
      <c r="H1243" s="99" t="b">
        <v>0</v>
      </c>
      <c r="I1243" s="99" t="b">
        <v>0</v>
      </c>
      <c r="J1243" s="99" t="b">
        <v>0</v>
      </c>
      <c r="K1243" s="99" t="b">
        <v>0</v>
      </c>
      <c r="L1243" s="99" t="b">
        <v>0</v>
      </c>
    </row>
    <row r="1244" spans="1:12" ht="15">
      <c r="A1244" s="101" t="s">
        <v>486</v>
      </c>
      <c r="B1244" s="99" t="s">
        <v>784</v>
      </c>
      <c r="C1244" s="99">
        <v>2</v>
      </c>
      <c r="D1244" s="103">
        <v>0.0010271022806596834</v>
      </c>
      <c r="E1244" s="103">
        <v>2.635483746814912</v>
      </c>
      <c r="F1244" s="99" t="s">
        <v>393</v>
      </c>
      <c r="G1244" s="99" t="b">
        <v>0</v>
      </c>
      <c r="H1244" s="99" t="b">
        <v>0</v>
      </c>
      <c r="I1244" s="99" t="b">
        <v>0</v>
      </c>
      <c r="J1244" s="99" t="b">
        <v>0</v>
      </c>
      <c r="K1244" s="99" t="b">
        <v>0</v>
      </c>
      <c r="L1244" s="99" t="b">
        <v>0</v>
      </c>
    </row>
    <row r="1245" spans="1:12" ht="15">
      <c r="A1245" s="101" t="s">
        <v>495</v>
      </c>
      <c r="B1245" s="99" t="s">
        <v>427</v>
      </c>
      <c r="C1245" s="99">
        <v>2</v>
      </c>
      <c r="D1245" s="103">
        <v>0.0010271022806596834</v>
      </c>
      <c r="E1245" s="103">
        <v>1.760422483423212</v>
      </c>
      <c r="F1245" s="99" t="s">
        <v>393</v>
      </c>
      <c r="G1245" s="99" t="b">
        <v>0</v>
      </c>
      <c r="H1245" s="99" t="b">
        <v>0</v>
      </c>
      <c r="I1245" s="99" t="b">
        <v>0</v>
      </c>
      <c r="J1245" s="99" t="b">
        <v>0</v>
      </c>
      <c r="K1245" s="99" t="b">
        <v>0</v>
      </c>
      <c r="L1245" s="99" t="b">
        <v>0</v>
      </c>
    </row>
    <row r="1246" spans="1:12" ht="15">
      <c r="A1246" s="101" t="s">
        <v>477</v>
      </c>
      <c r="B1246" s="99" t="s">
        <v>846</v>
      </c>
      <c r="C1246" s="99">
        <v>2</v>
      </c>
      <c r="D1246" s="103">
        <v>0.0010271022806596834</v>
      </c>
      <c r="E1246" s="103">
        <v>2.1126050015345745</v>
      </c>
      <c r="F1246" s="99" t="s">
        <v>393</v>
      </c>
      <c r="G1246" s="99" t="b">
        <v>0</v>
      </c>
      <c r="H1246" s="99" t="b">
        <v>0</v>
      </c>
      <c r="I1246" s="99" t="b">
        <v>0</v>
      </c>
      <c r="J1246" s="99" t="b">
        <v>0</v>
      </c>
      <c r="K1246" s="99" t="b">
        <v>0</v>
      </c>
      <c r="L1246" s="99" t="b">
        <v>0</v>
      </c>
    </row>
    <row r="1247" spans="1:12" ht="15">
      <c r="A1247" s="101" t="s">
        <v>1544</v>
      </c>
      <c r="B1247" s="99" t="s">
        <v>563</v>
      </c>
      <c r="C1247" s="99">
        <v>2</v>
      </c>
      <c r="D1247" s="103">
        <v>0.0007967809373819626</v>
      </c>
      <c r="E1247" s="103">
        <v>2.8115750058705933</v>
      </c>
      <c r="F1247" s="99" t="s">
        <v>393</v>
      </c>
      <c r="G1247" s="99" t="b">
        <v>0</v>
      </c>
      <c r="H1247" s="99" t="b">
        <v>0</v>
      </c>
      <c r="I1247" s="99" t="b">
        <v>0</v>
      </c>
      <c r="J1247" s="99" t="b">
        <v>0</v>
      </c>
      <c r="K1247" s="99" t="b">
        <v>0</v>
      </c>
      <c r="L1247" s="99" t="b">
        <v>0</v>
      </c>
    </row>
    <row r="1248" spans="1:12" ht="15">
      <c r="A1248" s="101" t="s">
        <v>1663</v>
      </c>
      <c r="B1248" s="99" t="s">
        <v>1559</v>
      </c>
      <c r="C1248" s="99">
        <v>2</v>
      </c>
      <c r="D1248" s="103">
        <v>0.0007967809373819626</v>
      </c>
      <c r="E1248" s="103">
        <v>3.1126050015345745</v>
      </c>
      <c r="F1248" s="99" t="s">
        <v>393</v>
      </c>
      <c r="G1248" s="99" t="b">
        <v>0</v>
      </c>
      <c r="H1248" s="99" t="b">
        <v>0</v>
      </c>
      <c r="I1248" s="99" t="b">
        <v>0</v>
      </c>
      <c r="J1248" s="99" t="b">
        <v>0</v>
      </c>
      <c r="K1248" s="99" t="b">
        <v>0</v>
      </c>
      <c r="L1248" s="99" t="b">
        <v>0</v>
      </c>
    </row>
    <row r="1249" spans="1:12" ht="15">
      <c r="A1249" s="101" t="s">
        <v>461</v>
      </c>
      <c r="B1249" s="99" t="s">
        <v>465</v>
      </c>
      <c r="C1249" s="99">
        <v>2</v>
      </c>
      <c r="D1249" s="103">
        <v>0.0010271022806596834</v>
      </c>
      <c r="E1249" s="103">
        <v>1.8695669528482801</v>
      </c>
      <c r="F1249" s="99" t="s">
        <v>393</v>
      </c>
      <c r="G1249" s="99" t="b">
        <v>0</v>
      </c>
      <c r="H1249" s="99" t="b">
        <v>0</v>
      </c>
      <c r="I1249" s="99" t="b">
        <v>0</v>
      </c>
      <c r="J1249" s="99" t="b">
        <v>0</v>
      </c>
      <c r="K1249" s="99" t="b">
        <v>0</v>
      </c>
      <c r="L1249" s="99" t="b">
        <v>0</v>
      </c>
    </row>
    <row r="1250" spans="1:12" ht="15">
      <c r="A1250" s="101" t="s">
        <v>1513</v>
      </c>
      <c r="B1250" s="99" t="s">
        <v>1291</v>
      </c>
      <c r="C1250" s="99">
        <v>2</v>
      </c>
      <c r="D1250" s="103">
        <v>0.0007967809373819626</v>
      </c>
      <c r="E1250" s="103">
        <v>3.1126050015345745</v>
      </c>
      <c r="F1250" s="99" t="s">
        <v>393</v>
      </c>
      <c r="G1250" s="99" t="b">
        <v>0</v>
      </c>
      <c r="H1250" s="99" t="b">
        <v>0</v>
      </c>
      <c r="I1250" s="99" t="b">
        <v>0</v>
      </c>
      <c r="J1250" s="99" t="b">
        <v>0</v>
      </c>
      <c r="K1250" s="99" t="b">
        <v>0</v>
      </c>
      <c r="L1250" s="99" t="b">
        <v>0</v>
      </c>
    </row>
    <row r="1251" spans="1:12" ht="15">
      <c r="A1251" s="101" t="s">
        <v>447</v>
      </c>
      <c r="B1251" s="99" t="s">
        <v>424</v>
      </c>
      <c r="C1251" s="99">
        <v>2</v>
      </c>
      <c r="D1251" s="103">
        <v>0.0007967809373819626</v>
      </c>
      <c r="E1251" s="103">
        <v>1.760422483423212</v>
      </c>
      <c r="F1251" s="99" t="s">
        <v>393</v>
      </c>
      <c r="G1251" s="99" t="b">
        <v>0</v>
      </c>
      <c r="H1251" s="99" t="b">
        <v>0</v>
      </c>
      <c r="I1251" s="99" t="b">
        <v>0</v>
      </c>
      <c r="J1251" s="99" t="b">
        <v>0</v>
      </c>
      <c r="K1251" s="99" t="b">
        <v>0</v>
      </c>
      <c r="L1251" s="99" t="b">
        <v>0</v>
      </c>
    </row>
    <row r="1252" spans="1:12" ht="15">
      <c r="A1252" s="101" t="s">
        <v>823</v>
      </c>
      <c r="B1252" s="99" t="s">
        <v>1435</v>
      </c>
      <c r="C1252" s="99">
        <v>2</v>
      </c>
      <c r="D1252" s="103">
        <v>0.0007967809373819626</v>
      </c>
      <c r="E1252" s="103">
        <v>2.936513742478893</v>
      </c>
      <c r="F1252" s="99" t="s">
        <v>393</v>
      </c>
      <c r="G1252" s="99" t="b">
        <v>0</v>
      </c>
      <c r="H1252" s="99" t="b">
        <v>0</v>
      </c>
      <c r="I1252" s="99" t="b">
        <v>0</v>
      </c>
      <c r="J1252" s="99" t="b">
        <v>0</v>
      </c>
      <c r="K1252" s="99" t="b">
        <v>0</v>
      </c>
      <c r="L1252" s="99" t="b">
        <v>0</v>
      </c>
    </row>
    <row r="1253" spans="1:12" ht="15">
      <c r="A1253" s="101" t="s">
        <v>436</v>
      </c>
      <c r="B1253" s="99" t="s">
        <v>691</v>
      </c>
      <c r="C1253" s="99">
        <v>2</v>
      </c>
      <c r="D1253" s="103">
        <v>0.0007967809373819626</v>
      </c>
      <c r="E1253" s="103">
        <v>2.413634997198556</v>
      </c>
      <c r="F1253" s="99" t="s">
        <v>393</v>
      </c>
      <c r="G1253" s="99" t="b">
        <v>0</v>
      </c>
      <c r="H1253" s="99" t="b">
        <v>0</v>
      </c>
      <c r="I1253" s="99" t="b">
        <v>0</v>
      </c>
      <c r="J1253" s="99" t="b">
        <v>0</v>
      </c>
      <c r="K1253" s="99" t="b">
        <v>0</v>
      </c>
      <c r="L1253" s="99" t="b">
        <v>0</v>
      </c>
    </row>
    <row r="1254" spans="1:12" ht="15">
      <c r="A1254" s="101" t="s">
        <v>488</v>
      </c>
      <c r="B1254" s="99" t="s">
        <v>1508</v>
      </c>
      <c r="C1254" s="99">
        <v>2</v>
      </c>
      <c r="D1254" s="103">
        <v>0.0010271022806596834</v>
      </c>
      <c r="E1254" s="103">
        <v>2.510545010206612</v>
      </c>
      <c r="F1254" s="99" t="s">
        <v>393</v>
      </c>
      <c r="G1254" s="99" t="b">
        <v>0</v>
      </c>
      <c r="H1254" s="99" t="b">
        <v>0</v>
      </c>
      <c r="I1254" s="99" t="b">
        <v>0</v>
      </c>
      <c r="J1254" s="99" t="b">
        <v>0</v>
      </c>
      <c r="K1254" s="99" t="b">
        <v>0</v>
      </c>
      <c r="L1254" s="99" t="b">
        <v>0</v>
      </c>
    </row>
    <row r="1255" spans="1:12" ht="15">
      <c r="A1255" s="101" t="s">
        <v>500</v>
      </c>
      <c r="B1255" s="99" t="s">
        <v>571</v>
      </c>
      <c r="C1255" s="99">
        <v>2</v>
      </c>
      <c r="D1255" s="103">
        <v>0.0010271022806596834</v>
      </c>
      <c r="E1255" s="103">
        <v>2.2833012287035497</v>
      </c>
      <c r="F1255" s="99" t="s">
        <v>393</v>
      </c>
      <c r="G1255" s="99" t="b">
        <v>0</v>
      </c>
      <c r="H1255" s="99" t="b">
        <v>0</v>
      </c>
      <c r="I1255" s="99" t="b">
        <v>0</v>
      </c>
      <c r="J1255" s="99" t="b">
        <v>0</v>
      </c>
      <c r="K1255" s="99" t="b">
        <v>0</v>
      </c>
      <c r="L1255" s="99" t="b">
        <v>0</v>
      </c>
    </row>
    <row r="1256" spans="1:12" ht="15">
      <c r="A1256" s="101" t="s">
        <v>438</v>
      </c>
      <c r="B1256" s="99" t="s">
        <v>485</v>
      </c>
      <c r="C1256" s="99">
        <v>2</v>
      </c>
      <c r="D1256" s="103">
        <v>0.0007967809373819626</v>
      </c>
      <c r="E1256" s="103">
        <v>2.024468912834023</v>
      </c>
      <c r="F1256" s="99" t="s">
        <v>393</v>
      </c>
      <c r="G1256" s="99" t="b">
        <v>0</v>
      </c>
      <c r="H1256" s="99" t="b">
        <v>0</v>
      </c>
      <c r="I1256" s="99" t="b">
        <v>0</v>
      </c>
      <c r="J1256" s="99" t="b">
        <v>0</v>
      </c>
      <c r="K1256" s="99" t="b">
        <v>0</v>
      </c>
      <c r="L1256" s="99" t="b">
        <v>0</v>
      </c>
    </row>
    <row r="1257" spans="1:12" ht="15">
      <c r="A1257" s="101" t="s">
        <v>453</v>
      </c>
      <c r="B1257" s="99" t="s">
        <v>1145</v>
      </c>
      <c r="C1257" s="99">
        <v>2</v>
      </c>
      <c r="D1257" s="103">
        <v>0.0007967809373819626</v>
      </c>
      <c r="E1257" s="103">
        <v>2.334453751150931</v>
      </c>
      <c r="F1257" s="99" t="s">
        <v>393</v>
      </c>
      <c r="G1257" s="99" t="b">
        <v>0</v>
      </c>
      <c r="H1257" s="99" t="b">
        <v>0</v>
      </c>
      <c r="I1257" s="99" t="b">
        <v>0</v>
      </c>
      <c r="J1257" s="99" t="b">
        <v>0</v>
      </c>
      <c r="K1257" s="99" t="b">
        <v>0</v>
      </c>
      <c r="L1257" s="99" t="b">
        <v>0</v>
      </c>
    </row>
    <row r="1258" spans="1:12" ht="15">
      <c r="A1258" s="101" t="s">
        <v>439</v>
      </c>
      <c r="B1258" s="99" t="s">
        <v>499</v>
      </c>
      <c r="C1258" s="99">
        <v>2</v>
      </c>
      <c r="D1258" s="103">
        <v>0.0007967809373819626</v>
      </c>
      <c r="E1258" s="103">
        <v>1.9743023033682932</v>
      </c>
      <c r="F1258" s="99" t="s">
        <v>393</v>
      </c>
      <c r="G1258" s="99" t="b">
        <v>0</v>
      </c>
      <c r="H1258" s="99" t="b">
        <v>0</v>
      </c>
      <c r="I1258" s="99" t="b">
        <v>0</v>
      </c>
      <c r="J1258" s="99" t="b">
        <v>0</v>
      </c>
      <c r="K1258" s="99" t="b">
        <v>0</v>
      </c>
      <c r="L1258" s="99" t="b">
        <v>0</v>
      </c>
    </row>
    <row r="1259" spans="1:12" ht="15">
      <c r="A1259" s="101" t="s">
        <v>1603</v>
      </c>
      <c r="B1259" s="99" t="s">
        <v>450</v>
      </c>
      <c r="C1259" s="99">
        <v>2</v>
      </c>
      <c r="D1259" s="103">
        <v>0.0007967809373819626</v>
      </c>
      <c r="E1259" s="103">
        <v>2.372242312040331</v>
      </c>
      <c r="F1259" s="99" t="s">
        <v>393</v>
      </c>
      <c r="G1259" s="99" t="b">
        <v>0</v>
      </c>
      <c r="H1259" s="99" t="b">
        <v>0</v>
      </c>
      <c r="I1259" s="99" t="b">
        <v>0</v>
      </c>
      <c r="J1259" s="99" t="b">
        <v>0</v>
      </c>
      <c r="K1259" s="99" t="b">
        <v>0</v>
      </c>
      <c r="L1259" s="99" t="b">
        <v>0</v>
      </c>
    </row>
    <row r="1260" spans="1:12" ht="15">
      <c r="A1260" s="101" t="s">
        <v>803</v>
      </c>
      <c r="B1260" s="99" t="s">
        <v>514</v>
      </c>
      <c r="C1260" s="99">
        <v>2</v>
      </c>
      <c r="D1260" s="103">
        <v>0.0010271022806596834</v>
      </c>
      <c r="E1260" s="103">
        <v>2.334453751150931</v>
      </c>
      <c r="F1260" s="99" t="s">
        <v>393</v>
      </c>
      <c r="G1260" s="99" t="b">
        <v>0</v>
      </c>
      <c r="H1260" s="99" t="b">
        <v>0</v>
      </c>
      <c r="I1260" s="99" t="b">
        <v>0</v>
      </c>
      <c r="J1260" s="99" t="b">
        <v>0</v>
      </c>
      <c r="K1260" s="99" t="b">
        <v>0</v>
      </c>
      <c r="L1260" s="99" t="b">
        <v>0</v>
      </c>
    </row>
    <row r="1261" spans="1:12" ht="15">
      <c r="A1261" s="101" t="s">
        <v>450</v>
      </c>
      <c r="B1261" s="99" t="s">
        <v>597</v>
      </c>
      <c r="C1261" s="99">
        <v>2</v>
      </c>
      <c r="D1261" s="103">
        <v>0.0007967809373819626</v>
      </c>
      <c r="E1261" s="103">
        <v>1.9743023033682932</v>
      </c>
      <c r="F1261" s="99" t="s">
        <v>393</v>
      </c>
      <c r="G1261" s="99" t="b">
        <v>0</v>
      </c>
      <c r="H1261" s="99" t="b">
        <v>0</v>
      </c>
      <c r="I1261" s="99" t="b">
        <v>0</v>
      </c>
      <c r="J1261" s="99" t="b">
        <v>0</v>
      </c>
      <c r="K1261" s="99" t="b">
        <v>1</v>
      </c>
      <c r="L1261" s="99" t="b">
        <v>0</v>
      </c>
    </row>
    <row r="1262" spans="1:12" ht="15">
      <c r="A1262" s="101" t="s">
        <v>764</v>
      </c>
      <c r="B1262" s="99" t="s">
        <v>273</v>
      </c>
      <c r="C1262" s="99">
        <v>2</v>
      </c>
      <c r="D1262" s="103">
        <v>0.0007967809373819626</v>
      </c>
      <c r="E1262" s="103">
        <v>2.0519071611809627</v>
      </c>
      <c r="F1262" s="99" t="s">
        <v>393</v>
      </c>
      <c r="G1262" s="99" t="b">
        <v>0</v>
      </c>
      <c r="H1262" s="99" t="b">
        <v>0</v>
      </c>
      <c r="I1262" s="99" t="b">
        <v>0</v>
      </c>
      <c r="J1262" s="99" t="b">
        <v>0</v>
      </c>
      <c r="K1262" s="99" t="b">
        <v>0</v>
      </c>
      <c r="L1262" s="99" t="b">
        <v>0</v>
      </c>
    </row>
    <row r="1263" spans="1:12" ht="15">
      <c r="A1263" s="101" t="s">
        <v>1291</v>
      </c>
      <c r="B1263" s="99" t="s">
        <v>1321</v>
      </c>
      <c r="C1263" s="99">
        <v>2</v>
      </c>
      <c r="D1263" s="103">
        <v>0.0007967809373819626</v>
      </c>
      <c r="E1263" s="103">
        <v>3.1126050015345745</v>
      </c>
      <c r="F1263" s="99" t="s">
        <v>393</v>
      </c>
      <c r="G1263" s="99" t="b">
        <v>0</v>
      </c>
      <c r="H1263" s="99" t="b">
        <v>0</v>
      </c>
      <c r="I1263" s="99" t="b">
        <v>0</v>
      </c>
      <c r="J1263" s="99" t="b">
        <v>0</v>
      </c>
      <c r="K1263" s="99" t="b">
        <v>0</v>
      </c>
      <c r="L1263" s="99" t="b">
        <v>0</v>
      </c>
    </row>
    <row r="1264" spans="1:12" ht="15">
      <c r="A1264" s="101" t="s">
        <v>1638</v>
      </c>
      <c r="B1264" s="99" t="s">
        <v>756</v>
      </c>
      <c r="C1264" s="99">
        <v>2</v>
      </c>
      <c r="D1264" s="103">
        <v>0.0007967809373819626</v>
      </c>
      <c r="E1264" s="103">
        <v>2.936513742478893</v>
      </c>
      <c r="F1264" s="99" t="s">
        <v>393</v>
      </c>
      <c r="G1264" s="99" t="b">
        <v>0</v>
      </c>
      <c r="H1264" s="99" t="b">
        <v>0</v>
      </c>
      <c r="I1264" s="99" t="b">
        <v>0</v>
      </c>
      <c r="J1264" s="99" t="b">
        <v>0</v>
      </c>
      <c r="K1264" s="99" t="b">
        <v>0</v>
      </c>
      <c r="L1264" s="99" t="b">
        <v>0</v>
      </c>
    </row>
    <row r="1265" spans="1:12" ht="15">
      <c r="A1265" s="101" t="s">
        <v>450</v>
      </c>
      <c r="B1265" s="99" t="s">
        <v>636</v>
      </c>
      <c r="C1265" s="99">
        <v>2</v>
      </c>
      <c r="D1265" s="103">
        <v>0.0010271022806596834</v>
      </c>
      <c r="E1265" s="103">
        <v>1.8951210573206683</v>
      </c>
      <c r="F1265" s="99" t="s">
        <v>393</v>
      </c>
      <c r="G1265" s="99" t="b">
        <v>0</v>
      </c>
      <c r="H1265" s="99" t="b">
        <v>0</v>
      </c>
      <c r="I1265" s="99" t="b">
        <v>0</v>
      </c>
      <c r="J1265" s="99" t="b">
        <v>0</v>
      </c>
      <c r="K1265" s="99" t="b">
        <v>0</v>
      </c>
      <c r="L1265" s="99" t="b">
        <v>0</v>
      </c>
    </row>
    <row r="1266" spans="1:12" ht="15">
      <c r="A1266" s="101" t="s">
        <v>588</v>
      </c>
      <c r="B1266" s="99" t="s">
        <v>1072</v>
      </c>
      <c r="C1266" s="99">
        <v>2</v>
      </c>
      <c r="D1266" s="103">
        <v>0.0007967809373819626</v>
      </c>
      <c r="E1266" s="103">
        <v>2.760422483423212</v>
      </c>
      <c r="F1266" s="99" t="s">
        <v>393</v>
      </c>
      <c r="G1266" s="99" t="b">
        <v>0</v>
      </c>
      <c r="H1266" s="99" t="b">
        <v>0</v>
      </c>
      <c r="I1266" s="99" t="b">
        <v>0</v>
      </c>
      <c r="J1266" s="99" t="b">
        <v>0</v>
      </c>
      <c r="K1266" s="99" t="b">
        <v>0</v>
      </c>
      <c r="L1266" s="99" t="b">
        <v>0</v>
      </c>
    </row>
    <row r="1267" spans="1:12" ht="15">
      <c r="A1267" s="101" t="s">
        <v>1520</v>
      </c>
      <c r="B1267" s="99" t="s">
        <v>1390</v>
      </c>
      <c r="C1267" s="99">
        <v>2</v>
      </c>
      <c r="D1267" s="103">
        <v>0.0007967809373819626</v>
      </c>
      <c r="E1267" s="103">
        <v>3.1126050015345745</v>
      </c>
      <c r="F1267" s="99" t="s">
        <v>393</v>
      </c>
      <c r="G1267" s="99" t="b">
        <v>0</v>
      </c>
      <c r="H1267" s="99" t="b">
        <v>0</v>
      </c>
      <c r="I1267" s="99" t="b">
        <v>0</v>
      </c>
      <c r="J1267" s="99" t="b">
        <v>0</v>
      </c>
      <c r="K1267" s="99" t="b">
        <v>0</v>
      </c>
      <c r="L1267" s="99" t="b">
        <v>0</v>
      </c>
    </row>
    <row r="1268" spans="1:12" ht="15">
      <c r="A1268" s="101" t="s">
        <v>461</v>
      </c>
      <c r="B1268" s="99" t="s">
        <v>867</v>
      </c>
      <c r="C1268" s="99">
        <v>2</v>
      </c>
      <c r="D1268" s="103">
        <v>0.0007967809373819626</v>
      </c>
      <c r="E1268" s="103">
        <v>2.2675069615203176</v>
      </c>
      <c r="F1268" s="99" t="s">
        <v>393</v>
      </c>
      <c r="G1268" s="99" t="b">
        <v>0</v>
      </c>
      <c r="H1268" s="99" t="b">
        <v>0</v>
      </c>
      <c r="I1268" s="99" t="b">
        <v>0</v>
      </c>
      <c r="J1268" s="99" t="b">
        <v>0</v>
      </c>
      <c r="K1268" s="99" t="b">
        <v>0</v>
      </c>
      <c r="L1268" s="99" t="b">
        <v>0</v>
      </c>
    </row>
    <row r="1269" spans="1:12" ht="15">
      <c r="A1269" s="101" t="s">
        <v>486</v>
      </c>
      <c r="B1269" s="99" t="s">
        <v>709</v>
      </c>
      <c r="C1269" s="99">
        <v>2</v>
      </c>
      <c r="D1269" s="103">
        <v>0.0007967809373819626</v>
      </c>
      <c r="E1269" s="103">
        <v>2.2375437381428744</v>
      </c>
      <c r="F1269" s="99" t="s">
        <v>393</v>
      </c>
      <c r="G1269" s="99" t="b">
        <v>0</v>
      </c>
      <c r="H1269" s="99" t="b">
        <v>0</v>
      </c>
      <c r="I1269" s="99" t="b">
        <v>0</v>
      </c>
      <c r="J1269" s="99" t="b">
        <v>0</v>
      </c>
      <c r="K1269" s="99" t="b">
        <v>0</v>
      </c>
      <c r="L1269" s="99" t="b">
        <v>0</v>
      </c>
    </row>
    <row r="1270" spans="1:12" ht="15">
      <c r="A1270" s="101" t="s">
        <v>505</v>
      </c>
      <c r="B1270" s="99" t="s">
        <v>1539</v>
      </c>
      <c r="C1270" s="99">
        <v>2</v>
      </c>
      <c r="D1270" s="103">
        <v>0.0010271022806596834</v>
      </c>
      <c r="E1270" s="103">
        <v>2.413634997198556</v>
      </c>
      <c r="F1270" s="99" t="s">
        <v>393</v>
      </c>
      <c r="G1270" s="99" t="b">
        <v>0</v>
      </c>
      <c r="H1270" s="99" t="b">
        <v>0</v>
      </c>
      <c r="I1270" s="99" t="b">
        <v>0</v>
      </c>
      <c r="J1270" s="99" t="b">
        <v>0</v>
      </c>
      <c r="K1270" s="99" t="b">
        <v>0</v>
      </c>
      <c r="L1270" s="99" t="b">
        <v>0</v>
      </c>
    </row>
    <row r="1271" spans="1:12" ht="15">
      <c r="A1271" s="101" t="s">
        <v>494</v>
      </c>
      <c r="B1271" s="99" t="s">
        <v>1440</v>
      </c>
      <c r="C1271" s="99">
        <v>2</v>
      </c>
      <c r="D1271" s="103">
        <v>0.0010271022806596834</v>
      </c>
      <c r="E1271" s="103">
        <v>2.568536957184299</v>
      </c>
      <c r="F1271" s="99" t="s">
        <v>393</v>
      </c>
      <c r="G1271" s="99" t="b">
        <v>0</v>
      </c>
      <c r="H1271" s="99" t="b">
        <v>0</v>
      </c>
      <c r="I1271" s="99" t="b">
        <v>0</v>
      </c>
      <c r="J1271" s="99" t="b">
        <v>0</v>
      </c>
      <c r="K1271" s="99" t="b">
        <v>0</v>
      </c>
      <c r="L1271" s="99" t="b">
        <v>0</v>
      </c>
    </row>
    <row r="1272" spans="1:12" ht="15">
      <c r="A1272" s="101" t="s">
        <v>529</v>
      </c>
      <c r="B1272" s="99" t="s">
        <v>1516</v>
      </c>
      <c r="C1272" s="99">
        <v>2</v>
      </c>
      <c r="D1272" s="103">
        <v>0.0007967809373819626</v>
      </c>
      <c r="E1272" s="103">
        <v>2.413634997198556</v>
      </c>
      <c r="F1272" s="99" t="s">
        <v>393</v>
      </c>
      <c r="G1272" s="99" t="b">
        <v>0</v>
      </c>
      <c r="H1272" s="99" t="b">
        <v>0</v>
      </c>
      <c r="I1272" s="99" t="b">
        <v>0</v>
      </c>
      <c r="J1272" s="99" t="b">
        <v>0</v>
      </c>
      <c r="K1272" s="99" t="b">
        <v>0</v>
      </c>
      <c r="L1272" s="99" t="b">
        <v>0</v>
      </c>
    </row>
    <row r="1273" spans="1:12" ht="15">
      <c r="A1273" s="101" t="s">
        <v>640</v>
      </c>
      <c r="B1273" s="99" t="s">
        <v>1574</v>
      </c>
      <c r="C1273" s="99">
        <v>2</v>
      </c>
      <c r="D1273" s="103">
        <v>0.0010271022806596834</v>
      </c>
      <c r="E1273" s="103">
        <v>2.936513742478893</v>
      </c>
      <c r="F1273" s="99" t="s">
        <v>393</v>
      </c>
      <c r="G1273" s="99" t="b">
        <v>0</v>
      </c>
      <c r="H1273" s="99" t="b">
        <v>0</v>
      </c>
      <c r="I1273" s="99" t="b">
        <v>0</v>
      </c>
      <c r="J1273" s="99" t="b">
        <v>0</v>
      </c>
      <c r="K1273" s="99" t="b">
        <v>0</v>
      </c>
      <c r="L1273" s="99" t="b">
        <v>0</v>
      </c>
    </row>
    <row r="1274" spans="1:12" ht="15">
      <c r="A1274" s="101" t="s">
        <v>756</v>
      </c>
      <c r="B1274" s="99" t="s">
        <v>723</v>
      </c>
      <c r="C1274" s="99">
        <v>2</v>
      </c>
      <c r="D1274" s="103">
        <v>0.0007967809373819626</v>
      </c>
      <c r="E1274" s="103">
        <v>2.760422483423212</v>
      </c>
      <c r="F1274" s="99" t="s">
        <v>393</v>
      </c>
      <c r="G1274" s="99" t="b">
        <v>0</v>
      </c>
      <c r="H1274" s="99" t="b">
        <v>0</v>
      </c>
      <c r="I1274" s="99" t="b">
        <v>0</v>
      </c>
      <c r="J1274" s="99" t="b">
        <v>0</v>
      </c>
      <c r="K1274" s="99" t="b">
        <v>0</v>
      </c>
      <c r="L1274" s="99" t="b">
        <v>0</v>
      </c>
    </row>
    <row r="1275" spans="1:12" ht="15">
      <c r="A1275" s="101" t="s">
        <v>453</v>
      </c>
      <c r="B1275" s="99" t="s">
        <v>460</v>
      </c>
      <c r="C1275" s="99">
        <v>2</v>
      </c>
      <c r="D1275" s="103">
        <v>0.0007967809373819626</v>
      </c>
      <c r="E1275" s="103">
        <v>2.1583624920952498</v>
      </c>
      <c r="F1275" s="99" t="s">
        <v>393</v>
      </c>
      <c r="G1275" s="99" t="b">
        <v>0</v>
      </c>
      <c r="H1275" s="99" t="b">
        <v>0</v>
      </c>
      <c r="I1275" s="99" t="b">
        <v>0</v>
      </c>
      <c r="J1275" s="99" t="b">
        <v>0</v>
      </c>
      <c r="K1275" s="99" t="b">
        <v>0</v>
      </c>
      <c r="L1275" s="99" t="b">
        <v>0</v>
      </c>
    </row>
    <row r="1276" spans="1:12" ht="15">
      <c r="A1276" s="101" t="s">
        <v>477</v>
      </c>
      <c r="B1276" s="99" t="s">
        <v>699</v>
      </c>
      <c r="C1276" s="99">
        <v>2</v>
      </c>
      <c r="D1276" s="103">
        <v>0.0010271022806596834</v>
      </c>
      <c r="E1276" s="103">
        <v>1.9365137424788934</v>
      </c>
      <c r="F1276" s="99" t="s">
        <v>393</v>
      </c>
      <c r="G1276" s="99" t="b">
        <v>0</v>
      </c>
      <c r="H1276" s="99" t="b">
        <v>0</v>
      </c>
      <c r="I1276" s="99" t="b">
        <v>0</v>
      </c>
      <c r="J1276" s="99" t="b">
        <v>0</v>
      </c>
      <c r="K1276" s="99" t="b">
        <v>0</v>
      </c>
      <c r="L1276" s="99" t="b">
        <v>0</v>
      </c>
    </row>
    <row r="1277" spans="1:12" ht="15">
      <c r="A1277" s="101" t="s">
        <v>420</v>
      </c>
      <c r="B1277" s="99" t="s">
        <v>582</v>
      </c>
      <c r="C1277" s="99">
        <v>2</v>
      </c>
      <c r="D1277" s="103">
        <v>0.0007967809373819626</v>
      </c>
      <c r="E1277" s="103">
        <v>1.9084850188786497</v>
      </c>
      <c r="F1277" s="99" t="s">
        <v>393</v>
      </c>
      <c r="G1277" s="99" t="b">
        <v>0</v>
      </c>
      <c r="H1277" s="99" t="b">
        <v>0</v>
      </c>
      <c r="I1277" s="99" t="b">
        <v>0</v>
      </c>
      <c r="J1277" s="99" t="b">
        <v>0</v>
      </c>
      <c r="K1277" s="99" t="b">
        <v>0</v>
      </c>
      <c r="L1277" s="99" t="b">
        <v>0</v>
      </c>
    </row>
    <row r="1278" spans="1:12" ht="15">
      <c r="A1278" s="101" t="s">
        <v>928</v>
      </c>
      <c r="B1278" s="99" t="s">
        <v>1266</v>
      </c>
      <c r="C1278" s="99">
        <v>2</v>
      </c>
      <c r="D1278" s="103">
        <v>0.0007967809373819626</v>
      </c>
      <c r="E1278" s="103">
        <v>2.936513742478893</v>
      </c>
      <c r="F1278" s="99" t="s">
        <v>393</v>
      </c>
      <c r="G1278" s="99" t="b">
        <v>0</v>
      </c>
      <c r="H1278" s="99" t="b">
        <v>0</v>
      </c>
      <c r="I1278" s="99" t="b">
        <v>0</v>
      </c>
      <c r="J1278" s="99" t="b">
        <v>1</v>
      </c>
      <c r="K1278" s="99" t="b">
        <v>0</v>
      </c>
      <c r="L1278" s="99" t="b">
        <v>0</v>
      </c>
    </row>
    <row r="1279" spans="1:12" ht="15">
      <c r="A1279" s="101" t="s">
        <v>1321</v>
      </c>
      <c r="B1279" s="99" t="s">
        <v>1478</v>
      </c>
      <c r="C1279" s="99">
        <v>2</v>
      </c>
      <c r="D1279" s="103">
        <v>0.0007967809373819626</v>
      </c>
      <c r="E1279" s="103">
        <v>3.1126050015345745</v>
      </c>
      <c r="F1279" s="99" t="s">
        <v>393</v>
      </c>
      <c r="G1279" s="99" t="b">
        <v>0</v>
      </c>
      <c r="H1279" s="99" t="b">
        <v>0</v>
      </c>
      <c r="I1279" s="99" t="b">
        <v>0</v>
      </c>
      <c r="J1279" s="99" t="b">
        <v>0</v>
      </c>
      <c r="K1279" s="99" t="b">
        <v>0</v>
      </c>
      <c r="L1279" s="99" t="b">
        <v>0</v>
      </c>
    </row>
    <row r="1280" spans="1:12" ht="15">
      <c r="A1280" s="101" t="s">
        <v>415</v>
      </c>
      <c r="B1280" s="99" t="s">
        <v>431</v>
      </c>
      <c r="C1280" s="99">
        <v>2</v>
      </c>
      <c r="D1280" s="103">
        <v>0.0007967809373819626</v>
      </c>
      <c r="E1280" s="103">
        <v>0.8483776537783421</v>
      </c>
      <c r="F1280" s="99" t="s">
        <v>393</v>
      </c>
      <c r="G1280" s="99" t="b">
        <v>0</v>
      </c>
      <c r="H1280" s="99" t="b">
        <v>0</v>
      </c>
      <c r="I1280" s="99" t="b">
        <v>0</v>
      </c>
      <c r="J1280" s="99" t="b">
        <v>0</v>
      </c>
      <c r="K1280" s="99" t="b">
        <v>0</v>
      </c>
      <c r="L1280" s="99" t="b">
        <v>0</v>
      </c>
    </row>
    <row r="1281" spans="1:12" ht="15">
      <c r="A1281" s="101" t="s">
        <v>676</v>
      </c>
      <c r="B1281" s="99" t="s">
        <v>568</v>
      </c>
      <c r="C1281" s="99">
        <v>2</v>
      </c>
      <c r="D1281" s="103">
        <v>0.0010271022806596834</v>
      </c>
      <c r="E1281" s="103">
        <v>2.2375437381428744</v>
      </c>
      <c r="F1281" s="99" t="s">
        <v>393</v>
      </c>
      <c r="G1281" s="99" t="b">
        <v>0</v>
      </c>
      <c r="H1281" s="99" t="b">
        <v>0</v>
      </c>
      <c r="I1281" s="99" t="b">
        <v>0</v>
      </c>
      <c r="J1281" s="99" t="b">
        <v>0</v>
      </c>
      <c r="K1281" s="99" t="b">
        <v>0</v>
      </c>
      <c r="L1281" s="99" t="b">
        <v>0</v>
      </c>
    </row>
    <row r="1282" spans="1:12" ht="15">
      <c r="A1282" s="101" t="s">
        <v>1516</v>
      </c>
      <c r="B1282" s="99" t="s">
        <v>1201</v>
      </c>
      <c r="C1282" s="99">
        <v>2</v>
      </c>
      <c r="D1282" s="103">
        <v>0.0007967809373819626</v>
      </c>
      <c r="E1282" s="103">
        <v>3.1126050015345745</v>
      </c>
      <c r="F1282" s="99" t="s">
        <v>393</v>
      </c>
      <c r="G1282" s="99" t="b">
        <v>0</v>
      </c>
      <c r="H1282" s="99" t="b">
        <v>0</v>
      </c>
      <c r="I1282" s="99" t="b">
        <v>0</v>
      </c>
      <c r="J1282" s="99" t="b">
        <v>1</v>
      </c>
      <c r="K1282" s="99" t="b">
        <v>0</v>
      </c>
      <c r="L1282" s="99" t="b">
        <v>0</v>
      </c>
    </row>
    <row r="1283" spans="1:12" ht="15">
      <c r="A1283" s="101" t="s">
        <v>488</v>
      </c>
      <c r="B1283" s="99" t="s">
        <v>461</v>
      </c>
      <c r="C1283" s="99">
        <v>2</v>
      </c>
      <c r="D1283" s="103">
        <v>0.0007967809373819626</v>
      </c>
      <c r="E1283" s="103">
        <v>1.6654469701923553</v>
      </c>
      <c r="F1283" s="99" t="s">
        <v>393</v>
      </c>
      <c r="G1283" s="99" t="b">
        <v>0</v>
      </c>
      <c r="H1283" s="99" t="b">
        <v>0</v>
      </c>
      <c r="I1283" s="99" t="b">
        <v>0</v>
      </c>
      <c r="J1283" s="99" t="b">
        <v>0</v>
      </c>
      <c r="K1283" s="99" t="b">
        <v>0</v>
      </c>
      <c r="L1283" s="99" t="b">
        <v>0</v>
      </c>
    </row>
    <row r="1284" spans="1:12" ht="15">
      <c r="A1284" s="101" t="s">
        <v>1461</v>
      </c>
      <c r="B1284" s="99" t="s">
        <v>1476</v>
      </c>
      <c r="C1284" s="99">
        <v>2</v>
      </c>
      <c r="D1284" s="103">
        <v>0.0007967809373819626</v>
      </c>
      <c r="E1284" s="103">
        <v>3.1126050015345745</v>
      </c>
      <c r="F1284" s="99" t="s">
        <v>393</v>
      </c>
      <c r="G1284" s="99" t="b">
        <v>0</v>
      </c>
      <c r="H1284" s="99" t="b">
        <v>0</v>
      </c>
      <c r="I1284" s="99" t="b">
        <v>0</v>
      </c>
      <c r="J1284" s="99" t="b">
        <v>0</v>
      </c>
      <c r="K1284" s="99" t="b">
        <v>0</v>
      </c>
      <c r="L1284" s="99" t="b">
        <v>0</v>
      </c>
    </row>
    <row r="1285" spans="1:12" ht="15">
      <c r="A1285" s="101" t="s">
        <v>654</v>
      </c>
      <c r="B1285" s="99" t="s">
        <v>1663</v>
      </c>
      <c r="C1285" s="99">
        <v>2</v>
      </c>
      <c r="D1285" s="103">
        <v>0.0007967809373819626</v>
      </c>
      <c r="E1285" s="103">
        <v>2.635483746814912</v>
      </c>
      <c r="F1285" s="99" t="s">
        <v>393</v>
      </c>
      <c r="G1285" s="99" t="b">
        <v>0</v>
      </c>
      <c r="H1285" s="99" t="b">
        <v>0</v>
      </c>
      <c r="I1285" s="99" t="b">
        <v>0</v>
      </c>
      <c r="J1285" s="99" t="b">
        <v>0</v>
      </c>
      <c r="K1285" s="99" t="b">
        <v>0</v>
      </c>
      <c r="L1285" s="99" t="b">
        <v>0</v>
      </c>
    </row>
    <row r="1286" spans="1:12" ht="15">
      <c r="A1286" s="101" t="s">
        <v>1574</v>
      </c>
      <c r="B1286" s="99" t="s">
        <v>569</v>
      </c>
      <c r="C1286" s="99">
        <v>2</v>
      </c>
      <c r="D1286" s="103">
        <v>0.0010271022806596834</v>
      </c>
      <c r="E1286" s="103">
        <v>2.568536957184299</v>
      </c>
      <c r="F1286" s="99" t="s">
        <v>393</v>
      </c>
      <c r="G1286" s="99" t="b">
        <v>0</v>
      </c>
      <c r="H1286" s="99" t="b">
        <v>0</v>
      </c>
      <c r="I1286" s="99" t="b">
        <v>0</v>
      </c>
      <c r="J1286" s="99" t="b">
        <v>0</v>
      </c>
      <c r="K1286" s="99" t="b">
        <v>0</v>
      </c>
      <c r="L1286" s="99" t="b">
        <v>0</v>
      </c>
    </row>
    <row r="1287" spans="1:12" ht="15">
      <c r="A1287" s="101" t="s">
        <v>485</v>
      </c>
      <c r="B1287" s="99" t="s">
        <v>1405</v>
      </c>
      <c r="C1287" s="99">
        <v>2</v>
      </c>
      <c r="D1287" s="103">
        <v>0.0007967809373819626</v>
      </c>
      <c r="E1287" s="103">
        <v>2.568536957184299</v>
      </c>
      <c r="F1287" s="99" t="s">
        <v>393</v>
      </c>
      <c r="G1287" s="99" t="b">
        <v>0</v>
      </c>
      <c r="H1287" s="99" t="b">
        <v>0</v>
      </c>
      <c r="I1287" s="99" t="b">
        <v>0</v>
      </c>
      <c r="J1287" s="99" t="b">
        <v>0</v>
      </c>
      <c r="K1287" s="99" t="b">
        <v>0</v>
      </c>
      <c r="L1287" s="99" t="b">
        <v>0</v>
      </c>
    </row>
    <row r="1288" spans="1:12" ht="15">
      <c r="A1288" s="101" t="s">
        <v>1031</v>
      </c>
      <c r="B1288" s="99" t="s">
        <v>699</v>
      </c>
      <c r="C1288" s="99">
        <v>2</v>
      </c>
      <c r="D1288" s="103">
        <v>0.0010271022806596834</v>
      </c>
      <c r="E1288" s="103">
        <v>2.459392487759231</v>
      </c>
      <c r="F1288" s="99" t="s">
        <v>393</v>
      </c>
      <c r="G1288" s="99" t="b">
        <v>0</v>
      </c>
      <c r="H1288" s="99" t="b">
        <v>0</v>
      </c>
      <c r="I1288" s="99" t="b">
        <v>0</v>
      </c>
      <c r="J1288" s="99" t="b">
        <v>0</v>
      </c>
      <c r="K1288" s="99" t="b">
        <v>0</v>
      </c>
      <c r="L1288" s="99" t="b">
        <v>0</v>
      </c>
    </row>
    <row r="1289" spans="1:12" ht="15">
      <c r="A1289" s="101" t="s">
        <v>529</v>
      </c>
      <c r="B1289" s="99" t="s">
        <v>642</v>
      </c>
      <c r="C1289" s="99">
        <v>2</v>
      </c>
      <c r="D1289" s="103">
        <v>0.0007967809373819626</v>
      </c>
      <c r="E1289" s="103">
        <v>2.2375437381428744</v>
      </c>
      <c r="F1289" s="99" t="s">
        <v>393</v>
      </c>
      <c r="G1289" s="99" t="b">
        <v>0</v>
      </c>
      <c r="H1289" s="99" t="b">
        <v>0</v>
      </c>
      <c r="I1289" s="99" t="b">
        <v>0</v>
      </c>
      <c r="J1289" s="99" t="b">
        <v>0</v>
      </c>
      <c r="K1289" s="99" t="b">
        <v>0</v>
      </c>
      <c r="L1289" s="99" t="b">
        <v>0</v>
      </c>
    </row>
    <row r="1290" spans="1:12" ht="15">
      <c r="A1290" s="101" t="s">
        <v>1355</v>
      </c>
      <c r="B1290" s="99" t="s">
        <v>529</v>
      </c>
      <c r="C1290" s="99">
        <v>2</v>
      </c>
      <c r="D1290" s="103">
        <v>0.0007967809373819626</v>
      </c>
      <c r="E1290" s="103">
        <v>2.413634997198556</v>
      </c>
      <c r="F1290" s="99" t="s">
        <v>393</v>
      </c>
      <c r="G1290" s="99" t="b">
        <v>0</v>
      </c>
      <c r="H1290" s="99" t="b">
        <v>0</v>
      </c>
      <c r="I1290" s="99" t="b">
        <v>0</v>
      </c>
      <c r="J1290" s="99" t="b">
        <v>0</v>
      </c>
      <c r="K1290" s="99" t="b">
        <v>0</v>
      </c>
      <c r="L1290" s="99" t="b">
        <v>0</v>
      </c>
    </row>
    <row r="1291" spans="1:12" ht="15">
      <c r="A1291" s="101" t="s">
        <v>723</v>
      </c>
      <c r="B1291" s="99" t="s">
        <v>882</v>
      </c>
      <c r="C1291" s="99">
        <v>2</v>
      </c>
      <c r="D1291" s="103">
        <v>0.0007967809373819626</v>
      </c>
      <c r="E1291" s="103">
        <v>2.635483746814912</v>
      </c>
      <c r="F1291" s="99" t="s">
        <v>393</v>
      </c>
      <c r="G1291" s="99" t="b">
        <v>0</v>
      </c>
      <c r="H1291" s="99" t="b">
        <v>0</v>
      </c>
      <c r="I1291" s="99" t="b">
        <v>0</v>
      </c>
      <c r="J1291" s="99" t="b">
        <v>0</v>
      </c>
      <c r="K1291" s="99" t="b">
        <v>0</v>
      </c>
      <c r="L1291" s="99" t="b">
        <v>0</v>
      </c>
    </row>
    <row r="1292" spans="1:12" ht="15">
      <c r="A1292" s="101" t="s">
        <v>258</v>
      </c>
      <c r="B1292" s="99" t="s">
        <v>1523</v>
      </c>
      <c r="C1292" s="99">
        <v>2</v>
      </c>
      <c r="D1292" s="103">
        <v>0.0007967809373819626</v>
      </c>
      <c r="E1292" s="103">
        <v>2.1583624920952498</v>
      </c>
      <c r="F1292" s="99" t="s">
        <v>393</v>
      </c>
      <c r="G1292" s="99" t="b">
        <v>0</v>
      </c>
      <c r="H1292" s="99" t="b">
        <v>0</v>
      </c>
      <c r="I1292" s="99" t="b">
        <v>0</v>
      </c>
      <c r="J1292" s="99" t="b">
        <v>0</v>
      </c>
      <c r="K1292" s="99" t="b">
        <v>0</v>
      </c>
      <c r="L1292" s="99" t="b">
        <v>0</v>
      </c>
    </row>
    <row r="1293" spans="1:12" ht="15">
      <c r="A1293" s="101" t="s">
        <v>441</v>
      </c>
      <c r="B1293" s="99" t="s">
        <v>591</v>
      </c>
      <c r="C1293" s="99">
        <v>2</v>
      </c>
      <c r="D1293" s="103">
        <v>0.0010271022806596834</v>
      </c>
      <c r="E1293" s="103">
        <v>1.5473476581143608</v>
      </c>
      <c r="F1293" s="99" t="s">
        <v>393</v>
      </c>
      <c r="G1293" s="99" t="b">
        <v>0</v>
      </c>
      <c r="H1293" s="99" t="b">
        <v>0</v>
      </c>
      <c r="I1293" s="99" t="b">
        <v>0</v>
      </c>
      <c r="J1293" s="99" t="b">
        <v>0</v>
      </c>
      <c r="K1293" s="99" t="b">
        <v>0</v>
      </c>
      <c r="L1293" s="99" t="b">
        <v>0</v>
      </c>
    </row>
    <row r="1294" spans="1:12" ht="15">
      <c r="A1294" s="101" t="s">
        <v>1418</v>
      </c>
      <c r="B1294" s="99" t="s">
        <v>1520</v>
      </c>
      <c r="C1294" s="99">
        <v>2</v>
      </c>
      <c r="D1294" s="103">
        <v>0.0007967809373819626</v>
      </c>
      <c r="E1294" s="103">
        <v>3.1126050015345745</v>
      </c>
      <c r="F1294" s="99" t="s">
        <v>393</v>
      </c>
      <c r="G1294" s="99" t="b">
        <v>0</v>
      </c>
      <c r="H1294" s="99" t="b">
        <v>0</v>
      </c>
      <c r="I1294" s="99" t="b">
        <v>0</v>
      </c>
      <c r="J1294" s="99" t="b">
        <v>0</v>
      </c>
      <c r="K1294" s="99" t="b">
        <v>0</v>
      </c>
      <c r="L1294" s="99" t="b">
        <v>0</v>
      </c>
    </row>
    <row r="1295" spans="1:12" ht="15">
      <c r="A1295" s="101" t="s">
        <v>948</v>
      </c>
      <c r="B1295" s="99" t="s">
        <v>427</v>
      </c>
      <c r="C1295" s="99">
        <v>2</v>
      </c>
      <c r="D1295" s="103">
        <v>0.0010271022806596834</v>
      </c>
      <c r="E1295" s="103">
        <v>1.9822712330395684</v>
      </c>
      <c r="F1295" s="99" t="s">
        <v>393</v>
      </c>
      <c r="G1295" s="99" t="b">
        <v>0</v>
      </c>
      <c r="H1295" s="99" t="b">
        <v>0</v>
      </c>
      <c r="I1295" s="99" t="b">
        <v>0</v>
      </c>
      <c r="J1295" s="99" t="b">
        <v>0</v>
      </c>
      <c r="K1295" s="99" t="b">
        <v>0</v>
      </c>
      <c r="L1295" s="99" t="b">
        <v>0</v>
      </c>
    </row>
    <row r="1296" spans="1:12" ht="15">
      <c r="A1296" s="101" t="s">
        <v>529</v>
      </c>
      <c r="B1296" s="99" t="s">
        <v>602</v>
      </c>
      <c r="C1296" s="99">
        <v>2</v>
      </c>
      <c r="D1296" s="103">
        <v>0.0007967809373819626</v>
      </c>
      <c r="E1296" s="103">
        <v>2.0156949885265183</v>
      </c>
      <c r="F1296" s="99" t="s">
        <v>393</v>
      </c>
      <c r="G1296" s="99" t="b">
        <v>0</v>
      </c>
      <c r="H1296" s="99" t="b">
        <v>0</v>
      </c>
      <c r="I1296" s="99" t="b">
        <v>0</v>
      </c>
      <c r="J1296" s="99" t="b">
        <v>0</v>
      </c>
      <c r="K1296" s="99" t="b">
        <v>0</v>
      </c>
      <c r="L1296" s="99" t="b">
        <v>0</v>
      </c>
    </row>
    <row r="1297" spans="1:12" ht="15">
      <c r="A1297" s="101" t="s">
        <v>797</v>
      </c>
      <c r="B1297" s="99" t="s">
        <v>1603</v>
      </c>
      <c r="C1297" s="99">
        <v>2</v>
      </c>
      <c r="D1297" s="103">
        <v>0.0007967809373819626</v>
      </c>
      <c r="E1297" s="103">
        <v>3.1126050015345745</v>
      </c>
      <c r="F1297" s="99" t="s">
        <v>393</v>
      </c>
      <c r="G1297" s="99" t="b">
        <v>0</v>
      </c>
      <c r="H1297" s="99" t="b">
        <v>0</v>
      </c>
      <c r="I1297" s="99" t="b">
        <v>0</v>
      </c>
      <c r="J1297" s="99" t="b">
        <v>0</v>
      </c>
      <c r="K1297" s="99" t="b">
        <v>0</v>
      </c>
      <c r="L1297" s="99" t="b">
        <v>0</v>
      </c>
    </row>
    <row r="1298" spans="1:12" ht="15">
      <c r="A1298" s="101" t="s">
        <v>450</v>
      </c>
      <c r="B1298" s="99" t="s">
        <v>1368</v>
      </c>
      <c r="C1298" s="99">
        <v>2</v>
      </c>
      <c r="D1298" s="103">
        <v>0.0007967809373819626</v>
      </c>
      <c r="E1298" s="103">
        <v>2.372242312040331</v>
      </c>
      <c r="F1298" s="99" t="s">
        <v>393</v>
      </c>
      <c r="G1298" s="99" t="b">
        <v>0</v>
      </c>
      <c r="H1298" s="99" t="b">
        <v>0</v>
      </c>
      <c r="I1298" s="99" t="b">
        <v>0</v>
      </c>
      <c r="J1298" s="99" t="b">
        <v>0</v>
      </c>
      <c r="K1298" s="99" t="b">
        <v>0</v>
      </c>
      <c r="L1298" s="99" t="b">
        <v>0</v>
      </c>
    </row>
    <row r="1299" spans="1:12" ht="15">
      <c r="A1299" s="101" t="s">
        <v>1208</v>
      </c>
      <c r="B1299" s="99" t="s">
        <v>1483</v>
      </c>
      <c r="C1299" s="99">
        <v>2</v>
      </c>
      <c r="D1299" s="103">
        <v>0.0007967809373819626</v>
      </c>
      <c r="E1299" s="103">
        <v>3.1126050015345745</v>
      </c>
      <c r="F1299" s="99" t="s">
        <v>393</v>
      </c>
      <c r="G1299" s="99" t="b">
        <v>1</v>
      </c>
      <c r="H1299" s="99" t="b">
        <v>0</v>
      </c>
      <c r="I1299" s="99" t="b">
        <v>0</v>
      </c>
      <c r="J1299" s="99" t="b">
        <v>0</v>
      </c>
      <c r="K1299" s="99" t="b">
        <v>0</v>
      </c>
      <c r="L1299" s="99" t="b">
        <v>0</v>
      </c>
    </row>
    <row r="1300" spans="1:12" ht="15">
      <c r="A1300" s="101" t="s">
        <v>595</v>
      </c>
      <c r="B1300" s="99" t="s">
        <v>740</v>
      </c>
      <c r="C1300" s="99">
        <v>2</v>
      </c>
      <c r="D1300" s="103">
        <v>0.0010271022806596834</v>
      </c>
      <c r="E1300" s="103">
        <v>2.1126050015345745</v>
      </c>
      <c r="F1300" s="99" t="s">
        <v>393</v>
      </c>
      <c r="G1300" s="99" t="b">
        <v>0</v>
      </c>
      <c r="H1300" s="99" t="b">
        <v>0</v>
      </c>
      <c r="I1300" s="99" t="b">
        <v>0</v>
      </c>
      <c r="J1300" s="99" t="b">
        <v>0</v>
      </c>
      <c r="K1300" s="99" t="b">
        <v>0</v>
      </c>
      <c r="L1300" s="99" t="b">
        <v>0</v>
      </c>
    </row>
    <row r="1301" spans="1:12" ht="15">
      <c r="A1301" s="101" t="s">
        <v>1037</v>
      </c>
      <c r="B1301" s="99" t="s">
        <v>488</v>
      </c>
      <c r="C1301" s="99">
        <v>2</v>
      </c>
      <c r="D1301" s="103">
        <v>0.0007967809373819626</v>
      </c>
      <c r="E1301" s="103">
        <v>2.510545010206612</v>
      </c>
      <c r="F1301" s="99" t="s">
        <v>393</v>
      </c>
      <c r="G1301" s="99" t="b">
        <v>0</v>
      </c>
      <c r="H1301" s="99" t="b">
        <v>0</v>
      </c>
      <c r="I1301" s="99" t="b">
        <v>0</v>
      </c>
      <c r="J1301" s="99" t="b">
        <v>0</v>
      </c>
      <c r="K1301" s="99" t="b">
        <v>0</v>
      </c>
      <c r="L1301" s="99" t="b">
        <v>0</v>
      </c>
    </row>
    <row r="1302" spans="1:12" ht="15">
      <c r="A1302" s="101" t="s">
        <v>541</v>
      </c>
      <c r="B1302" s="99" t="s">
        <v>415</v>
      </c>
      <c r="C1302" s="99">
        <v>2</v>
      </c>
      <c r="D1302" s="103">
        <v>0.0010271022806596834</v>
      </c>
      <c r="E1302" s="103">
        <v>1.1974690949125626</v>
      </c>
      <c r="F1302" s="99" t="s">
        <v>393</v>
      </c>
      <c r="G1302" s="99" t="b">
        <v>0</v>
      </c>
      <c r="H1302" s="99" t="b">
        <v>0</v>
      </c>
      <c r="I1302" s="99" t="b">
        <v>0</v>
      </c>
      <c r="J1302" s="99" t="b">
        <v>0</v>
      </c>
      <c r="K1302" s="99" t="b">
        <v>0</v>
      </c>
      <c r="L1302" s="99" t="b">
        <v>0</v>
      </c>
    </row>
    <row r="1303" spans="1:12" ht="15">
      <c r="A1303" s="101" t="s">
        <v>1514</v>
      </c>
      <c r="B1303" s="99" t="s">
        <v>797</v>
      </c>
      <c r="C1303" s="99">
        <v>2</v>
      </c>
      <c r="D1303" s="103">
        <v>0.0007967809373819626</v>
      </c>
      <c r="E1303" s="103">
        <v>3.1126050015345745</v>
      </c>
      <c r="F1303" s="99" t="s">
        <v>393</v>
      </c>
      <c r="G1303" s="99" t="b">
        <v>0</v>
      </c>
      <c r="H1303" s="99" t="b">
        <v>0</v>
      </c>
      <c r="I1303" s="99" t="b">
        <v>0</v>
      </c>
      <c r="J1303" s="99" t="b">
        <v>0</v>
      </c>
      <c r="K1303" s="99" t="b">
        <v>0</v>
      </c>
      <c r="L1303" s="99" t="b">
        <v>0</v>
      </c>
    </row>
    <row r="1304" spans="1:12" ht="15">
      <c r="A1304" s="101" t="s">
        <v>1114</v>
      </c>
      <c r="B1304" s="99" t="s">
        <v>691</v>
      </c>
      <c r="C1304" s="99">
        <v>2</v>
      </c>
      <c r="D1304" s="103">
        <v>0.0007967809373819626</v>
      </c>
      <c r="E1304" s="103">
        <v>2.714664992862537</v>
      </c>
      <c r="F1304" s="99" t="s">
        <v>393</v>
      </c>
      <c r="G1304" s="99" t="b">
        <v>1</v>
      </c>
      <c r="H1304" s="99" t="b">
        <v>0</v>
      </c>
      <c r="I1304" s="99" t="b">
        <v>0</v>
      </c>
      <c r="J1304" s="99" t="b">
        <v>0</v>
      </c>
      <c r="K1304" s="99" t="b">
        <v>0</v>
      </c>
      <c r="L1304" s="99" t="b">
        <v>0</v>
      </c>
    </row>
    <row r="1305" spans="1:12" ht="15">
      <c r="A1305" s="101" t="s">
        <v>1506</v>
      </c>
      <c r="B1305" s="99" t="s">
        <v>684</v>
      </c>
      <c r="C1305" s="99">
        <v>2</v>
      </c>
      <c r="D1305" s="103">
        <v>0.0007967809373819626</v>
      </c>
      <c r="E1305" s="103">
        <v>2.8115750058705933</v>
      </c>
      <c r="F1305" s="99" t="s">
        <v>393</v>
      </c>
      <c r="G1305" s="99" t="b">
        <v>0</v>
      </c>
      <c r="H1305" s="99" t="b">
        <v>0</v>
      </c>
      <c r="I1305" s="99" t="b">
        <v>0</v>
      </c>
      <c r="J1305" s="99" t="b">
        <v>0</v>
      </c>
      <c r="K1305" s="99" t="b">
        <v>0</v>
      </c>
      <c r="L1305" s="99" t="b">
        <v>0</v>
      </c>
    </row>
    <row r="1306" spans="1:12" ht="15">
      <c r="A1306" s="101" t="s">
        <v>1532</v>
      </c>
      <c r="B1306" s="99" t="s">
        <v>1208</v>
      </c>
      <c r="C1306" s="99">
        <v>2</v>
      </c>
      <c r="D1306" s="103">
        <v>0.0007967809373819626</v>
      </c>
      <c r="E1306" s="103">
        <v>3.1126050015345745</v>
      </c>
      <c r="F1306" s="99" t="s">
        <v>393</v>
      </c>
      <c r="G1306" s="99" t="b">
        <v>0</v>
      </c>
      <c r="H1306" s="99" t="b">
        <v>0</v>
      </c>
      <c r="I1306" s="99" t="b">
        <v>0</v>
      </c>
      <c r="J1306" s="99" t="b">
        <v>1</v>
      </c>
      <c r="K1306" s="99" t="b">
        <v>0</v>
      </c>
      <c r="L1306" s="99" t="b">
        <v>0</v>
      </c>
    </row>
    <row r="1307" spans="1:12" ht="15">
      <c r="A1307" s="101" t="s">
        <v>415</v>
      </c>
      <c r="B1307" s="99" t="s">
        <v>651</v>
      </c>
      <c r="C1307" s="99">
        <v>2</v>
      </c>
      <c r="D1307" s="103">
        <v>0.0007967809373819626</v>
      </c>
      <c r="E1307" s="103">
        <v>1.422408921506061</v>
      </c>
      <c r="F1307" s="99" t="s">
        <v>393</v>
      </c>
      <c r="G1307" s="99" t="b">
        <v>0</v>
      </c>
      <c r="H1307" s="99" t="b">
        <v>0</v>
      </c>
      <c r="I1307" s="99" t="b">
        <v>0</v>
      </c>
      <c r="J1307" s="99" t="b">
        <v>1</v>
      </c>
      <c r="K1307" s="99" t="b">
        <v>0</v>
      </c>
      <c r="L1307" s="99" t="b">
        <v>0</v>
      </c>
    </row>
    <row r="1308" spans="1:12" ht="15">
      <c r="A1308" s="101" t="s">
        <v>642</v>
      </c>
      <c r="B1308" s="99" t="s">
        <v>453</v>
      </c>
      <c r="C1308" s="99">
        <v>2</v>
      </c>
      <c r="D1308" s="103">
        <v>0.0007967809373819626</v>
      </c>
      <c r="E1308" s="103">
        <v>2.1583624920952498</v>
      </c>
      <c r="F1308" s="99" t="s">
        <v>393</v>
      </c>
      <c r="G1308" s="99" t="b">
        <v>0</v>
      </c>
      <c r="H1308" s="99" t="b">
        <v>0</v>
      </c>
      <c r="I1308" s="99" t="b">
        <v>0</v>
      </c>
      <c r="J1308" s="99" t="b">
        <v>0</v>
      </c>
      <c r="K1308" s="99" t="b">
        <v>0</v>
      </c>
      <c r="L1308" s="99" t="b">
        <v>0</v>
      </c>
    </row>
    <row r="1309" spans="1:12" ht="15">
      <c r="A1309" s="101" t="s">
        <v>441</v>
      </c>
      <c r="B1309" s="99" t="s">
        <v>1037</v>
      </c>
      <c r="C1309" s="99">
        <v>2</v>
      </c>
      <c r="D1309" s="103">
        <v>0.0007967809373819626</v>
      </c>
      <c r="E1309" s="103">
        <v>2.0914157024646363</v>
      </c>
      <c r="F1309" s="99" t="s">
        <v>393</v>
      </c>
      <c r="G1309" s="99" t="b">
        <v>0</v>
      </c>
      <c r="H1309" s="99" t="b">
        <v>0</v>
      </c>
      <c r="I1309" s="99" t="b">
        <v>0</v>
      </c>
      <c r="J1309" s="99" t="b">
        <v>0</v>
      </c>
      <c r="K1309" s="99" t="b">
        <v>0</v>
      </c>
      <c r="L1309" s="99" t="b">
        <v>0</v>
      </c>
    </row>
    <row r="1310" spans="1:12" ht="15">
      <c r="A1310" s="101" t="s">
        <v>1591</v>
      </c>
      <c r="B1310" s="99" t="s">
        <v>1608</v>
      </c>
      <c r="C1310" s="99">
        <v>2</v>
      </c>
      <c r="D1310" s="103">
        <v>0.0010271022806596834</v>
      </c>
      <c r="E1310" s="103">
        <v>3.1126050015345745</v>
      </c>
      <c r="F1310" s="99" t="s">
        <v>393</v>
      </c>
      <c r="G1310" s="99" t="b">
        <v>0</v>
      </c>
      <c r="H1310" s="99" t="b">
        <v>0</v>
      </c>
      <c r="I1310" s="99" t="b">
        <v>0</v>
      </c>
      <c r="J1310" s="99" t="b">
        <v>0</v>
      </c>
      <c r="K1310" s="99" t="b">
        <v>1</v>
      </c>
      <c r="L1310" s="99" t="b">
        <v>0</v>
      </c>
    </row>
    <row r="1311" spans="1:12" ht="15">
      <c r="A1311" s="101" t="s">
        <v>644</v>
      </c>
      <c r="B1311" s="99" t="s">
        <v>512</v>
      </c>
      <c r="C1311" s="99">
        <v>2</v>
      </c>
      <c r="D1311" s="103">
        <v>0.0007967809373819626</v>
      </c>
      <c r="E1311" s="103">
        <v>2.1583624920952498</v>
      </c>
      <c r="F1311" s="99" t="s">
        <v>393</v>
      </c>
      <c r="G1311" s="99" t="b">
        <v>0</v>
      </c>
      <c r="H1311" s="99" t="b">
        <v>0</v>
      </c>
      <c r="I1311" s="99" t="b">
        <v>0</v>
      </c>
      <c r="J1311" s="99" t="b">
        <v>0</v>
      </c>
      <c r="K1311" s="99" t="b">
        <v>0</v>
      </c>
      <c r="L1311" s="99" t="b">
        <v>0</v>
      </c>
    </row>
    <row r="1312" spans="1:12" ht="15">
      <c r="A1312" s="101" t="s">
        <v>602</v>
      </c>
      <c r="B1312" s="99" t="s">
        <v>529</v>
      </c>
      <c r="C1312" s="99">
        <v>2</v>
      </c>
      <c r="D1312" s="103">
        <v>0.0007967809373819626</v>
      </c>
      <c r="E1312" s="103">
        <v>2.0156949885265183</v>
      </c>
      <c r="F1312" s="99" t="s">
        <v>393</v>
      </c>
      <c r="G1312" s="99" t="b">
        <v>0</v>
      </c>
      <c r="H1312" s="99" t="b">
        <v>0</v>
      </c>
      <c r="I1312" s="99" t="b">
        <v>0</v>
      </c>
      <c r="J1312" s="99" t="b">
        <v>0</v>
      </c>
      <c r="K1312" s="99" t="b">
        <v>0</v>
      </c>
      <c r="L1312" s="99" t="b">
        <v>0</v>
      </c>
    </row>
    <row r="1313" spans="1:12" ht="15">
      <c r="A1313" s="101" t="s">
        <v>273</v>
      </c>
      <c r="B1313" s="99" t="s">
        <v>477</v>
      </c>
      <c r="C1313" s="99">
        <v>2</v>
      </c>
      <c r="D1313" s="103">
        <v>0.0007967809373819626</v>
      </c>
      <c r="E1313" s="103">
        <v>1.334453751150931</v>
      </c>
      <c r="F1313" s="99" t="s">
        <v>393</v>
      </c>
      <c r="G1313" s="99" t="b">
        <v>0</v>
      </c>
      <c r="H1313" s="99" t="b">
        <v>0</v>
      </c>
      <c r="I1313" s="99" t="b">
        <v>0</v>
      </c>
      <c r="J1313" s="99" t="b">
        <v>0</v>
      </c>
      <c r="K1313" s="99" t="b">
        <v>0</v>
      </c>
      <c r="L1313" s="99" t="b">
        <v>0</v>
      </c>
    </row>
    <row r="1314" spans="1:12" ht="15">
      <c r="A1314" s="101" t="s">
        <v>776</v>
      </c>
      <c r="B1314" s="99" t="s">
        <v>783</v>
      </c>
      <c r="C1314" s="99">
        <v>2</v>
      </c>
      <c r="D1314" s="103">
        <v>0.0007967809373819626</v>
      </c>
      <c r="E1314" s="103">
        <v>2.936513742478893</v>
      </c>
      <c r="F1314" s="99" t="s">
        <v>393</v>
      </c>
      <c r="G1314" s="99" t="b">
        <v>1</v>
      </c>
      <c r="H1314" s="99" t="b">
        <v>0</v>
      </c>
      <c r="I1314" s="99" t="b">
        <v>0</v>
      </c>
      <c r="J1314" s="99" t="b">
        <v>0</v>
      </c>
      <c r="K1314" s="99" t="b">
        <v>0</v>
      </c>
      <c r="L1314" s="99" t="b">
        <v>0</v>
      </c>
    </row>
    <row r="1315" spans="1:12" ht="15">
      <c r="A1315" s="101" t="s">
        <v>850</v>
      </c>
      <c r="B1315" s="99" t="s">
        <v>824</v>
      </c>
      <c r="C1315" s="99">
        <v>2</v>
      </c>
      <c r="D1315" s="103">
        <v>0.0007967809373819626</v>
      </c>
      <c r="E1315" s="103">
        <v>2.760422483423212</v>
      </c>
      <c r="F1315" s="99" t="s">
        <v>393</v>
      </c>
      <c r="G1315" s="99" t="b">
        <v>0</v>
      </c>
      <c r="H1315" s="99" t="b">
        <v>0</v>
      </c>
      <c r="I1315" s="99" t="b">
        <v>0</v>
      </c>
      <c r="J1315" s="99" t="b">
        <v>0</v>
      </c>
      <c r="K1315" s="99" t="b">
        <v>0</v>
      </c>
      <c r="L1315" s="99" t="b">
        <v>0</v>
      </c>
    </row>
    <row r="1316" spans="1:12" ht="15">
      <c r="A1316" s="101" t="s">
        <v>1622</v>
      </c>
      <c r="B1316" s="99" t="s">
        <v>1466</v>
      </c>
      <c r="C1316" s="99">
        <v>2</v>
      </c>
      <c r="D1316" s="103">
        <v>0.0010271022806596834</v>
      </c>
      <c r="E1316" s="103">
        <v>3.1126050015345745</v>
      </c>
      <c r="F1316" s="99" t="s">
        <v>393</v>
      </c>
      <c r="G1316" s="99" t="b">
        <v>0</v>
      </c>
      <c r="H1316" s="99" t="b">
        <v>0</v>
      </c>
      <c r="I1316" s="99" t="b">
        <v>0</v>
      </c>
      <c r="J1316" s="99" t="b">
        <v>0</v>
      </c>
      <c r="K1316" s="99" t="b">
        <v>0</v>
      </c>
      <c r="L1316" s="99" t="b">
        <v>0</v>
      </c>
    </row>
    <row r="1317" spans="1:12" ht="15">
      <c r="A1317" s="101" t="s">
        <v>453</v>
      </c>
      <c r="B1317" s="99" t="s">
        <v>1398</v>
      </c>
      <c r="C1317" s="99">
        <v>2</v>
      </c>
      <c r="D1317" s="103">
        <v>0.0007967809373819626</v>
      </c>
      <c r="E1317" s="103">
        <v>2.334453751150931</v>
      </c>
      <c r="F1317" s="99" t="s">
        <v>393</v>
      </c>
      <c r="G1317" s="99" t="b">
        <v>0</v>
      </c>
      <c r="H1317" s="99" t="b">
        <v>0</v>
      </c>
      <c r="I1317" s="99" t="b">
        <v>0</v>
      </c>
      <c r="J1317" s="99" t="b">
        <v>0</v>
      </c>
      <c r="K1317" s="99" t="b">
        <v>0</v>
      </c>
      <c r="L1317" s="99" t="b">
        <v>0</v>
      </c>
    </row>
    <row r="1318" spans="1:12" ht="15">
      <c r="A1318" s="101" t="s">
        <v>1266</v>
      </c>
      <c r="B1318" s="99" t="s">
        <v>1532</v>
      </c>
      <c r="C1318" s="99">
        <v>2</v>
      </c>
      <c r="D1318" s="103">
        <v>0.0007967809373819626</v>
      </c>
      <c r="E1318" s="103">
        <v>3.1126050015345745</v>
      </c>
      <c r="F1318" s="99" t="s">
        <v>393</v>
      </c>
      <c r="G1318" s="99" t="b">
        <v>1</v>
      </c>
      <c r="H1318" s="99" t="b">
        <v>0</v>
      </c>
      <c r="I1318" s="99" t="b">
        <v>0</v>
      </c>
      <c r="J1318" s="99" t="b">
        <v>0</v>
      </c>
      <c r="K1318" s="99" t="b">
        <v>0</v>
      </c>
      <c r="L1318" s="99" t="b">
        <v>0</v>
      </c>
    </row>
    <row r="1319" spans="1:12" ht="15">
      <c r="A1319" s="101" t="s">
        <v>972</v>
      </c>
      <c r="B1319" s="99" t="s">
        <v>1544</v>
      </c>
      <c r="C1319" s="99">
        <v>2</v>
      </c>
      <c r="D1319" s="103">
        <v>0.0007967809373819626</v>
      </c>
      <c r="E1319" s="103">
        <v>3.1126050015345745</v>
      </c>
      <c r="F1319" s="99" t="s">
        <v>393</v>
      </c>
      <c r="G1319" s="99" t="b">
        <v>0</v>
      </c>
      <c r="H1319" s="99" t="b">
        <v>0</v>
      </c>
      <c r="I1319" s="99" t="b">
        <v>0</v>
      </c>
      <c r="J1319" s="99" t="b">
        <v>0</v>
      </c>
      <c r="K1319" s="99" t="b">
        <v>0</v>
      </c>
      <c r="L1319" s="99" t="b">
        <v>0</v>
      </c>
    </row>
    <row r="1320" spans="1:12" ht="15">
      <c r="A1320" s="101" t="s">
        <v>258</v>
      </c>
      <c r="B1320" s="99" t="s">
        <v>563</v>
      </c>
      <c r="C1320" s="99">
        <v>2</v>
      </c>
      <c r="D1320" s="103">
        <v>0.0007967809373819626</v>
      </c>
      <c r="E1320" s="103">
        <v>1.8573324964312685</v>
      </c>
      <c r="F1320" s="99" t="s">
        <v>393</v>
      </c>
      <c r="G1320" s="99" t="b">
        <v>0</v>
      </c>
      <c r="H1320" s="99" t="b">
        <v>0</v>
      </c>
      <c r="I1320" s="99" t="b">
        <v>0</v>
      </c>
      <c r="J1320" s="99" t="b">
        <v>0</v>
      </c>
      <c r="K1320" s="99" t="b">
        <v>0</v>
      </c>
      <c r="L1320" s="99" t="b">
        <v>0</v>
      </c>
    </row>
    <row r="1321" spans="1:12" ht="15">
      <c r="A1321" s="101" t="s">
        <v>499</v>
      </c>
      <c r="B1321" s="99" t="s">
        <v>1572</v>
      </c>
      <c r="C1321" s="99">
        <v>2</v>
      </c>
      <c r="D1321" s="103">
        <v>0.0007967809373819626</v>
      </c>
      <c r="E1321" s="103">
        <v>2.714664992862537</v>
      </c>
      <c r="F1321" s="99" t="s">
        <v>393</v>
      </c>
      <c r="G1321" s="99" t="b">
        <v>0</v>
      </c>
      <c r="H1321" s="99" t="b">
        <v>0</v>
      </c>
      <c r="I1321" s="99" t="b">
        <v>0</v>
      </c>
      <c r="J1321" s="99" t="b">
        <v>0</v>
      </c>
      <c r="K1321" s="99" t="b">
        <v>0</v>
      </c>
      <c r="L1321" s="99" t="b">
        <v>0</v>
      </c>
    </row>
    <row r="1322" spans="1:12" ht="15">
      <c r="A1322" s="101" t="s">
        <v>449</v>
      </c>
      <c r="B1322" s="99" t="s">
        <v>521</v>
      </c>
      <c r="C1322" s="99">
        <v>2</v>
      </c>
      <c r="D1322" s="103">
        <v>0.0010271022806596834</v>
      </c>
      <c r="E1322" s="103">
        <v>2.413634997198556</v>
      </c>
      <c r="F1322" s="99" t="s">
        <v>393</v>
      </c>
      <c r="G1322" s="99" t="b">
        <v>0</v>
      </c>
      <c r="H1322" s="99" t="b">
        <v>0</v>
      </c>
      <c r="I1322" s="99" t="b">
        <v>0</v>
      </c>
      <c r="J1322" s="99" t="b">
        <v>0</v>
      </c>
      <c r="K1322" s="99" t="b">
        <v>0</v>
      </c>
      <c r="L1322" s="99" t="b">
        <v>0</v>
      </c>
    </row>
    <row r="1323" spans="1:12" ht="15">
      <c r="A1323" s="101" t="s">
        <v>460</v>
      </c>
      <c r="B1323" s="99" t="s">
        <v>593</v>
      </c>
      <c r="C1323" s="99">
        <v>2</v>
      </c>
      <c r="D1323" s="103">
        <v>0.0007967809373819626</v>
      </c>
      <c r="E1323" s="103">
        <v>2.760422483423212</v>
      </c>
      <c r="F1323" s="99" t="s">
        <v>393</v>
      </c>
      <c r="G1323" s="99" t="b">
        <v>0</v>
      </c>
      <c r="H1323" s="99" t="b">
        <v>0</v>
      </c>
      <c r="I1323" s="99" t="b">
        <v>0</v>
      </c>
      <c r="J1323" s="99" t="b">
        <v>0</v>
      </c>
      <c r="K1323" s="99" t="b">
        <v>0</v>
      </c>
      <c r="L1323" s="99" t="b">
        <v>0</v>
      </c>
    </row>
    <row r="1324" spans="1:12" ht="15">
      <c r="A1324" s="101" t="s">
        <v>258</v>
      </c>
      <c r="B1324" s="99" t="s">
        <v>415</v>
      </c>
      <c r="C1324" s="99">
        <v>2</v>
      </c>
      <c r="D1324" s="103">
        <v>0.0007967809373819626</v>
      </c>
      <c r="E1324" s="103">
        <v>0.7872946298235134</v>
      </c>
      <c r="F1324" s="99" t="s">
        <v>393</v>
      </c>
      <c r="G1324" s="99" t="b">
        <v>0</v>
      </c>
      <c r="H1324" s="99" t="b">
        <v>0</v>
      </c>
      <c r="I1324" s="99" t="b">
        <v>0</v>
      </c>
      <c r="J1324" s="99" t="b">
        <v>0</v>
      </c>
      <c r="K1324" s="99" t="b">
        <v>0</v>
      </c>
      <c r="L1324" s="99" t="b">
        <v>0</v>
      </c>
    </row>
    <row r="1325" spans="1:12" ht="15">
      <c r="A1325" s="101" t="s">
        <v>1523</v>
      </c>
      <c r="B1325" s="99" t="s">
        <v>444</v>
      </c>
      <c r="C1325" s="99">
        <v>2</v>
      </c>
      <c r="D1325" s="103">
        <v>0.0007967809373819626</v>
      </c>
      <c r="E1325" s="103">
        <v>2.714664992862537</v>
      </c>
      <c r="F1325" s="99" t="s">
        <v>393</v>
      </c>
      <c r="G1325" s="99" t="b">
        <v>0</v>
      </c>
      <c r="H1325" s="99" t="b">
        <v>0</v>
      </c>
      <c r="I1325" s="99" t="b">
        <v>0</v>
      </c>
      <c r="J1325" s="99" t="b">
        <v>0</v>
      </c>
      <c r="K1325" s="99" t="b">
        <v>0</v>
      </c>
      <c r="L1325" s="99" t="b">
        <v>0</v>
      </c>
    </row>
    <row r="1326" spans="1:12" ht="15">
      <c r="A1326" s="101" t="s">
        <v>930</v>
      </c>
      <c r="B1326" s="99" t="s">
        <v>746</v>
      </c>
      <c r="C1326" s="99">
        <v>2</v>
      </c>
      <c r="D1326" s="103">
        <v>0.0007967809373819626</v>
      </c>
      <c r="E1326" s="103">
        <v>3.1126050015345745</v>
      </c>
      <c r="F1326" s="99" t="s">
        <v>393</v>
      </c>
      <c r="G1326" s="99" t="b">
        <v>0</v>
      </c>
      <c r="H1326" s="99" t="b">
        <v>0</v>
      </c>
      <c r="I1326" s="99" t="b">
        <v>0</v>
      </c>
      <c r="J1326" s="99" t="b">
        <v>0</v>
      </c>
      <c r="K1326" s="99" t="b">
        <v>0</v>
      </c>
      <c r="L1326" s="99" t="b">
        <v>0</v>
      </c>
    </row>
    <row r="1327" spans="1:12" ht="15">
      <c r="A1327" s="101" t="s">
        <v>520</v>
      </c>
      <c r="B1327" s="99" t="s">
        <v>1167</v>
      </c>
      <c r="C1327" s="99">
        <v>2</v>
      </c>
      <c r="D1327" s="103">
        <v>0.0007967809373819626</v>
      </c>
      <c r="E1327" s="103">
        <v>2.635483746814912</v>
      </c>
      <c r="F1327" s="99" t="s">
        <v>393</v>
      </c>
      <c r="G1327" s="99" t="b">
        <v>0</v>
      </c>
      <c r="H1327" s="99" t="b">
        <v>0</v>
      </c>
      <c r="I1327" s="99" t="b">
        <v>0</v>
      </c>
      <c r="J1327" s="99" t="b">
        <v>0</v>
      </c>
      <c r="K1327" s="99" t="b">
        <v>0</v>
      </c>
      <c r="L1327" s="99" t="b">
        <v>0</v>
      </c>
    </row>
    <row r="1328" spans="1:12" ht="15">
      <c r="A1328" s="101" t="s">
        <v>626</v>
      </c>
      <c r="B1328" s="99" t="s">
        <v>1596</v>
      </c>
      <c r="C1328" s="99">
        <v>2</v>
      </c>
      <c r="D1328" s="103">
        <v>0.0007967809373819626</v>
      </c>
      <c r="E1328" s="103">
        <v>2.936513742478893</v>
      </c>
      <c r="F1328" s="99" t="s">
        <v>393</v>
      </c>
      <c r="G1328" s="99" t="b">
        <v>0</v>
      </c>
      <c r="H1328" s="99" t="b">
        <v>0</v>
      </c>
      <c r="I1328" s="99" t="b">
        <v>0</v>
      </c>
      <c r="J1328" s="99" t="b">
        <v>0</v>
      </c>
      <c r="K1328" s="99" t="b">
        <v>0</v>
      </c>
      <c r="L1328" s="99" t="b">
        <v>0</v>
      </c>
    </row>
    <row r="1329" spans="1:12" ht="15">
      <c r="A1329" s="101" t="s">
        <v>1420</v>
      </c>
      <c r="B1329" s="99" t="s">
        <v>451</v>
      </c>
      <c r="C1329" s="99">
        <v>2</v>
      </c>
      <c r="D1329" s="103">
        <v>0.0010271022806596834</v>
      </c>
      <c r="E1329" s="103">
        <v>2.334453751150931</v>
      </c>
      <c r="F1329" s="99" t="s">
        <v>393</v>
      </c>
      <c r="G1329" s="99" t="b">
        <v>0</v>
      </c>
      <c r="H1329" s="99" t="b">
        <v>0</v>
      </c>
      <c r="I1329" s="99" t="b">
        <v>0</v>
      </c>
      <c r="J1329" s="99" t="b">
        <v>0</v>
      </c>
      <c r="K1329" s="99" t="b">
        <v>0</v>
      </c>
      <c r="L1329" s="99" t="b">
        <v>0</v>
      </c>
    </row>
    <row r="1330" spans="1:12" ht="15">
      <c r="A1330" s="101" t="s">
        <v>1368</v>
      </c>
      <c r="B1330" s="99" t="s">
        <v>658</v>
      </c>
      <c r="C1330" s="99">
        <v>2</v>
      </c>
      <c r="D1330" s="103">
        <v>0.0007967809373819626</v>
      </c>
      <c r="E1330" s="103">
        <v>2.714664992862537</v>
      </c>
      <c r="F1330" s="99" t="s">
        <v>393</v>
      </c>
      <c r="G1330" s="99" t="b">
        <v>0</v>
      </c>
      <c r="H1330" s="99" t="b">
        <v>0</v>
      </c>
      <c r="I1330" s="99" t="b">
        <v>0</v>
      </c>
      <c r="J1330" s="99" t="b">
        <v>0</v>
      </c>
      <c r="K1330" s="99" t="b">
        <v>0</v>
      </c>
      <c r="L1330" s="99" t="b">
        <v>0</v>
      </c>
    </row>
    <row r="1331" spans="1:12" ht="15">
      <c r="A1331" s="101" t="s">
        <v>1398</v>
      </c>
      <c r="B1331" s="99" t="s">
        <v>1114</v>
      </c>
      <c r="C1331" s="99">
        <v>2</v>
      </c>
      <c r="D1331" s="103">
        <v>0.0007967809373819626</v>
      </c>
      <c r="E1331" s="103">
        <v>3.1126050015345745</v>
      </c>
      <c r="F1331" s="99" t="s">
        <v>393</v>
      </c>
      <c r="G1331" s="99" t="b">
        <v>0</v>
      </c>
      <c r="H1331" s="99" t="b">
        <v>0</v>
      </c>
      <c r="I1331" s="99" t="b">
        <v>0</v>
      </c>
      <c r="J1331" s="99" t="b">
        <v>1</v>
      </c>
      <c r="K1331" s="99" t="b">
        <v>0</v>
      </c>
      <c r="L1331" s="99" t="b">
        <v>0</v>
      </c>
    </row>
    <row r="1332" spans="1:12" ht="15">
      <c r="A1332" s="101" t="s">
        <v>691</v>
      </c>
      <c r="B1332" s="99" t="s">
        <v>439</v>
      </c>
      <c r="C1332" s="99">
        <v>2</v>
      </c>
      <c r="D1332" s="103">
        <v>0.0007967809373819626</v>
      </c>
      <c r="E1332" s="103">
        <v>1.9743023033682932</v>
      </c>
      <c r="F1332" s="99" t="s">
        <v>393</v>
      </c>
      <c r="G1332" s="99" t="b">
        <v>0</v>
      </c>
      <c r="H1332" s="99" t="b">
        <v>0</v>
      </c>
      <c r="I1332" s="99" t="b">
        <v>0</v>
      </c>
      <c r="J1332" s="99" t="b">
        <v>0</v>
      </c>
      <c r="K1332" s="99" t="b">
        <v>0</v>
      </c>
      <c r="L1332" s="99" t="b">
        <v>0</v>
      </c>
    </row>
    <row r="1333" spans="1:12" ht="15">
      <c r="A1333" s="101" t="s">
        <v>697</v>
      </c>
      <c r="B1333" s="99" t="s">
        <v>626</v>
      </c>
      <c r="C1333" s="99">
        <v>2</v>
      </c>
      <c r="D1333" s="103">
        <v>0.0007967809373819626</v>
      </c>
      <c r="E1333" s="103">
        <v>2.936513742478893</v>
      </c>
      <c r="F1333" s="99" t="s">
        <v>393</v>
      </c>
      <c r="G1333" s="99" t="b">
        <v>0</v>
      </c>
      <c r="H1333" s="99" t="b">
        <v>0</v>
      </c>
      <c r="I1333" s="99" t="b">
        <v>0</v>
      </c>
      <c r="J1333" s="99" t="b">
        <v>0</v>
      </c>
      <c r="K1333" s="99" t="b">
        <v>0</v>
      </c>
      <c r="L1333" s="99" t="b">
        <v>0</v>
      </c>
    </row>
    <row r="1334" spans="1:12" ht="15">
      <c r="A1334" s="101" t="s">
        <v>1559</v>
      </c>
      <c r="B1334" s="99" t="s">
        <v>422</v>
      </c>
      <c r="C1334" s="99">
        <v>2</v>
      </c>
      <c r="D1334" s="103">
        <v>0.0007967809373819626</v>
      </c>
      <c r="E1334" s="103">
        <v>2.372242312040331</v>
      </c>
      <c r="F1334" s="99" t="s">
        <v>393</v>
      </c>
      <c r="G1334" s="99" t="b">
        <v>0</v>
      </c>
      <c r="H1334" s="99" t="b">
        <v>0</v>
      </c>
      <c r="I1334" s="99" t="b">
        <v>0</v>
      </c>
      <c r="J1334" s="99" t="b">
        <v>0</v>
      </c>
      <c r="K1334" s="99" t="b">
        <v>0</v>
      </c>
      <c r="L1334" s="99" t="b">
        <v>0</v>
      </c>
    </row>
    <row r="1335" spans="1:12" ht="15">
      <c r="A1335" s="101" t="s">
        <v>273</v>
      </c>
      <c r="B1335" s="99" t="s">
        <v>664</v>
      </c>
      <c r="C1335" s="99">
        <v>2</v>
      </c>
      <c r="D1335" s="103">
        <v>0.0007967809373819626</v>
      </c>
      <c r="E1335" s="103">
        <v>1.8573324964312685</v>
      </c>
      <c r="F1335" s="99" t="s">
        <v>393</v>
      </c>
      <c r="G1335" s="99" t="b">
        <v>0</v>
      </c>
      <c r="H1335" s="99" t="b">
        <v>0</v>
      </c>
      <c r="I1335" s="99" t="b">
        <v>0</v>
      </c>
      <c r="J1335" s="99" t="b">
        <v>1</v>
      </c>
      <c r="K1335" s="99" t="b">
        <v>0</v>
      </c>
      <c r="L1335" s="99" t="b">
        <v>0</v>
      </c>
    </row>
    <row r="1336" spans="1:12" ht="15">
      <c r="A1336" s="101" t="s">
        <v>1225</v>
      </c>
      <c r="B1336" s="99" t="s">
        <v>1604</v>
      </c>
      <c r="C1336" s="99">
        <v>2</v>
      </c>
      <c r="D1336" s="103">
        <v>0.0010271022806596834</v>
      </c>
      <c r="E1336" s="103">
        <v>3.1126050015345745</v>
      </c>
      <c r="F1336" s="99" t="s">
        <v>393</v>
      </c>
      <c r="G1336" s="99" t="b">
        <v>0</v>
      </c>
      <c r="H1336" s="99" t="b">
        <v>0</v>
      </c>
      <c r="I1336" s="99" t="b">
        <v>0</v>
      </c>
      <c r="J1336" s="99" t="b">
        <v>1</v>
      </c>
      <c r="K1336" s="99" t="b">
        <v>0</v>
      </c>
      <c r="L1336" s="99" t="b">
        <v>0</v>
      </c>
    </row>
    <row r="1337" spans="1:12" ht="15">
      <c r="A1337" s="101" t="s">
        <v>444</v>
      </c>
      <c r="B1337" s="99" t="s">
        <v>441</v>
      </c>
      <c r="C1337" s="99">
        <v>2</v>
      </c>
      <c r="D1337" s="103">
        <v>0.0007967809373819626</v>
      </c>
      <c r="E1337" s="103">
        <v>1.6934756937925988</v>
      </c>
      <c r="F1337" s="99" t="s">
        <v>393</v>
      </c>
      <c r="G1337" s="99" t="b">
        <v>0</v>
      </c>
      <c r="H1337" s="99" t="b">
        <v>0</v>
      </c>
      <c r="I1337" s="99" t="b">
        <v>0</v>
      </c>
      <c r="J1337" s="99" t="b">
        <v>0</v>
      </c>
      <c r="K1337" s="99" t="b">
        <v>0</v>
      </c>
      <c r="L1337" s="99" t="b">
        <v>0</v>
      </c>
    </row>
    <row r="1338" spans="1:12" ht="15">
      <c r="A1338" s="101" t="s">
        <v>980</v>
      </c>
      <c r="B1338" s="99" t="s">
        <v>995</v>
      </c>
      <c r="C1338" s="99">
        <v>2</v>
      </c>
      <c r="D1338" s="103">
        <v>0.0010271022806596834</v>
      </c>
      <c r="E1338" s="103">
        <v>3.1126050015345745</v>
      </c>
      <c r="F1338" s="99" t="s">
        <v>393</v>
      </c>
      <c r="G1338" s="99" t="b">
        <v>0</v>
      </c>
      <c r="H1338" s="99" t="b">
        <v>0</v>
      </c>
      <c r="I1338" s="99" t="b">
        <v>0</v>
      </c>
      <c r="J1338" s="99" t="b">
        <v>0</v>
      </c>
      <c r="K1338" s="99" t="b">
        <v>0</v>
      </c>
      <c r="L1338" s="99" t="b">
        <v>0</v>
      </c>
    </row>
    <row r="1339" spans="1:12" ht="15">
      <c r="A1339" s="101" t="s">
        <v>1374</v>
      </c>
      <c r="B1339" s="99" t="s">
        <v>1638</v>
      </c>
      <c r="C1339" s="99">
        <v>2</v>
      </c>
      <c r="D1339" s="103">
        <v>0.0007967809373819626</v>
      </c>
      <c r="E1339" s="103">
        <v>3.1126050015345745</v>
      </c>
      <c r="F1339" s="99" t="s">
        <v>393</v>
      </c>
      <c r="G1339" s="99" t="b">
        <v>0</v>
      </c>
      <c r="H1339" s="99" t="b">
        <v>0</v>
      </c>
      <c r="I1339" s="99" t="b">
        <v>0</v>
      </c>
      <c r="J1339" s="99" t="b">
        <v>0</v>
      </c>
      <c r="K1339" s="99" t="b">
        <v>0</v>
      </c>
      <c r="L1339" s="99" t="b">
        <v>0</v>
      </c>
    </row>
    <row r="1340" spans="1:12" ht="15">
      <c r="A1340" s="101" t="s">
        <v>1233</v>
      </c>
      <c r="B1340" s="99" t="s">
        <v>1522</v>
      </c>
      <c r="C1340" s="99">
        <v>2</v>
      </c>
      <c r="D1340" s="103">
        <v>0.0007967809373819626</v>
      </c>
      <c r="E1340" s="103">
        <v>3.1126050015345745</v>
      </c>
      <c r="F1340" s="99" t="s">
        <v>393</v>
      </c>
      <c r="G1340" s="99" t="b">
        <v>0</v>
      </c>
      <c r="H1340" s="99" t="b">
        <v>0</v>
      </c>
      <c r="I1340" s="99" t="b">
        <v>0</v>
      </c>
      <c r="J1340" s="99" t="b">
        <v>0</v>
      </c>
      <c r="K1340" s="99" t="b">
        <v>0</v>
      </c>
      <c r="L1340" s="99" t="b">
        <v>0</v>
      </c>
    </row>
    <row r="1341" spans="1:12" ht="15">
      <c r="A1341" s="101" t="s">
        <v>593</v>
      </c>
      <c r="B1341" s="99" t="s">
        <v>1349</v>
      </c>
      <c r="C1341" s="99">
        <v>2</v>
      </c>
      <c r="D1341" s="103">
        <v>0.0007967809373819626</v>
      </c>
      <c r="E1341" s="103">
        <v>2.936513742478893</v>
      </c>
      <c r="F1341" s="99" t="s">
        <v>393</v>
      </c>
      <c r="G1341" s="99" t="b">
        <v>0</v>
      </c>
      <c r="H1341" s="99" t="b">
        <v>0</v>
      </c>
      <c r="I1341" s="99" t="b">
        <v>0</v>
      </c>
      <c r="J1341" s="99" t="b">
        <v>0</v>
      </c>
      <c r="K1341" s="99" t="b">
        <v>0</v>
      </c>
      <c r="L1341" s="99" t="b">
        <v>0</v>
      </c>
    </row>
    <row r="1342" spans="1:12" ht="15">
      <c r="A1342" s="101" t="s">
        <v>709</v>
      </c>
      <c r="B1342" s="99" t="s">
        <v>529</v>
      </c>
      <c r="C1342" s="99">
        <v>2</v>
      </c>
      <c r="D1342" s="103">
        <v>0.0007967809373819626</v>
      </c>
      <c r="E1342" s="103">
        <v>2.1126050015345745</v>
      </c>
      <c r="F1342" s="99" t="s">
        <v>393</v>
      </c>
      <c r="G1342" s="99" t="b">
        <v>0</v>
      </c>
      <c r="H1342" s="99" t="b">
        <v>0</v>
      </c>
      <c r="I1342" s="99" t="b">
        <v>0</v>
      </c>
      <c r="J1342" s="99" t="b">
        <v>0</v>
      </c>
      <c r="K1342" s="99" t="b">
        <v>0</v>
      </c>
      <c r="L1342" s="99" t="b">
        <v>0</v>
      </c>
    </row>
    <row r="1343" spans="1:12" ht="15">
      <c r="A1343" s="101" t="s">
        <v>805</v>
      </c>
      <c r="B1343" s="99" t="s">
        <v>427</v>
      </c>
      <c r="C1343" s="99">
        <v>2</v>
      </c>
      <c r="D1343" s="103">
        <v>0.0007967809373819626</v>
      </c>
      <c r="E1343" s="103">
        <v>1.8573324964312685</v>
      </c>
      <c r="F1343" s="99" t="s">
        <v>393</v>
      </c>
      <c r="G1343" s="99" t="b">
        <v>0</v>
      </c>
      <c r="H1343" s="99" t="b">
        <v>0</v>
      </c>
      <c r="I1343" s="99" t="b">
        <v>0</v>
      </c>
      <c r="J1343" s="99" t="b">
        <v>0</v>
      </c>
      <c r="K1343" s="99" t="b">
        <v>0</v>
      </c>
      <c r="L1343" s="99" t="b">
        <v>0</v>
      </c>
    </row>
    <row r="1344" spans="1:12" ht="15">
      <c r="A1344" s="101" t="s">
        <v>415</v>
      </c>
      <c r="B1344" s="99" t="s">
        <v>441</v>
      </c>
      <c r="C1344" s="99">
        <v>2</v>
      </c>
      <c r="D1344" s="103">
        <v>0.0010271022806596834</v>
      </c>
      <c r="E1344" s="103">
        <v>0.702249618100104</v>
      </c>
      <c r="F1344" s="99" t="s">
        <v>393</v>
      </c>
      <c r="G1344" s="99" t="b">
        <v>0</v>
      </c>
      <c r="H1344" s="99" t="b">
        <v>0</v>
      </c>
      <c r="I1344" s="99" t="b">
        <v>0</v>
      </c>
      <c r="J1344" s="99" t="b">
        <v>0</v>
      </c>
      <c r="K1344" s="99" t="b">
        <v>0</v>
      </c>
      <c r="L1344" s="99" t="b">
        <v>0</v>
      </c>
    </row>
    <row r="1345" spans="1:12" ht="15">
      <c r="A1345" s="101" t="s">
        <v>914</v>
      </c>
      <c r="B1345" s="99" t="s">
        <v>1246</v>
      </c>
      <c r="C1345" s="99">
        <v>2</v>
      </c>
      <c r="D1345" s="103">
        <v>0.0007967809373819626</v>
      </c>
      <c r="E1345" s="103">
        <v>2.8115750058705933</v>
      </c>
      <c r="F1345" s="99" t="s">
        <v>393</v>
      </c>
      <c r="G1345" s="99" t="b">
        <v>0</v>
      </c>
      <c r="H1345" s="99" t="b">
        <v>0</v>
      </c>
      <c r="I1345" s="99" t="b">
        <v>0</v>
      </c>
      <c r="J1345" s="99" t="b">
        <v>0</v>
      </c>
      <c r="K1345" s="99" t="b">
        <v>0</v>
      </c>
      <c r="L1345" s="99" t="b">
        <v>0</v>
      </c>
    </row>
    <row r="1346" spans="1:12" ht="15">
      <c r="A1346" s="101" t="s">
        <v>422</v>
      </c>
      <c r="B1346" s="99" t="s">
        <v>1122</v>
      </c>
      <c r="C1346" s="99">
        <v>2</v>
      </c>
      <c r="D1346" s="103">
        <v>0.0007967809373819626</v>
      </c>
      <c r="E1346" s="103">
        <v>2.1961510529846495</v>
      </c>
      <c r="F1346" s="99" t="s">
        <v>393</v>
      </c>
      <c r="G1346" s="99" t="b">
        <v>0</v>
      </c>
      <c r="H1346" s="99" t="b">
        <v>0</v>
      </c>
      <c r="I1346" s="99" t="b">
        <v>0</v>
      </c>
      <c r="J1346" s="99" t="b">
        <v>0</v>
      </c>
      <c r="K1346" s="99" t="b">
        <v>0</v>
      </c>
      <c r="L1346" s="99" t="b">
        <v>0</v>
      </c>
    </row>
    <row r="1347" spans="1:12" ht="15">
      <c r="A1347" s="101" t="s">
        <v>585</v>
      </c>
      <c r="B1347" s="99" t="s">
        <v>529</v>
      </c>
      <c r="C1347" s="99">
        <v>2</v>
      </c>
      <c r="D1347" s="103">
        <v>0.0007967809373819626</v>
      </c>
      <c r="E1347" s="103">
        <v>2.2375437381428744</v>
      </c>
      <c r="F1347" s="99" t="s">
        <v>393</v>
      </c>
      <c r="G1347" s="99" t="b">
        <v>0</v>
      </c>
      <c r="H1347" s="99" t="b">
        <v>0</v>
      </c>
      <c r="I1347" s="99" t="b">
        <v>0</v>
      </c>
      <c r="J1347" s="99" t="b">
        <v>0</v>
      </c>
      <c r="K1347" s="99" t="b">
        <v>0</v>
      </c>
      <c r="L1347" s="99" t="b">
        <v>0</v>
      </c>
    </row>
    <row r="1348" spans="1:12" ht="15">
      <c r="A1348" s="101" t="s">
        <v>591</v>
      </c>
      <c r="B1348" s="99" t="s">
        <v>516</v>
      </c>
      <c r="C1348" s="99">
        <v>2</v>
      </c>
      <c r="D1348" s="103">
        <v>0.0010271022806596834</v>
      </c>
      <c r="E1348" s="103">
        <v>2.2675069615203176</v>
      </c>
      <c r="F1348" s="99" t="s">
        <v>393</v>
      </c>
      <c r="G1348" s="99" t="b">
        <v>0</v>
      </c>
      <c r="H1348" s="99" t="b">
        <v>0</v>
      </c>
      <c r="I1348" s="99" t="b">
        <v>0</v>
      </c>
      <c r="J1348" s="99" t="b">
        <v>0</v>
      </c>
      <c r="K1348" s="99" t="b">
        <v>0</v>
      </c>
      <c r="L1348" s="99" t="b">
        <v>0</v>
      </c>
    </row>
    <row r="1349" spans="1:12" ht="15">
      <c r="A1349" s="101" t="s">
        <v>1217</v>
      </c>
      <c r="B1349" s="99" t="s">
        <v>258</v>
      </c>
      <c r="C1349" s="99">
        <v>2</v>
      </c>
      <c r="D1349" s="103">
        <v>0.0007967809373819626</v>
      </c>
      <c r="E1349" s="103">
        <v>2.209515014542631</v>
      </c>
      <c r="F1349" s="99" t="s">
        <v>393</v>
      </c>
      <c r="G1349" s="99" t="b">
        <v>0</v>
      </c>
      <c r="H1349" s="99" t="b">
        <v>0</v>
      </c>
      <c r="I1349" s="99" t="b">
        <v>0</v>
      </c>
      <c r="J1349" s="99" t="b">
        <v>0</v>
      </c>
      <c r="K1349" s="99" t="b">
        <v>0</v>
      </c>
      <c r="L1349" s="99" t="b">
        <v>0</v>
      </c>
    </row>
    <row r="1350" spans="1:12" ht="15">
      <c r="A1350" s="101" t="s">
        <v>258</v>
      </c>
      <c r="B1350" s="99" t="s">
        <v>1418</v>
      </c>
      <c r="C1350" s="99">
        <v>2</v>
      </c>
      <c r="D1350" s="103">
        <v>0.0007967809373819626</v>
      </c>
      <c r="E1350" s="103">
        <v>2.1583624920952498</v>
      </c>
      <c r="F1350" s="99" t="s">
        <v>393</v>
      </c>
      <c r="G1350" s="99" t="b">
        <v>0</v>
      </c>
      <c r="H1350" s="99" t="b">
        <v>0</v>
      </c>
      <c r="I1350" s="99" t="b">
        <v>0</v>
      </c>
      <c r="J1350" s="99" t="b">
        <v>0</v>
      </c>
      <c r="K1350" s="99" t="b">
        <v>0</v>
      </c>
      <c r="L1350" s="99" t="b">
        <v>0</v>
      </c>
    </row>
    <row r="1351" spans="1:12" ht="15">
      <c r="A1351" s="101" t="s">
        <v>914</v>
      </c>
      <c r="B1351" s="99" t="s">
        <v>427</v>
      </c>
      <c r="C1351" s="99">
        <v>2</v>
      </c>
      <c r="D1351" s="103">
        <v>0.0010271022806596834</v>
      </c>
      <c r="E1351" s="103">
        <v>1.8573324964312685</v>
      </c>
      <c r="F1351" s="99" t="s">
        <v>393</v>
      </c>
      <c r="G1351" s="99" t="b">
        <v>0</v>
      </c>
      <c r="H1351" s="99" t="b">
        <v>0</v>
      </c>
      <c r="I1351" s="99" t="b">
        <v>0</v>
      </c>
      <c r="J1351" s="99" t="b">
        <v>0</v>
      </c>
      <c r="K1351" s="99" t="b">
        <v>0</v>
      </c>
      <c r="L1351" s="99" t="b">
        <v>0</v>
      </c>
    </row>
    <row r="1352" spans="1:12" ht="15">
      <c r="A1352" s="101" t="s">
        <v>535</v>
      </c>
      <c r="B1352" s="99" t="s">
        <v>453</v>
      </c>
      <c r="C1352" s="99">
        <v>2</v>
      </c>
      <c r="D1352" s="103">
        <v>0.0007967809373819626</v>
      </c>
      <c r="E1352" s="103">
        <v>1.7323937598229686</v>
      </c>
      <c r="F1352" s="99" t="s">
        <v>393</v>
      </c>
      <c r="G1352" s="99" t="b">
        <v>0</v>
      </c>
      <c r="H1352" s="99" t="b">
        <v>0</v>
      </c>
      <c r="I1352" s="99" t="b">
        <v>0</v>
      </c>
      <c r="J1352" s="99" t="b">
        <v>0</v>
      </c>
      <c r="K1352" s="99" t="b">
        <v>0</v>
      </c>
      <c r="L1352" s="99" t="b">
        <v>0</v>
      </c>
    </row>
    <row r="1353" spans="1:12" ht="15">
      <c r="A1353" s="101" t="s">
        <v>427</v>
      </c>
      <c r="B1353" s="99" t="s">
        <v>850</v>
      </c>
      <c r="C1353" s="99">
        <v>2</v>
      </c>
      <c r="D1353" s="103">
        <v>0.0007967809373819626</v>
      </c>
      <c r="E1353" s="103">
        <v>1.9822712330395684</v>
      </c>
      <c r="F1353" s="99" t="s">
        <v>393</v>
      </c>
      <c r="G1353" s="99" t="b">
        <v>0</v>
      </c>
      <c r="H1353" s="99" t="b">
        <v>0</v>
      </c>
      <c r="I1353" s="99" t="b">
        <v>0</v>
      </c>
      <c r="J1353" s="99" t="b">
        <v>0</v>
      </c>
      <c r="K1353" s="99" t="b">
        <v>0</v>
      </c>
      <c r="L1353" s="99" t="b">
        <v>0</v>
      </c>
    </row>
    <row r="1354" spans="1:12" ht="15">
      <c r="A1354" s="101" t="s">
        <v>1045</v>
      </c>
      <c r="B1354" s="99" t="s">
        <v>258</v>
      </c>
      <c r="C1354" s="99">
        <v>2</v>
      </c>
      <c r="D1354" s="103">
        <v>0.0007967809373819626</v>
      </c>
      <c r="E1354" s="103">
        <v>2.03342375548695</v>
      </c>
      <c r="F1354" s="99" t="s">
        <v>393</v>
      </c>
      <c r="G1354" s="99" t="b">
        <v>0</v>
      </c>
      <c r="H1354" s="99" t="b">
        <v>0</v>
      </c>
      <c r="I1354" s="99" t="b">
        <v>0</v>
      </c>
      <c r="J1354" s="99" t="b">
        <v>0</v>
      </c>
      <c r="K1354" s="99" t="b">
        <v>0</v>
      </c>
      <c r="L1354" s="99" t="b">
        <v>0</v>
      </c>
    </row>
    <row r="1355" spans="1:12" ht="15">
      <c r="A1355" s="101" t="s">
        <v>441</v>
      </c>
      <c r="B1355" s="99" t="s">
        <v>823</v>
      </c>
      <c r="C1355" s="99">
        <v>2</v>
      </c>
      <c r="D1355" s="103">
        <v>0.0007967809373819626</v>
      </c>
      <c r="E1355" s="103">
        <v>1.9153244434089554</v>
      </c>
      <c r="F1355" s="99" t="s">
        <v>393</v>
      </c>
      <c r="G1355" s="99" t="b">
        <v>0</v>
      </c>
      <c r="H1355" s="99" t="b">
        <v>0</v>
      </c>
      <c r="I1355" s="99" t="b">
        <v>0</v>
      </c>
      <c r="J1355" s="99" t="b">
        <v>0</v>
      </c>
      <c r="K1355" s="99" t="b">
        <v>0</v>
      </c>
      <c r="L1355" s="99" t="b">
        <v>0</v>
      </c>
    </row>
    <row r="1356" spans="1:12" ht="15">
      <c r="A1356" s="101" t="s">
        <v>514</v>
      </c>
      <c r="B1356" s="99" t="s">
        <v>595</v>
      </c>
      <c r="C1356" s="99">
        <v>2</v>
      </c>
      <c r="D1356" s="103">
        <v>0.0007967809373819626</v>
      </c>
      <c r="E1356" s="103">
        <v>1.9084850188786497</v>
      </c>
      <c r="F1356" s="99" t="s">
        <v>393</v>
      </c>
      <c r="G1356" s="99" t="b">
        <v>0</v>
      </c>
      <c r="H1356" s="99" t="b">
        <v>0</v>
      </c>
      <c r="I1356" s="99" t="b">
        <v>0</v>
      </c>
      <c r="J1356" s="99" t="b">
        <v>0</v>
      </c>
      <c r="K1356" s="99" t="b">
        <v>0</v>
      </c>
      <c r="L1356" s="99" t="b">
        <v>0</v>
      </c>
    </row>
    <row r="1357" spans="1:12" ht="15">
      <c r="A1357" s="101" t="s">
        <v>691</v>
      </c>
      <c r="B1357" s="99" t="s">
        <v>415</v>
      </c>
      <c r="C1357" s="99">
        <v>2</v>
      </c>
      <c r="D1357" s="103">
        <v>0.0007967809373819626</v>
      </c>
      <c r="E1357" s="103">
        <v>1.3435971305908005</v>
      </c>
      <c r="F1357" s="99" t="s">
        <v>393</v>
      </c>
      <c r="G1357" s="99" t="b">
        <v>0</v>
      </c>
      <c r="H1357" s="99" t="b">
        <v>0</v>
      </c>
      <c r="I1357" s="99" t="b">
        <v>0</v>
      </c>
      <c r="J1357" s="99" t="b">
        <v>0</v>
      </c>
      <c r="K1357" s="99" t="b">
        <v>0</v>
      </c>
      <c r="L1357" s="99" t="b">
        <v>0</v>
      </c>
    </row>
    <row r="1358" spans="1:12" ht="15">
      <c r="A1358" s="101" t="s">
        <v>1145</v>
      </c>
      <c r="B1358" s="99" t="s">
        <v>805</v>
      </c>
      <c r="C1358" s="99">
        <v>2</v>
      </c>
      <c r="D1358" s="103">
        <v>0.0007967809373819626</v>
      </c>
      <c r="E1358" s="103">
        <v>2.8115750058705933</v>
      </c>
      <c r="F1358" s="99" t="s">
        <v>393</v>
      </c>
      <c r="G1358" s="99" t="b">
        <v>0</v>
      </c>
      <c r="H1358" s="99" t="b">
        <v>0</v>
      </c>
      <c r="I1358" s="99" t="b">
        <v>0</v>
      </c>
      <c r="J1358" s="99" t="b">
        <v>0</v>
      </c>
      <c r="K1358" s="99" t="b">
        <v>0</v>
      </c>
      <c r="L1358" s="99" t="b">
        <v>0</v>
      </c>
    </row>
    <row r="1359" spans="1:12" ht="15">
      <c r="A1359" s="101" t="s">
        <v>598</v>
      </c>
      <c r="B1359" s="99" t="s">
        <v>523</v>
      </c>
      <c r="C1359" s="99">
        <v>2</v>
      </c>
      <c r="D1359" s="103">
        <v>0.0010271022806596834</v>
      </c>
      <c r="E1359" s="103">
        <v>2.413634997198556</v>
      </c>
      <c r="F1359" s="99" t="s">
        <v>393</v>
      </c>
      <c r="G1359" s="99" t="b">
        <v>0</v>
      </c>
      <c r="H1359" s="99" t="b">
        <v>0</v>
      </c>
      <c r="I1359" s="99" t="b">
        <v>0</v>
      </c>
      <c r="J1359" s="99" t="b">
        <v>0</v>
      </c>
      <c r="K1359" s="99" t="b">
        <v>0</v>
      </c>
      <c r="L1359" s="99" t="b">
        <v>0</v>
      </c>
    </row>
    <row r="1360" spans="1:12" ht="15">
      <c r="A1360" s="101" t="s">
        <v>451</v>
      </c>
      <c r="B1360" s="99" t="s">
        <v>1591</v>
      </c>
      <c r="C1360" s="99">
        <v>2</v>
      </c>
      <c r="D1360" s="103">
        <v>0.0010271022806596834</v>
      </c>
      <c r="E1360" s="103">
        <v>2.334453751150931</v>
      </c>
      <c r="F1360" s="99" t="s">
        <v>393</v>
      </c>
      <c r="G1360" s="99" t="b">
        <v>0</v>
      </c>
      <c r="H1360" s="99" t="b">
        <v>0</v>
      </c>
      <c r="I1360" s="99" t="b">
        <v>0</v>
      </c>
      <c r="J1360" s="99" t="b">
        <v>0</v>
      </c>
      <c r="K1360" s="99" t="b">
        <v>0</v>
      </c>
      <c r="L1360" s="99" t="b">
        <v>0</v>
      </c>
    </row>
    <row r="1361" spans="1:12" ht="15">
      <c r="A1361" s="101" t="s">
        <v>801</v>
      </c>
      <c r="B1361" s="99" t="s">
        <v>1159</v>
      </c>
      <c r="C1361" s="99">
        <v>2</v>
      </c>
      <c r="D1361" s="103">
        <v>0.0007967809373819626</v>
      </c>
      <c r="E1361" s="103">
        <v>2.760422483423212</v>
      </c>
      <c r="F1361" s="99" t="s">
        <v>393</v>
      </c>
      <c r="G1361" s="99" t="b">
        <v>0</v>
      </c>
      <c r="H1361" s="99" t="b">
        <v>0</v>
      </c>
      <c r="I1361" s="99" t="b">
        <v>0</v>
      </c>
      <c r="J1361" s="99" t="b">
        <v>0</v>
      </c>
      <c r="K1361" s="99" t="b">
        <v>0</v>
      </c>
      <c r="L1361" s="99" t="b">
        <v>0</v>
      </c>
    </row>
    <row r="1362" spans="1:12" ht="15">
      <c r="A1362" s="101" t="s">
        <v>415</v>
      </c>
      <c r="B1362" s="99" t="s">
        <v>672</v>
      </c>
      <c r="C1362" s="99">
        <v>2</v>
      </c>
      <c r="D1362" s="103">
        <v>0.0007967809373819626</v>
      </c>
      <c r="E1362" s="103">
        <v>1.422408921506061</v>
      </c>
      <c r="F1362" s="99" t="s">
        <v>393</v>
      </c>
      <c r="G1362" s="99" t="b">
        <v>0</v>
      </c>
      <c r="H1362" s="99" t="b">
        <v>0</v>
      </c>
      <c r="I1362" s="99" t="b">
        <v>0</v>
      </c>
      <c r="J1362" s="99" t="b">
        <v>0</v>
      </c>
      <c r="K1362" s="99" t="b">
        <v>0</v>
      </c>
      <c r="L1362" s="99" t="b">
        <v>0</v>
      </c>
    </row>
    <row r="1363" spans="1:12" ht="15">
      <c r="A1363" s="101" t="s">
        <v>846</v>
      </c>
      <c r="B1363" s="99" t="s">
        <v>1031</v>
      </c>
      <c r="C1363" s="99">
        <v>2</v>
      </c>
      <c r="D1363" s="103">
        <v>0.0010271022806596834</v>
      </c>
      <c r="E1363" s="103">
        <v>2.635483746814912</v>
      </c>
      <c r="F1363" s="99" t="s">
        <v>393</v>
      </c>
      <c r="G1363" s="99" t="b">
        <v>0</v>
      </c>
      <c r="H1363" s="99" t="b">
        <v>0</v>
      </c>
      <c r="I1363" s="99" t="b">
        <v>0</v>
      </c>
      <c r="J1363" s="99" t="b">
        <v>0</v>
      </c>
      <c r="K1363" s="99" t="b">
        <v>0</v>
      </c>
      <c r="L1363" s="99" t="b">
        <v>0</v>
      </c>
    </row>
    <row r="1364" spans="1:12" ht="15">
      <c r="A1364" s="101" t="s">
        <v>529</v>
      </c>
      <c r="B1364" s="99" t="s">
        <v>776</v>
      </c>
      <c r="C1364" s="99">
        <v>2</v>
      </c>
      <c r="D1364" s="103">
        <v>0.0007967809373819626</v>
      </c>
      <c r="E1364" s="103">
        <v>2.2375437381428744</v>
      </c>
      <c r="F1364" s="99" t="s">
        <v>393</v>
      </c>
      <c r="G1364" s="99" t="b">
        <v>0</v>
      </c>
      <c r="H1364" s="99" t="b">
        <v>0</v>
      </c>
      <c r="I1364" s="99" t="b">
        <v>0</v>
      </c>
      <c r="J1364" s="99" t="b">
        <v>1</v>
      </c>
      <c r="K1364" s="99" t="b">
        <v>0</v>
      </c>
      <c r="L1364" s="99" t="b">
        <v>0</v>
      </c>
    </row>
    <row r="1365" spans="1:12" ht="15">
      <c r="A1365" s="101" t="s">
        <v>563</v>
      </c>
      <c r="B1365" s="99" t="s">
        <v>1506</v>
      </c>
      <c r="C1365" s="99">
        <v>2</v>
      </c>
      <c r="D1365" s="103">
        <v>0.0007967809373819626</v>
      </c>
      <c r="E1365" s="103">
        <v>2.8115750058705933</v>
      </c>
      <c r="F1365" s="99" t="s">
        <v>393</v>
      </c>
      <c r="G1365" s="99" t="b">
        <v>0</v>
      </c>
      <c r="H1365" s="99" t="b">
        <v>0</v>
      </c>
      <c r="I1365" s="99" t="b">
        <v>0</v>
      </c>
      <c r="J1365" s="99" t="b">
        <v>0</v>
      </c>
      <c r="K1365" s="99" t="b">
        <v>0</v>
      </c>
      <c r="L1365" s="99" t="b">
        <v>0</v>
      </c>
    </row>
    <row r="1366" spans="1:12" ht="15">
      <c r="A1366" s="101" t="s">
        <v>1435</v>
      </c>
      <c r="B1366" s="99" t="s">
        <v>1355</v>
      </c>
      <c r="C1366" s="99">
        <v>2</v>
      </c>
      <c r="D1366" s="103">
        <v>0.0007967809373819626</v>
      </c>
      <c r="E1366" s="103">
        <v>3.1126050015345745</v>
      </c>
      <c r="F1366" s="99" t="s">
        <v>393</v>
      </c>
      <c r="G1366" s="99" t="b">
        <v>0</v>
      </c>
      <c r="H1366" s="99" t="b">
        <v>0</v>
      </c>
      <c r="I1366" s="99" t="b">
        <v>0</v>
      </c>
      <c r="J1366" s="99" t="b">
        <v>0</v>
      </c>
      <c r="K1366" s="99" t="b">
        <v>0</v>
      </c>
      <c r="L1366" s="99" t="b">
        <v>0</v>
      </c>
    </row>
    <row r="1367" spans="1:12" ht="15">
      <c r="A1367" s="101" t="s">
        <v>843</v>
      </c>
      <c r="B1367" s="99" t="s">
        <v>841</v>
      </c>
      <c r="C1367" s="99">
        <v>2</v>
      </c>
      <c r="D1367" s="103">
        <v>0.0007967809373819626</v>
      </c>
      <c r="E1367" s="103">
        <v>3.1126050015345745</v>
      </c>
      <c r="F1367" s="99" t="s">
        <v>393</v>
      </c>
      <c r="G1367" s="99" t="b">
        <v>0</v>
      </c>
      <c r="H1367" s="99" t="b">
        <v>0</v>
      </c>
      <c r="I1367" s="99" t="b">
        <v>0</v>
      </c>
      <c r="J1367" s="99" t="b">
        <v>0</v>
      </c>
      <c r="K1367" s="99" t="b">
        <v>0</v>
      </c>
      <c r="L1367" s="99" t="b">
        <v>0</v>
      </c>
    </row>
    <row r="1368" spans="1:12" ht="15">
      <c r="A1368" s="101" t="s">
        <v>416</v>
      </c>
      <c r="B1368" s="99" t="s">
        <v>553</v>
      </c>
      <c r="C1368" s="99">
        <v>2</v>
      </c>
      <c r="D1368" s="103">
        <v>0.0007967809373819626</v>
      </c>
      <c r="E1368" s="103">
        <v>1.8821560801563006</v>
      </c>
      <c r="F1368" s="99" t="s">
        <v>393</v>
      </c>
      <c r="G1368" s="99" t="b">
        <v>0</v>
      </c>
      <c r="H1368" s="99" t="b">
        <v>0</v>
      </c>
      <c r="I1368" s="99" t="b">
        <v>0</v>
      </c>
      <c r="J1368" s="99" t="b">
        <v>0</v>
      </c>
      <c r="K1368" s="99" t="b">
        <v>0</v>
      </c>
      <c r="L1368" s="99" t="b">
        <v>0</v>
      </c>
    </row>
    <row r="1369" spans="1:12" ht="15">
      <c r="A1369" s="101" t="s">
        <v>1246</v>
      </c>
      <c r="B1369" s="99" t="s">
        <v>644</v>
      </c>
      <c r="C1369" s="99">
        <v>2</v>
      </c>
      <c r="D1369" s="103">
        <v>0.0007967809373819626</v>
      </c>
      <c r="E1369" s="103">
        <v>2.635483746814912</v>
      </c>
      <c r="F1369" s="99" t="s">
        <v>393</v>
      </c>
      <c r="G1369" s="99" t="b">
        <v>0</v>
      </c>
      <c r="H1369" s="99" t="b">
        <v>0</v>
      </c>
      <c r="I1369" s="99" t="b">
        <v>0</v>
      </c>
      <c r="J1369" s="99" t="b">
        <v>0</v>
      </c>
      <c r="K1369" s="99" t="b">
        <v>0</v>
      </c>
      <c r="L1369" s="99" t="b">
        <v>0</v>
      </c>
    </row>
    <row r="1370" spans="1:12" ht="15">
      <c r="A1370" s="101" t="s">
        <v>1572</v>
      </c>
      <c r="B1370" s="99" t="s">
        <v>1533</v>
      </c>
      <c r="C1370" s="99">
        <v>2</v>
      </c>
      <c r="D1370" s="103">
        <v>0.0007967809373819626</v>
      </c>
      <c r="E1370" s="103">
        <v>3.1126050015345745</v>
      </c>
      <c r="F1370" s="99" t="s">
        <v>393</v>
      </c>
      <c r="G1370" s="99" t="b">
        <v>0</v>
      </c>
      <c r="H1370" s="99" t="b">
        <v>0</v>
      </c>
      <c r="I1370" s="99" t="b">
        <v>0</v>
      </c>
      <c r="J1370" s="99" t="b">
        <v>0</v>
      </c>
      <c r="K1370" s="99" t="b">
        <v>0</v>
      </c>
      <c r="L1370" s="99" t="b">
        <v>0</v>
      </c>
    </row>
    <row r="1371" spans="1:12" ht="15">
      <c r="A1371" s="101" t="s">
        <v>1072</v>
      </c>
      <c r="B1371" s="99" t="s">
        <v>882</v>
      </c>
      <c r="C1371" s="99">
        <v>2</v>
      </c>
      <c r="D1371" s="103">
        <v>0.0007967809373819626</v>
      </c>
      <c r="E1371" s="103">
        <v>2.635483746814912</v>
      </c>
      <c r="F1371" s="99" t="s">
        <v>393</v>
      </c>
      <c r="G1371" s="99" t="b">
        <v>0</v>
      </c>
      <c r="H1371" s="99" t="b">
        <v>0</v>
      </c>
      <c r="I1371" s="99" t="b">
        <v>0</v>
      </c>
      <c r="J1371" s="99" t="b">
        <v>0</v>
      </c>
      <c r="K1371" s="99" t="b">
        <v>0</v>
      </c>
      <c r="L1371" s="99" t="b">
        <v>0</v>
      </c>
    </row>
    <row r="1372" spans="1:12" ht="15">
      <c r="A1372" s="101" t="s">
        <v>258</v>
      </c>
      <c r="B1372" s="99" t="s">
        <v>1294</v>
      </c>
      <c r="C1372" s="99">
        <v>2</v>
      </c>
      <c r="D1372" s="103">
        <v>0.0007967809373819626</v>
      </c>
      <c r="E1372" s="103">
        <v>2.1583624920952498</v>
      </c>
      <c r="F1372" s="99" t="s">
        <v>393</v>
      </c>
      <c r="G1372" s="99" t="b">
        <v>0</v>
      </c>
      <c r="H1372" s="99" t="b">
        <v>0</v>
      </c>
      <c r="I1372" s="99" t="b">
        <v>0</v>
      </c>
      <c r="J1372" s="99" t="b">
        <v>0</v>
      </c>
      <c r="K1372" s="99" t="b">
        <v>0</v>
      </c>
      <c r="L1372" s="99" t="b">
        <v>0</v>
      </c>
    </row>
    <row r="1373" spans="1:12" ht="15">
      <c r="A1373" s="101" t="s">
        <v>1358</v>
      </c>
      <c r="B1373" s="99" t="s">
        <v>486</v>
      </c>
      <c r="C1373" s="99">
        <v>2</v>
      </c>
      <c r="D1373" s="103">
        <v>0.0007967809373819626</v>
      </c>
      <c r="E1373" s="103">
        <v>2.635483746814912</v>
      </c>
      <c r="F1373" s="99" t="s">
        <v>393</v>
      </c>
      <c r="G1373" s="99" t="b">
        <v>0</v>
      </c>
      <c r="H1373" s="99" t="b">
        <v>0</v>
      </c>
      <c r="I1373" s="99" t="b">
        <v>0</v>
      </c>
      <c r="J1373" s="99" t="b">
        <v>0</v>
      </c>
      <c r="K1373" s="99" t="b">
        <v>0</v>
      </c>
      <c r="L1373" s="99" t="b">
        <v>0</v>
      </c>
    </row>
    <row r="1374" spans="1:12" ht="15">
      <c r="A1374" s="101" t="s">
        <v>481</v>
      </c>
      <c r="B1374" s="99" t="s">
        <v>591</v>
      </c>
      <c r="C1374" s="99">
        <v>2</v>
      </c>
      <c r="D1374" s="103">
        <v>0.0010271022806596834</v>
      </c>
      <c r="E1374" s="103">
        <v>2.1705969485122614</v>
      </c>
      <c r="F1374" s="99" t="s">
        <v>393</v>
      </c>
      <c r="G1374" s="99" t="b">
        <v>0</v>
      </c>
      <c r="H1374" s="99" t="b">
        <v>0</v>
      </c>
      <c r="I1374" s="99" t="b">
        <v>0</v>
      </c>
      <c r="J1374" s="99" t="b">
        <v>0</v>
      </c>
      <c r="K1374" s="99" t="b">
        <v>0</v>
      </c>
      <c r="L1374" s="99" t="b">
        <v>0</v>
      </c>
    </row>
    <row r="1375" spans="1:12" ht="15">
      <c r="A1375" s="101" t="s">
        <v>1556</v>
      </c>
      <c r="B1375" s="99" t="s">
        <v>845</v>
      </c>
      <c r="C1375" s="99">
        <v>2</v>
      </c>
      <c r="D1375" s="103">
        <v>0.0010271022806596834</v>
      </c>
      <c r="E1375" s="103">
        <v>3.1126050015345745</v>
      </c>
      <c r="F1375" s="99" t="s">
        <v>393</v>
      </c>
      <c r="G1375" s="99" t="b">
        <v>0</v>
      </c>
      <c r="H1375" s="99" t="b">
        <v>0</v>
      </c>
      <c r="I1375" s="99" t="b">
        <v>0</v>
      </c>
      <c r="J1375" s="99" t="b">
        <v>0</v>
      </c>
      <c r="K1375" s="99" t="b">
        <v>0</v>
      </c>
      <c r="L1375" s="99" t="b">
        <v>0</v>
      </c>
    </row>
    <row r="1376" spans="1:12" ht="15">
      <c r="A1376" s="101" t="s">
        <v>1540</v>
      </c>
      <c r="B1376" s="99" t="s">
        <v>1513</v>
      </c>
      <c r="C1376" s="99">
        <v>2</v>
      </c>
      <c r="D1376" s="103">
        <v>0.0007967809373819626</v>
      </c>
      <c r="E1376" s="103">
        <v>3.1126050015345745</v>
      </c>
      <c r="F1376" s="99" t="s">
        <v>393</v>
      </c>
      <c r="G1376" s="99" t="b">
        <v>0</v>
      </c>
      <c r="H1376" s="99" t="b">
        <v>0</v>
      </c>
      <c r="I1376" s="99" t="b">
        <v>0</v>
      </c>
      <c r="J1376" s="99" t="b">
        <v>0</v>
      </c>
      <c r="K1376" s="99" t="b">
        <v>0</v>
      </c>
      <c r="L1376" s="99" t="b">
        <v>0</v>
      </c>
    </row>
    <row r="1377" spans="1:12" ht="15">
      <c r="A1377" s="101" t="s">
        <v>1159</v>
      </c>
      <c r="B1377" s="99" t="s">
        <v>588</v>
      </c>
      <c r="C1377" s="99">
        <v>2</v>
      </c>
      <c r="D1377" s="103">
        <v>0.0007967809373819626</v>
      </c>
      <c r="E1377" s="103">
        <v>2.760422483423212</v>
      </c>
      <c r="F1377" s="99" t="s">
        <v>393</v>
      </c>
      <c r="G1377" s="99" t="b">
        <v>0</v>
      </c>
      <c r="H1377" s="99" t="b">
        <v>0</v>
      </c>
      <c r="I1377" s="99" t="b">
        <v>0</v>
      </c>
      <c r="J1377" s="99" t="b">
        <v>0</v>
      </c>
      <c r="K1377" s="99" t="b">
        <v>0</v>
      </c>
      <c r="L1377" s="99" t="b">
        <v>0</v>
      </c>
    </row>
    <row r="1378" spans="1:12" ht="15">
      <c r="A1378" s="101" t="s">
        <v>1112</v>
      </c>
      <c r="B1378" s="99" t="s">
        <v>1277</v>
      </c>
      <c r="C1378" s="99">
        <v>2</v>
      </c>
      <c r="D1378" s="103">
        <v>0.0010271022806596834</v>
      </c>
      <c r="E1378" s="103">
        <v>2.936513742478893</v>
      </c>
      <c r="F1378" s="99" t="s">
        <v>393</v>
      </c>
      <c r="G1378" s="99" t="b">
        <v>0</v>
      </c>
      <c r="H1378" s="99" t="b">
        <v>0</v>
      </c>
      <c r="I1378" s="99" t="b">
        <v>0</v>
      </c>
      <c r="J1378" s="99" t="b">
        <v>0</v>
      </c>
      <c r="K1378" s="99" t="b">
        <v>0</v>
      </c>
      <c r="L1378" s="99" t="b">
        <v>0</v>
      </c>
    </row>
    <row r="1379" spans="1:12" ht="15">
      <c r="A1379" s="101" t="s">
        <v>692</v>
      </c>
      <c r="B1379" s="99" t="s">
        <v>1045</v>
      </c>
      <c r="C1379" s="99">
        <v>2</v>
      </c>
      <c r="D1379" s="103">
        <v>0.0007967809373819626</v>
      </c>
      <c r="E1379" s="103">
        <v>2.5385737338068557</v>
      </c>
      <c r="F1379" s="99" t="s">
        <v>393</v>
      </c>
      <c r="G1379" s="99" t="b">
        <v>0</v>
      </c>
      <c r="H1379" s="99" t="b">
        <v>0</v>
      </c>
      <c r="I1379" s="99" t="b">
        <v>0</v>
      </c>
      <c r="J1379" s="99" t="b">
        <v>0</v>
      </c>
      <c r="K1379" s="99" t="b">
        <v>0</v>
      </c>
      <c r="L1379" s="99" t="b">
        <v>0</v>
      </c>
    </row>
    <row r="1380" spans="1:12" ht="15">
      <c r="A1380" s="101" t="s">
        <v>563</v>
      </c>
      <c r="B1380" s="99" t="s">
        <v>1335</v>
      </c>
      <c r="C1380" s="99">
        <v>2</v>
      </c>
      <c r="D1380" s="103">
        <v>0.0007967809373819626</v>
      </c>
      <c r="E1380" s="103">
        <v>2.8115750058705933</v>
      </c>
      <c r="F1380" s="99" t="s">
        <v>393</v>
      </c>
      <c r="G1380" s="99" t="b">
        <v>0</v>
      </c>
      <c r="H1380" s="99" t="b">
        <v>0</v>
      </c>
      <c r="I1380" s="99" t="b">
        <v>0</v>
      </c>
      <c r="J1380" s="99" t="b">
        <v>0</v>
      </c>
      <c r="K1380" s="99" t="b">
        <v>0</v>
      </c>
      <c r="L1380" s="99" t="b">
        <v>0</v>
      </c>
    </row>
    <row r="1381" spans="1:12" ht="15">
      <c r="A1381" s="101" t="s">
        <v>882</v>
      </c>
      <c r="B1381" s="99" t="s">
        <v>1558</v>
      </c>
      <c r="C1381" s="99">
        <v>2</v>
      </c>
      <c r="D1381" s="103">
        <v>0.0007967809373819626</v>
      </c>
      <c r="E1381" s="103">
        <v>2.8115750058705933</v>
      </c>
      <c r="F1381" s="99" t="s">
        <v>393</v>
      </c>
      <c r="G1381" s="99" t="b">
        <v>0</v>
      </c>
      <c r="H1381" s="99" t="b">
        <v>0</v>
      </c>
      <c r="I1381" s="99" t="b">
        <v>0</v>
      </c>
      <c r="J1381" s="99" t="b">
        <v>0</v>
      </c>
      <c r="K1381" s="99" t="b">
        <v>0</v>
      </c>
      <c r="L1381" s="99" t="b">
        <v>0</v>
      </c>
    </row>
    <row r="1382" spans="1:12" ht="15">
      <c r="A1382" s="101" t="s">
        <v>867</v>
      </c>
      <c r="B1382" s="99" t="s">
        <v>441</v>
      </c>
      <c r="C1382" s="99">
        <v>2</v>
      </c>
      <c r="D1382" s="103">
        <v>0.0007967809373819626</v>
      </c>
      <c r="E1382" s="103">
        <v>2.0914157024646363</v>
      </c>
      <c r="F1382" s="99" t="s">
        <v>393</v>
      </c>
      <c r="G1382" s="99" t="b">
        <v>0</v>
      </c>
      <c r="H1382" s="99" t="b">
        <v>0</v>
      </c>
      <c r="I1382" s="99" t="b">
        <v>0</v>
      </c>
      <c r="J1382" s="99" t="b">
        <v>0</v>
      </c>
      <c r="K1382" s="99" t="b">
        <v>0</v>
      </c>
      <c r="L1382" s="99" t="b">
        <v>0</v>
      </c>
    </row>
    <row r="1383" spans="1:12" ht="15">
      <c r="A1383" s="101" t="s">
        <v>1463</v>
      </c>
      <c r="B1383" s="99" t="s">
        <v>438</v>
      </c>
      <c r="C1383" s="99">
        <v>2</v>
      </c>
      <c r="D1383" s="103">
        <v>0.0007967809373819626</v>
      </c>
      <c r="E1383" s="103">
        <v>2.510545010206612</v>
      </c>
      <c r="F1383" s="99" t="s">
        <v>393</v>
      </c>
      <c r="G1383" s="99" t="b">
        <v>0</v>
      </c>
      <c r="H1383" s="99" t="b">
        <v>0</v>
      </c>
      <c r="I1383" s="99" t="b">
        <v>0</v>
      </c>
      <c r="J1383" s="99" t="b">
        <v>0</v>
      </c>
      <c r="K1383" s="99" t="b">
        <v>0</v>
      </c>
      <c r="L1383" s="99" t="b">
        <v>0</v>
      </c>
    </row>
    <row r="1384" spans="1:12" ht="15">
      <c r="A1384" s="101" t="s">
        <v>453</v>
      </c>
      <c r="B1384" s="99" t="s">
        <v>526</v>
      </c>
      <c r="C1384" s="99">
        <v>2</v>
      </c>
      <c r="D1384" s="103">
        <v>0.0007967809373819626</v>
      </c>
      <c r="E1384" s="103">
        <v>2.03342375548695</v>
      </c>
      <c r="F1384" s="99" t="s">
        <v>393</v>
      </c>
      <c r="G1384" s="99" t="b">
        <v>0</v>
      </c>
      <c r="H1384" s="99" t="b">
        <v>0</v>
      </c>
      <c r="I1384" s="99" t="b">
        <v>0</v>
      </c>
      <c r="J1384" s="99" t="b">
        <v>0</v>
      </c>
      <c r="K1384" s="99" t="b">
        <v>0</v>
      </c>
      <c r="L1384" s="99" t="b">
        <v>0</v>
      </c>
    </row>
    <row r="1385" spans="1:12" ht="15">
      <c r="A1385" s="101" t="s">
        <v>1201</v>
      </c>
      <c r="B1385" s="99" t="s">
        <v>1434</v>
      </c>
      <c r="C1385" s="99">
        <v>2</v>
      </c>
      <c r="D1385" s="103">
        <v>0.0007967809373819626</v>
      </c>
      <c r="E1385" s="103">
        <v>3.1126050015345745</v>
      </c>
      <c r="F1385" s="99" t="s">
        <v>393</v>
      </c>
      <c r="G1385" s="99" t="b">
        <v>1</v>
      </c>
      <c r="H1385" s="99" t="b">
        <v>0</v>
      </c>
      <c r="I1385" s="99" t="b">
        <v>0</v>
      </c>
      <c r="J1385" s="99" t="b">
        <v>0</v>
      </c>
      <c r="K1385" s="99" t="b">
        <v>0</v>
      </c>
      <c r="L1385" s="99" t="b">
        <v>0</v>
      </c>
    </row>
    <row r="1386" spans="1:12" ht="15">
      <c r="A1386" s="101" t="s">
        <v>1596</v>
      </c>
      <c r="B1386" s="99" t="s">
        <v>258</v>
      </c>
      <c r="C1386" s="99">
        <v>2</v>
      </c>
      <c r="D1386" s="103">
        <v>0.0007967809373819626</v>
      </c>
      <c r="E1386" s="103">
        <v>2.209515014542631</v>
      </c>
      <c r="F1386" s="99" t="s">
        <v>393</v>
      </c>
      <c r="G1386" s="99" t="b">
        <v>0</v>
      </c>
      <c r="H1386" s="99" t="b">
        <v>0</v>
      </c>
      <c r="I1386" s="99" t="b">
        <v>0</v>
      </c>
      <c r="J1386" s="99" t="b">
        <v>0</v>
      </c>
      <c r="K1386" s="99" t="b">
        <v>0</v>
      </c>
      <c r="L1386" s="99" t="b">
        <v>0</v>
      </c>
    </row>
    <row r="1387" spans="1:12" ht="15">
      <c r="A1387" s="101" t="s">
        <v>498</v>
      </c>
      <c r="B1387" s="99" t="s">
        <v>813</v>
      </c>
      <c r="C1387" s="99">
        <v>2</v>
      </c>
      <c r="D1387" s="103">
        <v>0.0010271022806596834</v>
      </c>
      <c r="E1387" s="103">
        <v>2.510545010206612</v>
      </c>
      <c r="F1387" s="99" t="s">
        <v>393</v>
      </c>
      <c r="G1387" s="99" t="b">
        <v>0</v>
      </c>
      <c r="H1387" s="99" t="b">
        <v>0</v>
      </c>
      <c r="I1387" s="99" t="b">
        <v>0</v>
      </c>
      <c r="J1387" s="99" t="b">
        <v>0</v>
      </c>
      <c r="K1387" s="99" t="b">
        <v>0</v>
      </c>
      <c r="L1387" s="99" t="b">
        <v>0</v>
      </c>
    </row>
    <row r="1388" spans="1:12" ht="15">
      <c r="A1388" s="101" t="s">
        <v>651</v>
      </c>
      <c r="B1388" s="99" t="s">
        <v>873</v>
      </c>
      <c r="C1388" s="99">
        <v>2</v>
      </c>
      <c r="D1388" s="103">
        <v>0.0007967809373819626</v>
      </c>
      <c r="E1388" s="103">
        <v>2.510545010206612</v>
      </c>
      <c r="F1388" s="99" t="s">
        <v>393</v>
      </c>
      <c r="G1388" s="99" t="b">
        <v>1</v>
      </c>
      <c r="H1388" s="99" t="b">
        <v>0</v>
      </c>
      <c r="I1388" s="99" t="b">
        <v>0</v>
      </c>
      <c r="J1388" s="99" t="b">
        <v>0</v>
      </c>
      <c r="K1388" s="99" t="b">
        <v>0</v>
      </c>
      <c r="L1388" s="99" t="b">
        <v>0</v>
      </c>
    </row>
    <row r="1389" spans="1:12" ht="15">
      <c r="A1389" s="101" t="s">
        <v>830</v>
      </c>
      <c r="B1389" s="99" t="s">
        <v>493</v>
      </c>
      <c r="C1389" s="99">
        <v>2</v>
      </c>
      <c r="D1389" s="103">
        <v>0.0010271022806596834</v>
      </c>
      <c r="E1389" s="103">
        <v>1.9986616492277378</v>
      </c>
      <c r="F1389" s="99" t="s">
        <v>393</v>
      </c>
      <c r="G1389" s="99" t="b">
        <v>0</v>
      </c>
      <c r="H1389" s="99" t="b">
        <v>0</v>
      </c>
      <c r="I1389" s="99" t="b">
        <v>0</v>
      </c>
      <c r="J1389" s="99" t="b">
        <v>0</v>
      </c>
      <c r="K1389" s="99" t="b">
        <v>0</v>
      </c>
      <c r="L1389" s="99" t="b">
        <v>0</v>
      </c>
    </row>
    <row r="1390" spans="1:12" ht="15">
      <c r="A1390" s="101" t="s">
        <v>499</v>
      </c>
      <c r="B1390" s="99" t="s">
        <v>1503</v>
      </c>
      <c r="C1390" s="99">
        <v>2</v>
      </c>
      <c r="D1390" s="103">
        <v>0.0007967809373819626</v>
      </c>
      <c r="E1390" s="103">
        <v>2.714664992862537</v>
      </c>
      <c r="F1390" s="99" t="s">
        <v>393</v>
      </c>
      <c r="G1390" s="99" t="b">
        <v>0</v>
      </c>
      <c r="H1390" s="99" t="b">
        <v>0</v>
      </c>
      <c r="I1390" s="99" t="b">
        <v>0</v>
      </c>
      <c r="J1390" s="99" t="b">
        <v>0</v>
      </c>
      <c r="K1390" s="99" t="b">
        <v>0</v>
      </c>
      <c r="L1390" s="99" t="b">
        <v>0</v>
      </c>
    </row>
    <row r="1391" spans="1:12" ht="15">
      <c r="A1391" s="101" t="s">
        <v>1478</v>
      </c>
      <c r="B1391" s="99" t="s">
        <v>436</v>
      </c>
      <c r="C1391" s="99">
        <v>2</v>
      </c>
      <c r="D1391" s="103">
        <v>0.0007967809373819626</v>
      </c>
      <c r="E1391" s="103">
        <v>2.8115750058705933</v>
      </c>
      <c r="F1391" s="99" t="s">
        <v>393</v>
      </c>
      <c r="G1391" s="99" t="b">
        <v>0</v>
      </c>
      <c r="H1391" s="99" t="b">
        <v>0</v>
      </c>
      <c r="I1391" s="99" t="b">
        <v>0</v>
      </c>
      <c r="J1391" s="99" t="b">
        <v>0</v>
      </c>
      <c r="K1391" s="99" t="b">
        <v>0</v>
      </c>
      <c r="L1391" s="99" t="b">
        <v>0</v>
      </c>
    </row>
    <row r="1392" spans="1:12" ht="15">
      <c r="A1392" s="101" t="s">
        <v>1533</v>
      </c>
      <c r="B1392" s="99" t="s">
        <v>1374</v>
      </c>
      <c r="C1392" s="99">
        <v>2</v>
      </c>
      <c r="D1392" s="103">
        <v>0.0007967809373819626</v>
      </c>
      <c r="E1392" s="103">
        <v>3.1126050015345745</v>
      </c>
      <c r="F1392" s="99" t="s">
        <v>393</v>
      </c>
      <c r="G1392" s="99" t="b">
        <v>0</v>
      </c>
      <c r="H1392" s="99" t="b">
        <v>0</v>
      </c>
      <c r="I1392" s="99" t="b">
        <v>0</v>
      </c>
      <c r="J1392" s="99" t="b">
        <v>0</v>
      </c>
      <c r="K1392" s="99" t="b">
        <v>0</v>
      </c>
      <c r="L1392" s="99" t="b">
        <v>0</v>
      </c>
    </row>
    <row r="1393" spans="1:12" ht="15">
      <c r="A1393" s="101" t="s">
        <v>706</v>
      </c>
      <c r="B1393" s="99" t="s">
        <v>803</v>
      </c>
      <c r="C1393" s="99">
        <v>2</v>
      </c>
      <c r="D1393" s="103">
        <v>0.0010271022806596834</v>
      </c>
      <c r="E1393" s="103">
        <v>2.635483746814912</v>
      </c>
      <c r="F1393" s="99" t="s">
        <v>393</v>
      </c>
      <c r="G1393" s="99" t="b">
        <v>0</v>
      </c>
      <c r="H1393" s="99" t="b">
        <v>0</v>
      </c>
      <c r="I1393" s="99" t="b">
        <v>0</v>
      </c>
      <c r="J1393" s="99" t="b">
        <v>0</v>
      </c>
      <c r="K1393" s="99" t="b">
        <v>0</v>
      </c>
      <c r="L1393" s="99" t="b">
        <v>0</v>
      </c>
    </row>
    <row r="1394" spans="1:12" ht="15">
      <c r="A1394" s="101" t="s">
        <v>1483</v>
      </c>
      <c r="B1394" s="99" t="s">
        <v>499</v>
      </c>
      <c r="C1394" s="99">
        <v>2</v>
      </c>
      <c r="D1394" s="103">
        <v>0.0007967809373819626</v>
      </c>
      <c r="E1394" s="103">
        <v>2.714664992862537</v>
      </c>
      <c r="F1394" s="99" t="s">
        <v>393</v>
      </c>
      <c r="G1394" s="99" t="b">
        <v>0</v>
      </c>
      <c r="H1394" s="99" t="b">
        <v>0</v>
      </c>
      <c r="I1394" s="99" t="b">
        <v>0</v>
      </c>
      <c r="J1394" s="99" t="b">
        <v>0</v>
      </c>
      <c r="K1394" s="99" t="b">
        <v>0</v>
      </c>
      <c r="L1394" s="99" t="b">
        <v>0</v>
      </c>
    </row>
    <row r="1395" spans="1:12" ht="15">
      <c r="A1395" s="101" t="s">
        <v>658</v>
      </c>
      <c r="B1395" s="99" t="s">
        <v>439</v>
      </c>
      <c r="C1395" s="99">
        <v>2</v>
      </c>
      <c r="D1395" s="103">
        <v>0.0007967809373819626</v>
      </c>
      <c r="E1395" s="103">
        <v>1.9743023033682932</v>
      </c>
      <c r="F1395" s="99" t="s">
        <v>393</v>
      </c>
      <c r="G1395" s="99" t="b">
        <v>0</v>
      </c>
      <c r="H1395" s="99" t="b">
        <v>0</v>
      </c>
      <c r="I1395" s="99" t="b">
        <v>0</v>
      </c>
      <c r="J1395" s="99" t="b">
        <v>0</v>
      </c>
      <c r="K1395" s="99" t="b">
        <v>0</v>
      </c>
      <c r="L1395" s="99" t="b">
        <v>0</v>
      </c>
    </row>
    <row r="1396" spans="1:12" ht="15">
      <c r="A1396" s="101" t="s">
        <v>571</v>
      </c>
      <c r="B1396" s="99" t="s">
        <v>488</v>
      </c>
      <c r="C1396" s="99">
        <v>2</v>
      </c>
      <c r="D1396" s="103">
        <v>0.0010271022806596834</v>
      </c>
      <c r="E1396" s="103">
        <v>1.8573324964312685</v>
      </c>
      <c r="F1396" s="99" t="s">
        <v>393</v>
      </c>
      <c r="G1396" s="99" t="b">
        <v>0</v>
      </c>
      <c r="H1396" s="99" t="b">
        <v>0</v>
      </c>
      <c r="I1396" s="99" t="b">
        <v>0</v>
      </c>
      <c r="J1396" s="99" t="b">
        <v>0</v>
      </c>
      <c r="K1396" s="99" t="b">
        <v>0</v>
      </c>
      <c r="L1396" s="99" t="b">
        <v>0</v>
      </c>
    </row>
    <row r="1397" spans="1:12" ht="15">
      <c r="A1397" s="101" t="s">
        <v>692</v>
      </c>
      <c r="B1397" s="99" t="s">
        <v>1217</v>
      </c>
      <c r="C1397" s="99">
        <v>2</v>
      </c>
      <c r="D1397" s="103">
        <v>0.0007967809373819626</v>
      </c>
      <c r="E1397" s="103">
        <v>2.714664992862537</v>
      </c>
      <c r="F1397" s="99" t="s">
        <v>393</v>
      </c>
      <c r="G1397" s="99" t="b">
        <v>0</v>
      </c>
      <c r="H1397" s="99" t="b">
        <v>0</v>
      </c>
      <c r="I1397" s="99" t="b">
        <v>0</v>
      </c>
      <c r="J1397" s="99" t="b">
        <v>0</v>
      </c>
      <c r="K1397" s="99" t="b">
        <v>0</v>
      </c>
      <c r="L1397" s="99" t="b">
        <v>0</v>
      </c>
    </row>
    <row r="1398" spans="1:12" ht="15">
      <c r="A1398" s="101" t="s">
        <v>687</v>
      </c>
      <c r="B1398" s="99" t="s">
        <v>431</v>
      </c>
      <c r="C1398" s="99">
        <v>2</v>
      </c>
      <c r="D1398" s="103">
        <v>0.0010271022806596834</v>
      </c>
      <c r="E1398" s="103">
        <v>1.839603729470837</v>
      </c>
      <c r="F1398" s="99" t="s">
        <v>393</v>
      </c>
      <c r="G1398" s="99" t="b">
        <v>0</v>
      </c>
      <c r="H1398" s="99" t="b">
        <v>0</v>
      </c>
      <c r="I1398" s="99" t="b">
        <v>0</v>
      </c>
      <c r="J1398" s="99" t="b">
        <v>0</v>
      </c>
      <c r="K1398" s="99" t="b">
        <v>0</v>
      </c>
      <c r="L1398" s="99" t="b">
        <v>0</v>
      </c>
    </row>
    <row r="1399" spans="1:12" ht="15">
      <c r="A1399" s="101" t="s">
        <v>732</v>
      </c>
      <c r="B1399" s="99" t="s">
        <v>427</v>
      </c>
      <c r="C1399" s="99">
        <v>2</v>
      </c>
      <c r="D1399" s="103">
        <v>0.0010271022806596834</v>
      </c>
      <c r="E1399" s="103">
        <v>1.9822712330395684</v>
      </c>
      <c r="F1399" s="99" t="s">
        <v>393</v>
      </c>
      <c r="G1399" s="99" t="b">
        <v>0</v>
      </c>
      <c r="H1399" s="99" t="b">
        <v>0</v>
      </c>
      <c r="I1399" s="99" t="b">
        <v>0</v>
      </c>
      <c r="J1399" s="99" t="b">
        <v>0</v>
      </c>
      <c r="K1399" s="99" t="b">
        <v>0</v>
      </c>
      <c r="L1399" s="99" t="b">
        <v>0</v>
      </c>
    </row>
    <row r="1400" spans="1:12" ht="15">
      <c r="A1400" s="101" t="s">
        <v>1503</v>
      </c>
      <c r="B1400" s="99" t="s">
        <v>684</v>
      </c>
      <c r="C1400" s="99">
        <v>2</v>
      </c>
      <c r="D1400" s="103">
        <v>0.0007967809373819626</v>
      </c>
      <c r="E1400" s="103">
        <v>2.8115750058705933</v>
      </c>
      <c r="F1400" s="99" t="s">
        <v>393</v>
      </c>
      <c r="G1400" s="99" t="b">
        <v>0</v>
      </c>
      <c r="H1400" s="99" t="b">
        <v>0</v>
      </c>
      <c r="I1400" s="99" t="b">
        <v>0</v>
      </c>
      <c r="J1400" s="99" t="b">
        <v>0</v>
      </c>
      <c r="K1400" s="99" t="b">
        <v>0</v>
      </c>
      <c r="L1400" s="99" t="b">
        <v>0</v>
      </c>
    </row>
    <row r="1401" spans="1:12" ht="15">
      <c r="A1401" s="101" t="s">
        <v>461</v>
      </c>
      <c r="B1401" s="99" t="s">
        <v>459</v>
      </c>
      <c r="C1401" s="99">
        <v>2</v>
      </c>
      <c r="D1401" s="103">
        <v>0.0010271022806596834</v>
      </c>
      <c r="E1401" s="103">
        <v>1.422408921506061</v>
      </c>
      <c r="F1401" s="99" t="s">
        <v>393</v>
      </c>
      <c r="G1401" s="99" t="b">
        <v>0</v>
      </c>
      <c r="H1401" s="99" t="b">
        <v>0</v>
      </c>
      <c r="I1401" s="99" t="b">
        <v>0</v>
      </c>
      <c r="J1401" s="99" t="b">
        <v>0</v>
      </c>
      <c r="K1401" s="99" t="b">
        <v>0</v>
      </c>
      <c r="L1401" s="99" t="b">
        <v>0</v>
      </c>
    </row>
    <row r="1402" spans="1:12" ht="15">
      <c r="A1402" s="101" t="s">
        <v>824</v>
      </c>
      <c r="B1402" s="99" t="s">
        <v>914</v>
      </c>
      <c r="C1402" s="99">
        <v>2</v>
      </c>
      <c r="D1402" s="103">
        <v>0.0007967809373819626</v>
      </c>
      <c r="E1402" s="103">
        <v>2.635483746814912</v>
      </c>
      <c r="F1402" s="99" t="s">
        <v>393</v>
      </c>
      <c r="G1402" s="99" t="b">
        <v>0</v>
      </c>
      <c r="H1402" s="99" t="b">
        <v>0</v>
      </c>
      <c r="I1402" s="99" t="b">
        <v>0</v>
      </c>
      <c r="J1402" s="99" t="b">
        <v>0</v>
      </c>
      <c r="K1402" s="99" t="b">
        <v>0</v>
      </c>
      <c r="L1402" s="99" t="b">
        <v>0</v>
      </c>
    </row>
    <row r="1403" spans="1:12" ht="15">
      <c r="A1403" s="101" t="s">
        <v>873</v>
      </c>
      <c r="B1403" s="99" t="s">
        <v>1514</v>
      </c>
      <c r="C1403" s="99">
        <v>2</v>
      </c>
      <c r="D1403" s="103">
        <v>0.0007967809373819626</v>
      </c>
      <c r="E1403" s="103">
        <v>2.8115750058705933</v>
      </c>
      <c r="F1403" s="99" t="s">
        <v>393</v>
      </c>
      <c r="G1403" s="99" t="b">
        <v>0</v>
      </c>
      <c r="H1403" s="99" t="b">
        <v>0</v>
      </c>
      <c r="I1403" s="99" t="b">
        <v>0</v>
      </c>
      <c r="J1403" s="99" t="b">
        <v>0</v>
      </c>
      <c r="K1403" s="99" t="b">
        <v>0</v>
      </c>
      <c r="L1403" s="99" t="b">
        <v>0</v>
      </c>
    </row>
    <row r="1404" spans="1:12" ht="15">
      <c r="A1404" s="101" t="s">
        <v>783</v>
      </c>
      <c r="B1404" s="99" t="s">
        <v>1461</v>
      </c>
      <c r="C1404" s="99">
        <v>2</v>
      </c>
      <c r="D1404" s="103">
        <v>0.0007967809373819626</v>
      </c>
      <c r="E1404" s="103">
        <v>3.1126050015345745</v>
      </c>
      <c r="F1404" s="99" t="s">
        <v>393</v>
      </c>
      <c r="G1404" s="99" t="b">
        <v>0</v>
      </c>
      <c r="H1404" s="99" t="b">
        <v>0</v>
      </c>
      <c r="I1404" s="99" t="b">
        <v>0</v>
      </c>
      <c r="J1404" s="99" t="b">
        <v>0</v>
      </c>
      <c r="K1404" s="99" t="b">
        <v>0</v>
      </c>
      <c r="L1404" s="99" t="b">
        <v>0</v>
      </c>
    </row>
    <row r="1405" spans="1:12" ht="15">
      <c r="A1405" s="101" t="s">
        <v>841</v>
      </c>
      <c r="B1405" s="99" t="s">
        <v>614</v>
      </c>
      <c r="C1405" s="99">
        <v>2</v>
      </c>
      <c r="D1405" s="103">
        <v>0.0007967809373819626</v>
      </c>
      <c r="E1405" s="103">
        <v>2.8115750058705933</v>
      </c>
      <c r="F1405" s="99" t="s">
        <v>393</v>
      </c>
      <c r="G1405" s="99" t="b">
        <v>0</v>
      </c>
      <c r="H1405" s="99" t="b">
        <v>0</v>
      </c>
      <c r="I1405" s="99" t="b">
        <v>0</v>
      </c>
      <c r="J1405" s="99" t="b">
        <v>0</v>
      </c>
      <c r="K1405" s="99" t="b">
        <v>0</v>
      </c>
      <c r="L1405" s="99" t="b">
        <v>0</v>
      </c>
    </row>
    <row r="1406" spans="1:12" ht="15">
      <c r="A1406" s="101" t="s">
        <v>426</v>
      </c>
      <c r="B1406" s="99" t="s">
        <v>423</v>
      </c>
      <c r="C1406" s="99">
        <v>23</v>
      </c>
      <c r="D1406" s="103">
        <v>0.008623591873114</v>
      </c>
      <c r="E1406" s="103">
        <v>1.6973289972993708</v>
      </c>
      <c r="F1406" s="99" t="s">
        <v>394</v>
      </c>
      <c r="G1406" s="99" t="b">
        <v>0</v>
      </c>
      <c r="H1406" s="99" t="b">
        <v>0</v>
      </c>
      <c r="I1406" s="99" t="b">
        <v>0</v>
      </c>
      <c r="J1406" s="99" t="b">
        <v>0</v>
      </c>
      <c r="K1406" s="99" t="b">
        <v>0</v>
      </c>
      <c r="L1406" s="99" t="b">
        <v>0</v>
      </c>
    </row>
    <row r="1407" spans="1:12" ht="15">
      <c r="A1407" s="101" t="s">
        <v>421</v>
      </c>
      <c r="B1407" s="99" t="s">
        <v>419</v>
      </c>
      <c r="C1407" s="99">
        <v>14</v>
      </c>
      <c r="D1407" s="103">
        <v>0.005249142879286782</v>
      </c>
      <c r="E1407" s="103">
        <v>1.5671593922846423</v>
      </c>
      <c r="F1407" s="99" t="s">
        <v>394</v>
      </c>
      <c r="G1407" s="99" t="b">
        <v>0</v>
      </c>
      <c r="H1407" s="99" t="b">
        <v>0</v>
      </c>
      <c r="I1407" s="99" t="b">
        <v>0</v>
      </c>
      <c r="J1407" s="99" t="b">
        <v>0</v>
      </c>
      <c r="K1407" s="99" t="b">
        <v>0</v>
      </c>
      <c r="L1407" s="99" t="b">
        <v>0</v>
      </c>
    </row>
    <row r="1408" spans="1:12" ht="15">
      <c r="A1408" s="101" t="s">
        <v>425</v>
      </c>
      <c r="B1408" s="99" t="s">
        <v>482</v>
      </c>
      <c r="C1408" s="99">
        <v>9</v>
      </c>
      <c r="D1408" s="103">
        <v>0.004108902703477577</v>
      </c>
      <c r="E1408" s="103">
        <v>1.7199683627645417</v>
      </c>
      <c r="F1408" s="99" t="s">
        <v>394</v>
      </c>
      <c r="G1408" s="99" t="b">
        <v>1</v>
      </c>
      <c r="H1408" s="99" t="b">
        <v>0</v>
      </c>
      <c r="I1408" s="99" t="b">
        <v>0</v>
      </c>
      <c r="J1408" s="99" t="b">
        <v>0</v>
      </c>
      <c r="K1408" s="99" t="b">
        <v>0</v>
      </c>
      <c r="L1408" s="99" t="b">
        <v>0</v>
      </c>
    </row>
    <row r="1409" spans="1:12" ht="15">
      <c r="A1409" s="101" t="s">
        <v>425</v>
      </c>
      <c r="B1409" s="99" t="s">
        <v>440</v>
      </c>
      <c r="C1409" s="99">
        <v>9</v>
      </c>
      <c r="D1409" s="103">
        <v>0.004108902703477577</v>
      </c>
      <c r="E1409" s="103">
        <v>1.8796692056320534</v>
      </c>
      <c r="F1409" s="99" t="s">
        <v>394</v>
      </c>
      <c r="G1409" s="99" t="b">
        <v>1</v>
      </c>
      <c r="H1409" s="99" t="b">
        <v>0</v>
      </c>
      <c r="I1409" s="99" t="b">
        <v>0</v>
      </c>
      <c r="J1409" s="99" t="b">
        <v>0</v>
      </c>
      <c r="K1409" s="99" t="b">
        <v>0</v>
      </c>
      <c r="L1409" s="99" t="b">
        <v>0</v>
      </c>
    </row>
    <row r="1410" spans="1:12" ht="15">
      <c r="A1410" s="101" t="s">
        <v>423</v>
      </c>
      <c r="B1410" s="99" t="s">
        <v>434</v>
      </c>
      <c r="C1410" s="99">
        <v>9</v>
      </c>
      <c r="D1410" s="103">
        <v>0.003374448993827217</v>
      </c>
      <c r="E1410" s="103">
        <v>1.4573347580148663</v>
      </c>
      <c r="F1410" s="99" t="s">
        <v>394</v>
      </c>
      <c r="G1410" s="99" t="b">
        <v>0</v>
      </c>
      <c r="H1410" s="99" t="b">
        <v>0</v>
      </c>
      <c r="I1410" s="99" t="b">
        <v>0</v>
      </c>
      <c r="J1410" s="99" t="b">
        <v>0</v>
      </c>
      <c r="K1410" s="99" t="b">
        <v>0</v>
      </c>
      <c r="L1410" s="99" t="b">
        <v>0</v>
      </c>
    </row>
    <row r="1411" spans="1:12" ht="15">
      <c r="A1411" s="101" t="s">
        <v>423</v>
      </c>
      <c r="B1411" s="99" t="s">
        <v>517</v>
      </c>
      <c r="C1411" s="99">
        <v>6</v>
      </c>
      <c r="D1411" s="103">
        <v>0.003429371378412933</v>
      </c>
      <c r="E1411" s="103">
        <v>1.4702997351792342</v>
      </c>
      <c r="F1411" s="99" t="s">
        <v>394</v>
      </c>
      <c r="G1411" s="99" t="b">
        <v>0</v>
      </c>
      <c r="H1411" s="99" t="b">
        <v>0</v>
      </c>
      <c r="I1411" s="99" t="b">
        <v>0</v>
      </c>
      <c r="J1411" s="99" t="b">
        <v>0</v>
      </c>
      <c r="K1411" s="99" t="b">
        <v>0</v>
      </c>
      <c r="L1411" s="99" t="b">
        <v>0</v>
      </c>
    </row>
    <row r="1412" spans="1:12" ht="15">
      <c r="A1412" s="101" t="s">
        <v>419</v>
      </c>
      <c r="B1412" s="99" t="s">
        <v>442</v>
      </c>
      <c r="C1412" s="99">
        <v>4</v>
      </c>
      <c r="D1412" s="103">
        <v>0.0022862475856086223</v>
      </c>
      <c r="E1412" s="103">
        <v>1.3434264987937345</v>
      </c>
      <c r="F1412" s="99" t="s">
        <v>394</v>
      </c>
      <c r="G1412" s="99" t="b">
        <v>0</v>
      </c>
      <c r="H1412" s="99" t="b">
        <v>0</v>
      </c>
      <c r="I1412" s="99" t="b">
        <v>0</v>
      </c>
      <c r="J1412" s="99" t="b">
        <v>0</v>
      </c>
      <c r="K1412" s="99" t="b">
        <v>0</v>
      </c>
      <c r="L1412" s="99" t="b">
        <v>0</v>
      </c>
    </row>
    <row r="1413" spans="1:12" ht="15">
      <c r="A1413" s="101" t="s">
        <v>457</v>
      </c>
      <c r="B1413" s="99" t="s">
        <v>457</v>
      </c>
      <c r="C1413" s="99">
        <v>4</v>
      </c>
      <c r="D1413" s="103">
        <v>0.001499755108367652</v>
      </c>
      <c r="E1413" s="103">
        <v>1.8742741737453474</v>
      </c>
      <c r="F1413" s="99" t="s">
        <v>394</v>
      </c>
      <c r="G1413" s="99" t="b">
        <v>0</v>
      </c>
      <c r="H1413" s="99" t="b">
        <v>0</v>
      </c>
      <c r="I1413" s="99" t="b">
        <v>0</v>
      </c>
      <c r="J1413" s="99" t="b">
        <v>0</v>
      </c>
      <c r="K1413" s="99" t="b">
        <v>0</v>
      </c>
      <c r="L1413" s="99" t="b">
        <v>0</v>
      </c>
    </row>
    <row r="1414" spans="1:12" ht="15">
      <c r="A1414" s="101" t="s">
        <v>641</v>
      </c>
      <c r="B1414" s="99" t="s">
        <v>714</v>
      </c>
      <c r="C1414" s="99">
        <v>4</v>
      </c>
      <c r="D1414" s="103">
        <v>0.001499755108367652</v>
      </c>
      <c r="E1414" s="103">
        <v>2.481729196960016</v>
      </c>
      <c r="F1414" s="99" t="s">
        <v>394</v>
      </c>
      <c r="G1414" s="99" t="b">
        <v>0</v>
      </c>
      <c r="H1414" s="99" t="b">
        <v>0</v>
      </c>
      <c r="I1414" s="99" t="b">
        <v>0</v>
      </c>
      <c r="J1414" s="99" t="b">
        <v>0</v>
      </c>
      <c r="K1414" s="99" t="b">
        <v>0</v>
      </c>
      <c r="L1414" s="99" t="b">
        <v>0</v>
      </c>
    </row>
    <row r="1415" spans="1:12" ht="15">
      <c r="A1415" s="101" t="s">
        <v>422</v>
      </c>
      <c r="B1415" s="99" t="s">
        <v>500</v>
      </c>
      <c r="C1415" s="99">
        <v>3</v>
      </c>
      <c r="D1415" s="103">
        <v>0.0013696342344925257</v>
      </c>
      <c r="E1415" s="103">
        <v>1.7335411699538155</v>
      </c>
      <c r="F1415" s="99" t="s">
        <v>394</v>
      </c>
      <c r="G1415" s="99" t="b">
        <v>0</v>
      </c>
      <c r="H1415" s="99" t="b">
        <v>0</v>
      </c>
      <c r="I1415" s="99" t="b">
        <v>0</v>
      </c>
      <c r="J1415" s="99" t="b">
        <v>0</v>
      </c>
      <c r="K1415" s="99" t="b">
        <v>0</v>
      </c>
      <c r="L1415" s="99" t="b">
        <v>0</v>
      </c>
    </row>
    <row r="1416" spans="1:12" ht="15">
      <c r="A1416" s="101" t="s">
        <v>632</v>
      </c>
      <c r="B1416" s="99" t="s">
        <v>462</v>
      </c>
      <c r="C1416" s="99">
        <v>3</v>
      </c>
      <c r="D1416" s="103">
        <v>0.0013696342344925257</v>
      </c>
      <c r="E1416" s="103">
        <v>2.1806992012960347</v>
      </c>
      <c r="F1416" s="99" t="s">
        <v>394</v>
      </c>
      <c r="G1416" s="99" t="b">
        <v>0</v>
      </c>
      <c r="H1416" s="99" t="b">
        <v>0</v>
      </c>
      <c r="I1416" s="99" t="b">
        <v>0</v>
      </c>
      <c r="J1416" s="99" t="b">
        <v>0</v>
      </c>
      <c r="K1416" s="99" t="b">
        <v>0</v>
      </c>
      <c r="L1416" s="99" t="b">
        <v>0</v>
      </c>
    </row>
    <row r="1417" spans="1:12" ht="15">
      <c r="A1417" s="101" t="s">
        <v>418</v>
      </c>
      <c r="B1417" s="99" t="s">
        <v>233</v>
      </c>
      <c r="C1417" s="99">
        <v>3</v>
      </c>
      <c r="D1417" s="103">
        <v>0.0013696342344925257</v>
      </c>
      <c r="E1417" s="103">
        <v>1.1393065161378098</v>
      </c>
      <c r="F1417" s="99" t="s">
        <v>394</v>
      </c>
      <c r="G1417" s="99" t="b">
        <v>0</v>
      </c>
      <c r="H1417" s="99" t="b">
        <v>0</v>
      </c>
      <c r="I1417" s="99" t="b">
        <v>0</v>
      </c>
      <c r="J1417" s="99" t="b">
        <v>0</v>
      </c>
      <c r="K1417" s="99" t="b">
        <v>0</v>
      </c>
      <c r="L1417" s="99" t="b">
        <v>0</v>
      </c>
    </row>
    <row r="1418" spans="1:12" ht="15">
      <c r="A1418" s="101" t="s">
        <v>233</v>
      </c>
      <c r="B1418" s="99" t="s">
        <v>491</v>
      </c>
      <c r="C1418" s="99">
        <v>3</v>
      </c>
      <c r="D1418" s="103">
        <v>0.0013696342344925257</v>
      </c>
      <c r="E1418" s="103">
        <v>1.8796692056320534</v>
      </c>
      <c r="F1418" s="99" t="s">
        <v>394</v>
      </c>
      <c r="G1418" s="99" t="b">
        <v>0</v>
      </c>
      <c r="H1418" s="99" t="b">
        <v>0</v>
      </c>
      <c r="I1418" s="99" t="b">
        <v>0</v>
      </c>
      <c r="J1418" s="99" t="b">
        <v>0</v>
      </c>
      <c r="K1418" s="99" t="b">
        <v>0</v>
      </c>
      <c r="L1418" s="99" t="b">
        <v>0</v>
      </c>
    </row>
    <row r="1419" spans="1:12" ht="15">
      <c r="A1419" s="101" t="s">
        <v>905</v>
      </c>
      <c r="B1419" s="99" t="s">
        <v>596</v>
      </c>
      <c r="C1419" s="99">
        <v>3</v>
      </c>
      <c r="D1419" s="103">
        <v>0.0013696342344925257</v>
      </c>
      <c r="E1419" s="103">
        <v>2.703577946576372</v>
      </c>
      <c r="F1419" s="99" t="s">
        <v>394</v>
      </c>
      <c r="G1419" s="99" t="b">
        <v>0</v>
      </c>
      <c r="H1419" s="99" t="b">
        <v>0</v>
      </c>
      <c r="I1419" s="99" t="b">
        <v>0</v>
      </c>
      <c r="J1419" s="99" t="b">
        <v>0</v>
      </c>
      <c r="K1419" s="99" t="b">
        <v>0</v>
      </c>
      <c r="L1419" s="99" t="b">
        <v>0</v>
      </c>
    </row>
    <row r="1420" spans="1:12" ht="15">
      <c r="A1420" s="101" t="s">
        <v>434</v>
      </c>
      <c r="B1420" s="99" t="s">
        <v>537</v>
      </c>
      <c r="C1420" s="99">
        <v>3</v>
      </c>
      <c r="D1420" s="103">
        <v>0.0017146856892064665</v>
      </c>
      <c r="E1420" s="103">
        <v>1.7284015303014044</v>
      </c>
      <c r="F1420" s="99" t="s">
        <v>394</v>
      </c>
      <c r="G1420" s="99" t="b">
        <v>0</v>
      </c>
      <c r="H1420" s="99" t="b">
        <v>0</v>
      </c>
      <c r="I1420" s="99" t="b">
        <v>0</v>
      </c>
      <c r="J1420" s="99" t="b">
        <v>0</v>
      </c>
      <c r="K1420" s="99" t="b">
        <v>0</v>
      </c>
      <c r="L1420" s="99" t="b">
        <v>0</v>
      </c>
    </row>
    <row r="1421" spans="1:12" ht="15">
      <c r="A1421" s="101" t="s">
        <v>462</v>
      </c>
      <c r="B1421" s="99" t="s">
        <v>443</v>
      </c>
      <c r="C1421" s="99">
        <v>3</v>
      </c>
      <c r="D1421" s="103">
        <v>0.0013696342344925257</v>
      </c>
      <c r="E1421" s="103">
        <v>1.8796692056320534</v>
      </c>
      <c r="F1421" s="99" t="s">
        <v>394</v>
      </c>
      <c r="G1421" s="99" t="b">
        <v>0</v>
      </c>
      <c r="H1421" s="99" t="b">
        <v>0</v>
      </c>
      <c r="I1421" s="99" t="b">
        <v>0</v>
      </c>
      <c r="J1421" s="99" t="b">
        <v>0</v>
      </c>
      <c r="K1421" s="99" t="b">
        <v>0</v>
      </c>
      <c r="L1421" s="99" t="b">
        <v>0</v>
      </c>
    </row>
    <row r="1422" spans="1:12" ht="15">
      <c r="A1422" s="101" t="s">
        <v>554</v>
      </c>
      <c r="B1422" s="99" t="s">
        <v>667</v>
      </c>
      <c r="C1422" s="99">
        <v>3</v>
      </c>
      <c r="D1422" s="103">
        <v>0.0013696342344925257</v>
      </c>
      <c r="E1422" s="103">
        <v>2.578639209968072</v>
      </c>
      <c r="F1422" s="99" t="s">
        <v>394</v>
      </c>
      <c r="G1422" s="99" t="b">
        <v>0</v>
      </c>
      <c r="H1422" s="99" t="b">
        <v>0</v>
      </c>
      <c r="I1422" s="99" t="b">
        <v>0</v>
      </c>
      <c r="J1422" s="99" t="b">
        <v>1</v>
      </c>
      <c r="K1422" s="99" t="b">
        <v>0</v>
      </c>
      <c r="L1422" s="99" t="b">
        <v>0</v>
      </c>
    </row>
    <row r="1423" spans="1:12" ht="15">
      <c r="A1423" s="101" t="s">
        <v>457</v>
      </c>
      <c r="B1423" s="99" t="s">
        <v>632</v>
      </c>
      <c r="C1423" s="99">
        <v>3</v>
      </c>
      <c r="D1423" s="103">
        <v>0.0013696342344925257</v>
      </c>
      <c r="E1423" s="103">
        <v>2.22645669185671</v>
      </c>
      <c r="F1423" s="99" t="s">
        <v>394</v>
      </c>
      <c r="G1423" s="99" t="b">
        <v>0</v>
      </c>
      <c r="H1423" s="99" t="b">
        <v>0</v>
      </c>
      <c r="I1423" s="99" t="b">
        <v>0</v>
      </c>
      <c r="J1423" s="99" t="b">
        <v>0</v>
      </c>
      <c r="K1423" s="99" t="b">
        <v>0</v>
      </c>
      <c r="L1423" s="99" t="b">
        <v>0</v>
      </c>
    </row>
    <row r="1424" spans="1:12" ht="15">
      <c r="A1424" s="101" t="s">
        <v>422</v>
      </c>
      <c r="B1424" s="99" t="s">
        <v>421</v>
      </c>
      <c r="C1424" s="99">
        <v>3</v>
      </c>
      <c r="D1424" s="103">
        <v>0.0017146856892064665</v>
      </c>
      <c r="E1424" s="103">
        <v>1.18947312560354</v>
      </c>
      <c r="F1424" s="99" t="s">
        <v>394</v>
      </c>
      <c r="G1424" s="99" t="b">
        <v>0</v>
      </c>
      <c r="H1424" s="99" t="b">
        <v>0</v>
      </c>
      <c r="I1424" s="99" t="b">
        <v>0</v>
      </c>
      <c r="J1424" s="99" t="b">
        <v>0</v>
      </c>
      <c r="K1424" s="99" t="b">
        <v>0</v>
      </c>
      <c r="L1424" s="99" t="b">
        <v>0</v>
      </c>
    </row>
    <row r="1425" spans="1:12" ht="15">
      <c r="A1425" s="101" t="s">
        <v>462</v>
      </c>
      <c r="B1425" s="99" t="s">
        <v>907</v>
      </c>
      <c r="C1425" s="99">
        <v>3</v>
      </c>
      <c r="D1425" s="103">
        <v>0.0013696342344925257</v>
      </c>
      <c r="E1425" s="103">
        <v>2.0557604646877348</v>
      </c>
      <c r="F1425" s="99" t="s">
        <v>394</v>
      </c>
      <c r="G1425" s="99" t="b">
        <v>0</v>
      </c>
      <c r="H1425" s="99" t="b">
        <v>0</v>
      </c>
      <c r="I1425" s="99" t="b">
        <v>0</v>
      </c>
      <c r="J1425" s="99" t="b">
        <v>0</v>
      </c>
      <c r="K1425" s="99" t="b">
        <v>0</v>
      </c>
      <c r="L1425" s="99" t="b">
        <v>0</v>
      </c>
    </row>
    <row r="1426" spans="1:12" ht="15">
      <c r="A1426" s="101" t="s">
        <v>573</v>
      </c>
      <c r="B1426" s="99" t="s">
        <v>642</v>
      </c>
      <c r="C1426" s="99">
        <v>3</v>
      </c>
      <c r="D1426" s="103">
        <v>0.0013696342344925257</v>
      </c>
      <c r="E1426" s="103">
        <v>2.481729196960016</v>
      </c>
      <c r="F1426" s="99" t="s">
        <v>394</v>
      </c>
      <c r="G1426" s="99" t="b">
        <v>0</v>
      </c>
      <c r="H1426" s="99" t="b">
        <v>0</v>
      </c>
      <c r="I1426" s="99" t="b">
        <v>0</v>
      </c>
      <c r="J1426" s="99" t="b">
        <v>0</v>
      </c>
      <c r="K1426" s="99" t="b">
        <v>0</v>
      </c>
      <c r="L1426" s="99" t="b">
        <v>0</v>
      </c>
    </row>
    <row r="1427" spans="1:12" ht="15">
      <c r="A1427" s="101" t="s">
        <v>455</v>
      </c>
      <c r="B1427" s="99" t="s">
        <v>486</v>
      </c>
      <c r="C1427" s="99">
        <v>3</v>
      </c>
      <c r="D1427" s="103">
        <v>0.002304555047137194</v>
      </c>
      <c r="E1427" s="103">
        <v>2.034571165617797</v>
      </c>
      <c r="F1427" s="99" t="s">
        <v>394</v>
      </c>
      <c r="G1427" s="99" t="b">
        <v>0</v>
      </c>
      <c r="H1427" s="99" t="b">
        <v>0</v>
      </c>
      <c r="I1427" s="99" t="b">
        <v>0</v>
      </c>
      <c r="J1427" s="99" t="b">
        <v>0</v>
      </c>
      <c r="K1427" s="99" t="b">
        <v>0</v>
      </c>
      <c r="L1427" s="99" t="b">
        <v>0</v>
      </c>
    </row>
    <row r="1428" spans="1:12" ht="15">
      <c r="A1428" s="101" t="s">
        <v>419</v>
      </c>
      <c r="B1428" s="99" t="s">
        <v>497</v>
      </c>
      <c r="C1428" s="99">
        <v>3</v>
      </c>
      <c r="D1428" s="103">
        <v>0.0013696342344925257</v>
      </c>
      <c r="E1428" s="103">
        <v>1.6578204560156973</v>
      </c>
      <c r="F1428" s="99" t="s">
        <v>394</v>
      </c>
      <c r="G1428" s="99" t="b">
        <v>0</v>
      </c>
      <c r="H1428" s="99" t="b">
        <v>0</v>
      </c>
      <c r="I1428" s="99" t="b">
        <v>0</v>
      </c>
      <c r="J1428" s="99" t="b">
        <v>0</v>
      </c>
      <c r="K1428" s="99" t="b">
        <v>0</v>
      </c>
      <c r="L1428" s="99" t="b">
        <v>0</v>
      </c>
    </row>
    <row r="1429" spans="1:12" ht="15">
      <c r="A1429" s="101" t="s">
        <v>559</v>
      </c>
      <c r="B1429" s="99" t="s">
        <v>594</v>
      </c>
      <c r="C1429" s="99">
        <v>2</v>
      </c>
      <c r="D1429" s="103">
        <v>0.0011431237928043111</v>
      </c>
      <c r="E1429" s="103">
        <v>2.8796692056320534</v>
      </c>
      <c r="F1429" s="99" t="s">
        <v>394</v>
      </c>
      <c r="G1429" s="99" t="b">
        <v>0</v>
      </c>
      <c r="H1429" s="99" t="b">
        <v>0</v>
      </c>
      <c r="I1429" s="99" t="b">
        <v>0</v>
      </c>
      <c r="J1429" s="99" t="b">
        <v>0</v>
      </c>
      <c r="K1429" s="99" t="b">
        <v>0</v>
      </c>
      <c r="L1429" s="99" t="b">
        <v>0</v>
      </c>
    </row>
    <row r="1430" spans="1:12" ht="15">
      <c r="A1430" s="101" t="s">
        <v>435</v>
      </c>
      <c r="B1430" s="99" t="s">
        <v>671</v>
      </c>
      <c r="C1430" s="99">
        <v>2</v>
      </c>
      <c r="D1430" s="103">
        <v>0.0015363700314247962</v>
      </c>
      <c r="E1430" s="103">
        <v>2.1806992012960347</v>
      </c>
      <c r="F1430" s="99" t="s">
        <v>394</v>
      </c>
      <c r="G1430" s="99" t="b">
        <v>0</v>
      </c>
      <c r="H1430" s="99" t="b">
        <v>0</v>
      </c>
      <c r="I1430" s="99" t="b">
        <v>0</v>
      </c>
      <c r="J1430" s="99" t="b">
        <v>0</v>
      </c>
      <c r="K1430" s="99" t="b">
        <v>0</v>
      </c>
      <c r="L1430" s="99" t="b">
        <v>0</v>
      </c>
    </row>
    <row r="1431" spans="1:12" ht="15">
      <c r="A1431" s="101" t="s">
        <v>1481</v>
      </c>
      <c r="B1431" s="99" t="s">
        <v>634</v>
      </c>
      <c r="C1431" s="99">
        <v>2</v>
      </c>
      <c r="D1431" s="103">
        <v>0.0011431237928043111</v>
      </c>
      <c r="E1431" s="103">
        <v>2.703577946576372</v>
      </c>
      <c r="F1431" s="99" t="s">
        <v>394</v>
      </c>
      <c r="G1431" s="99" t="b">
        <v>0</v>
      </c>
      <c r="H1431" s="99" t="b">
        <v>0</v>
      </c>
      <c r="I1431" s="99" t="b">
        <v>0</v>
      </c>
      <c r="J1431" s="99" t="b">
        <v>0</v>
      </c>
      <c r="K1431" s="99" t="b">
        <v>0</v>
      </c>
      <c r="L1431" s="99" t="b">
        <v>0</v>
      </c>
    </row>
    <row r="1432" spans="1:12" ht="15">
      <c r="A1432" s="101" t="s">
        <v>1627</v>
      </c>
      <c r="B1432" s="99" t="s">
        <v>778</v>
      </c>
      <c r="C1432" s="99">
        <v>2</v>
      </c>
      <c r="D1432" s="103">
        <v>0.0011431237928043111</v>
      </c>
      <c r="E1432" s="103">
        <v>2.481729196960016</v>
      </c>
      <c r="F1432" s="99" t="s">
        <v>394</v>
      </c>
      <c r="G1432" s="99" t="b">
        <v>0</v>
      </c>
      <c r="H1432" s="99" t="b">
        <v>1</v>
      </c>
      <c r="I1432" s="99" t="b">
        <v>0</v>
      </c>
      <c r="J1432" s="99" t="b">
        <v>0</v>
      </c>
      <c r="K1432" s="99" t="b">
        <v>0</v>
      </c>
      <c r="L1432" s="99" t="b">
        <v>0</v>
      </c>
    </row>
    <row r="1433" spans="1:12" ht="15">
      <c r="A1433" s="101" t="s">
        <v>1502</v>
      </c>
      <c r="B1433" s="99" t="s">
        <v>1023</v>
      </c>
      <c r="C1433" s="99">
        <v>2</v>
      </c>
      <c r="D1433" s="103">
        <v>0.0011431237928043111</v>
      </c>
      <c r="E1433" s="103">
        <v>2.8796692056320534</v>
      </c>
      <c r="F1433" s="99" t="s">
        <v>394</v>
      </c>
      <c r="G1433" s="99" t="b">
        <v>0</v>
      </c>
      <c r="H1433" s="99" t="b">
        <v>0</v>
      </c>
      <c r="I1433" s="99" t="b">
        <v>0</v>
      </c>
      <c r="J1433" s="99" t="b">
        <v>0</v>
      </c>
      <c r="K1433" s="99" t="b">
        <v>0</v>
      </c>
      <c r="L1433" s="99" t="b">
        <v>0</v>
      </c>
    </row>
    <row r="1434" spans="1:12" ht="15">
      <c r="A1434" s="101" t="s">
        <v>440</v>
      </c>
      <c r="B1434" s="99" t="s">
        <v>900</v>
      </c>
      <c r="C1434" s="99">
        <v>2</v>
      </c>
      <c r="D1434" s="103">
        <v>0.0011431237928043111</v>
      </c>
      <c r="E1434" s="103">
        <v>1.9254266961927287</v>
      </c>
      <c r="F1434" s="99" t="s">
        <v>394</v>
      </c>
      <c r="G1434" s="99" t="b">
        <v>0</v>
      </c>
      <c r="H1434" s="99" t="b">
        <v>0</v>
      </c>
      <c r="I1434" s="99" t="b">
        <v>0</v>
      </c>
      <c r="J1434" s="99" t="b">
        <v>0</v>
      </c>
      <c r="K1434" s="99" t="b">
        <v>0</v>
      </c>
      <c r="L1434" s="99" t="b">
        <v>0</v>
      </c>
    </row>
    <row r="1435" spans="1:12" ht="15">
      <c r="A1435" s="101" t="s">
        <v>1647</v>
      </c>
      <c r="B1435" s="99" t="s">
        <v>881</v>
      </c>
      <c r="C1435" s="99">
        <v>2</v>
      </c>
      <c r="D1435" s="103">
        <v>0.0011431237928043111</v>
      </c>
      <c r="E1435" s="103">
        <v>2.8796692056320534</v>
      </c>
      <c r="F1435" s="99" t="s">
        <v>394</v>
      </c>
      <c r="G1435" s="99" t="b">
        <v>1</v>
      </c>
      <c r="H1435" s="99" t="b">
        <v>0</v>
      </c>
      <c r="I1435" s="99" t="b">
        <v>0</v>
      </c>
      <c r="J1435" s="99" t="b">
        <v>0</v>
      </c>
      <c r="K1435" s="99" t="b">
        <v>0</v>
      </c>
      <c r="L1435" s="99" t="b">
        <v>0</v>
      </c>
    </row>
    <row r="1436" spans="1:12" ht="15">
      <c r="A1436" s="101" t="s">
        <v>430</v>
      </c>
      <c r="B1436" s="99" t="s">
        <v>437</v>
      </c>
      <c r="C1436" s="99">
        <v>2</v>
      </c>
      <c r="D1436" s="103">
        <v>0.0011431237928043111</v>
      </c>
      <c r="E1436" s="103">
        <v>1.6621852614181472</v>
      </c>
      <c r="F1436" s="99" t="s">
        <v>394</v>
      </c>
      <c r="G1436" s="99" t="b">
        <v>0</v>
      </c>
      <c r="H1436" s="99" t="b">
        <v>0</v>
      </c>
      <c r="I1436" s="99" t="b">
        <v>0</v>
      </c>
      <c r="J1436" s="99" t="b">
        <v>0</v>
      </c>
      <c r="K1436" s="99" t="b">
        <v>0</v>
      </c>
      <c r="L1436" s="99" t="b">
        <v>0</v>
      </c>
    </row>
    <row r="1437" spans="1:12" ht="15">
      <c r="A1437" s="101" t="s">
        <v>530</v>
      </c>
      <c r="B1437" s="99" t="s">
        <v>1459</v>
      </c>
      <c r="C1437" s="99">
        <v>2</v>
      </c>
      <c r="D1437" s="103">
        <v>0.0011431237928043111</v>
      </c>
      <c r="E1437" s="103">
        <v>2.3356011612817777</v>
      </c>
      <c r="F1437" s="99" t="s">
        <v>394</v>
      </c>
      <c r="G1437" s="99" t="b">
        <v>0</v>
      </c>
      <c r="H1437" s="99" t="b">
        <v>0</v>
      </c>
      <c r="I1437" s="99" t="b">
        <v>0</v>
      </c>
      <c r="J1437" s="99" t="b">
        <v>0</v>
      </c>
      <c r="K1437" s="99" t="b">
        <v>0</v>
      </c>
      <c r="L1437" s="99" t="b">
        <v>0</v>
      </c>
    </row>
    <row r="1438" spans="1:12" ht="15">
      <c r="A1438" s="101" t="s">
        <v>1248</v>
      </c>
      <c r="B1438" s="99" t="s">
        <v>442</v>
      </c>
      <c r="C1438" s="99">
        <v>2</v>
      </c>
      <c r="D1438" s="103">
        <v>0.0011431237928043111</v>
      </c>
      <c r="E1438" s="103">
        <v>2.1393065161378098</v>
      </c>
      <c r="F1438" s="99" t="s">
        <v>394</v>
      </c>
      <c r="G1438" s="99" t="b">
        <v>0</v>
      </c>
      <c r="H1438" s="99" t="b">
        <v>0</v>
      </c>
      <c r="I1438" s="99" t="b">
        <v>0</v>
      </c>
      <c r="J1438" s="99" t="b">
        <v>0</v>
      </c>
      <c r="K1438" s="99" t="b">
        <v>0</v>
      </c>
      <c r="L1438" s="99" t="b">
        <v>0</v>
      </c>
    </row>
    <row r="1439" spans="1:12" ht="15">
      <c r="A1439" s="101" t="s">
        <v>436</v>
      </c>
      <c r="B1439" s="99" t="s">
        <v>794</v>
      </c>
      <c r="C1439" s="99">
        <v>2</v>
      </c>
      <c r="D1439" s="103">
        <v>0.0011431237928043111</v>
      </c>
      <c r="E1439" s="103">
        <v>2.3356011612817777</v>
      </c>
      <c r="F1439" s="99" t="s">
        <v>394</v>
      </c>
      <c r="G1439" s="99" t="b">
        <v>0</v>
      </c>
      <c r="H1439" s="99" t="b">
        <v>0</v>
      </c>
      <c r="I1439" s="99" t="b">
        <v>0</v>
      </c>
      <c r="J1439" s="99" t="b">
        <v>0</v>
      </c>
      <c r="K1439" s="99" t="b">
        <v>0</v>
      </c>
      <c r="L1439" s="99" t="b">
        <v>0</v>
      </c>
    </row>
    <row r="1440" spans="1:12" ht="15">
      <c r="A1440" s="101" t="s">
        <v>233</v>
      </c>
      <c r="B1440" s="99" t="s">
        <v>422</v>
      </c>
      <c r="C1440" s="99">
        <v>2</v>
      </c>
      <c r="D1440" s="103">
        <v>0.0011431237928043111</v>
      </c>
      <c r="E1440" s="103">
        <v>1.256419915234153</v>
      </c>
      <c r="F1440" s="99" t="s">
        <v>394</v>
      </c>
      <c r="G1440" s="99" t="b">
        <v>0</v>
      </c>
      <c r="H1440" s="99" t="b">
        <v>0</v>
      </c>
      <c r="I1440" s="99" t="b">
        <v>0</v>
      </c>
      <c r="J1440" s="99" t="b">
        <v>0</v>
      </c>
      <c r="K1440" s="99" t="b">
        <v>0</v>
      </c>
      <c r="L1440" s="99" t="b">
        <v>0</v>
      </c>
    </row>
    <row r="1441" spans="1:12" ht="15">
      <c r="A1441" s="101" t="s">
        <v>553</v>
      </c>
      <c r="B1441" s="99" t="s">
        <v>674</v>
      </c>
      <c r="C1441" s="99">
        <v>2</v>
      </c>
      <c r="D1441" s="103">
        <v>0.0011431237928043111</v>
      </c>
      <c r="E1441" s="103">
        <v>2.578639209968072</v>
      </c>
      <c r="F1441" s="99" t="s">
        <v>394</v>
      </c>
      <c r="G1441" s="99" t="b">
        <v>0</v>
      </c>
      <c r="H1441" s="99" t="b">
        <v>0</v>
      </c>
      <c r="I1441" s="99" t="b">
        <v>0</v>
      </c>
      <c r="J1441" s="99" t="b">
        <v>0</v>
      </c>
      <c r="K1441" s="99" t="b">
        <v>0</v>
      </c>
      <c r="L1441" s="99" t="b">
        <v>0</v>
      </c>
    </row>
    <row r="1442" spans="1:12" ht="15">
      <c r="A1442" s="101" t="s">
        <v>421</v>
      </c>
      <c r="B1442" s="99" t="s">
        <v>1380</v>
      </c>
      <c r="C1442" s="99">
        <v>2</v>
      </c>
      <c r="D1442" s="103">
        <v>0.0011431237928043111</v>
      </c>
      <c r="E1442" s="103">
        <v>1.8189713652784418</v>
      </c>
      <c r="F1442" s="99" t="s">
        <v>394</v>
      </c>
      <c r="G1442" s="99" t="b">
        <v>0</v>
      </c>
      <c r="H1442" s="99" t="b">
        <v>0</v>
      </c>
      <c r="I1442" s="99" t="b">
        <v>0</v>
      </c>
      <c r="J1442" s="99" t="b">
        <v>0</v>
      </c>
      <c r="K1442" s="99" t="b">
        <v>0</v>
      </c>
      <c r="L1442" s="99" t="b">
        <v>0</v>
      </c>
    </row>
    <row r="1443" spans="1:12" ht="15">
      <c r="A1443" s="101" t="s">
        <v>670</v>
      </c>
      <c r="B1443" s="99" t="s">
        <v>480</v>
      </c>
      <c r="C1443" s="99">
        <v>2</v>
      </c>
      <c r="D1443" s="103">
        <v>0.0011431237928043111</v>
      </c>
      <c r="E1443" s="103">
        <v>2.703577946576372</v>
      </c>
      <c r="F1443" s="99" t="s">
        <v>394</v>
      </c>
      <c r="G1443" s="99" t="b">
        <v>0</v>
      </c>
      <c r="H1443" s="99" t="b">
        <v>0</v>
      </c>
      <c r="I1443" s="99" t="b">
        <v>0</v>
      </c>
      <c r="J1443" s="99" t="b">
        <v>0</v>
      </c>
      <c r="K1443" s="99" t="b">
        <v>0</v>
      </c>
      <c r="L1443" s="99" t="b">
        <v>0</v>
      </c>
    </row>
    <row r="1444" spans="1:12" ht="15">
      <c r="A1444" s="101" t="s">
        <v>254</v>
      </c>
      <c r="B1444" s="99" t="s">
        <v>425</v>
      </c>
      <c r="C1444" s="99">
        <v>2</v>
      </c>
      <c r="D1444" s="103">
        <v>0.0011431237928043111</v>
      </c>
      <c r="E1444" s="103">
        <v>1.3233667048647662</v>
      </c>
      <c r="F1444" s="99" t="s">
        <v>394</v>
      </c>
      <c r="G1444" s="99" t="b">
        <v>0</v>
      </c>
      <c r="H1444" s="99" t="b">
        <v>0</v>
      </c>
      <c r="I1444" s="99" t="b">
        <v>0</v>
      </c>
      <c r="J1444" s="99" t="b">
        <v>1</v>
      </c>
      <c r="K1444" s="99" t="b">
        <v>0</v>
      </c>
      <c r="L1444" s="99" t="b">
        <v>0</v>
      </c>
    </row>
    <row r="1445" spans="1:12" ht="15">
      <c r="A1445" s="101" t="s">
        <v>460</v>
      </c>
      <c r="B1445" s="99" t="s">
        <v>456</v>
      </c>
      <c r="C1445" s="99">
        <v>2</v>
      </c>
      <c r="D1445" s="103">
        <v>0.0011431237928043111</v>
      </c>
      <c r="E1445" s="103">
        <v>2.2776092143040914</v>
      </c>
      <c r="F1445" s="99" t="s">
        <v>394</v>
      </c>
      <c r="G1445" s="99" t="b">
        <v>0</v>
      </c>
      <c r="H1445" s="99" t="b">
        <v>0</v>
      </c>
      <c r="I1445" s="99" t="b">
        <v>0</v>
      </c>
      <c r="J1445" s="99" t="b">
        <v>0</v>
      </c>
      <c r="K1445" s="99" t="b">
        <v>0</v>
      </c>
      <c r="L1445" s="99" t="b">
        <v>0</v>
      </c>
    </row>
    <row r="1446" spans="1:12" ht="15">
      <c r="A1446" s="101" t="s">
        <v>775</v>
      </c>
      <c r="B1446" s="99" t="s">
        <v>1496</v>
      </c>
      <c r="C1446" s="99">
        <v>2</v>
      </c>
      <c r="D1446" s="103">
        <v>0.0011431237928043111</v>
      </c>
      <c r="E1446" s="103">
        <v>2.8796692056320534</v>
      </c>
      <c r="F1446" s="99" t="s">
        <v>394</v>
      </c>
      <c r="G1446" s="99" t="b">
        <v>0</v>
      </c>
      <c r="H1446" s="99" t="b">
        <v>0</v>
      </c>
      <c r="I1446" s="99" t="b">
        <v>0</v>
      </c>
      <c r="J1446" s="99" t="b">
        <v>0</v>
      </c>
      <c r="K1446" s="99" t="b">
        <v>0</v>
      </c>
      <c r="L1446" s="99" t="b">
        <v>0</v>
      </c>
    </row>
    <row r="1447" spans="1:12" ht="15">
      <c r="A1447" s="101" t="s">
        <v>437</v>
      </c>
      <c r="B1447" s="99" t="s">
        <v>612</v>
      </c>
      <c r="C1447" s="99">
        <v>2</v>
      </c>
      <c r="D1447" s="103">
        <v>0.0011431237928043111</v>
      </c>
      <c r="E1447" s="103">
        <v>1.8382765204738285</v>
      </c>
      <c r="F1447" s="99" t="s">
        <v>394</v>
      </c>
      <c r="G1447" s="99" t="b">
        <v>0</v>
      </c>
      <c r="H1447" s="99" t="b">
        <v>0</v>
      </c>
      <c r="I1447" s="99" t="b">
        <v>0</v>
      </c>
      <c r="J1447" s="99" t="b">
        <v>0</v>
      </c>
      <c r="K1447" s="99" t="b">
        <v>0</v>
      </c>
      <c r="L1447" s="99" t="b">
        <v>0</v>
      </c>
    </row>
    <row r="1448" spans="1:12" ht="15">
      <c r="A1448" s="101" t="s">
        <v>463</v>
      </c>
      <c r="B1448" s="99" t="s">
        <v>460</v>
      </c>
      <c r="C1448" s="99">
        <v>2</v>
      </c>
      <c r="D1448" s="103">
        <v>0.0011431237928043111</v>
      </c>
      <c r="E1448" s="103">
        <v>2.2776092143040914</v>
      </c>
      <c r="F1448" s="99" t="s">
        <v>394</v>
      </c>
      <c r="G1448" s="99" t="b">
        <v>0</v>
      </c>
      <c r="H1448" s="99" t="b">
        <v>0</v>
      </c>
      <c r="I1448" s="99" t="b">
        <v>0</v>
      </c>
      <c r="J1448" s="99" t="b">
        <v>0</v>
      </c>
      <c r="K1448" s="99" t="b">
        <v>0</v>
      </c>
      <c r="L1448" s="99" t="b">
        <v>0</v>
      </c>
    </row>
    <row r="1449" spans="1:12" ht="15">
      <c r="A1449" s="101" t="s">
        <v>1359</v>
      </c>
      <c r="B1449" s="99" t="s">
        <v>1545</v>
      </c>
      <c r="C1449" s="99">
        <v>2</v>
      </c>
      <c r="D1449" s="103">
        <v>0.0011431237928043111</v>
      </c>
      <c r="E1449" s="103">
        <v>2.8796692056320534</v>
      </c>
      <c r="F1449" s="99" t="s">
        <v>394</v>
      </c>
      <c r="G1449" s="99" t="b">
        <v>0</v>
      </c>
      <c r="H1449" s="99" t="b">
        <v>1</v>
      </c>
      <c r="I1449" s="99" t="b">
        <v>0</v>
      </c>
      <c r="J1449" s="99" t="b">
        <v>0</v>
      </c>
      <c r="K1449" s="99" t="b">
        <v>1</v>
      </c>
      <c r="L1449" s="99" t="b">
        <v>0</v>
      </c>
    </row>
    <row r="1450" spans="1:12" ht="15">
      <c r="A1450" s="101" t="s">
        <v>812</v>
      </c>
      <c r="B1450" s="99" t="s">
        <v>697</v>
      </c>
      <c r="C1450" s="99">
        <v>2</v>
      </c>
      <c r="D1450" s="103">
        <v>0.0011431237928043111</v>
      </c>
      <c r="E1450" s="103">
        <v>2.703577946576372</v>
      </c>
      <c r="F1450" s="99" t="s">
        <v>394</v>
      </c>
      <c r="G1450" s="99" t="b">
        <v>0</v>
      </c>
      <c r="H1450" s="99" t="b">
        <v>0</v>
      </c>
      <c r="I1450" s="99" t="b">
        <v>0</v>
      </c>
      <c r="J1450" s="99" t="b">
        <v>0</v>
      </c>
      <c r="K1450" s="99" t="b">
        <v>0</v>
      </c>
      <c r="L1450" s="99" t="b">
        <v>0</v>
      </c>
    </row>
    <row r="1451" spans="1:12" ht="15">
      <c r="A1451" s="101" t="s">
        <v>1459</v>
      </c>
      <c r="B1451" s="99" t="s">
        <v>612</v>
      </c>
      <c r="C1451" s="99">
        <v>2</v>
      </c>
      <c r="D1451" s="103">
        <v>0.0011431237928043111</v>
      </c>
      <c r="E1451" s="103">
        <v>2.578639209968072</v>
      </c>
      <c r="F1451" s="99" t="s">
        <v>394</v>
      </c>
      <c r="G1451" s="99" t="b">
        <v>0</v>
      </c>
      <c r="H1451" s="99" t="b">
        <v>0</v>
      </c>
      <c r="I1451" s="99" t="b">
        <v>0</v>
      </c>
      <c r="J1451" s="99" t="b">
        <v>0</v>
      </c>
      <c r="K1451" s="99" t="b">
        <v>0</v>
      </c>
      <c r="L1451" s="99" t="b">
        <v>0</v>
      </c>
    </row>
    <row r="1452" spans="1:12" ht="15">
      <c r="A1452" s="101" t="s">
        <v>778</v>
      </c>
      <c r="B1452" s="99" t="s">
        <v>425</v>
      </c>
      <c r="C1452" s="99">
        <v>2</v>
      </c>
      <c r="D1452" s="103">
        <v>0.0011431237928043111</v>
      </c>
      <c r="E1452" s="103">
        <v>1.5274866875206912</v>
      </c>
      <c r="F1452" s="99" t="s">
        <v>394</v>
      </c>
      <c r="G1452" s="99" t="b">
        <v>0</v>
      </c>
      <c r="H1452" s="99" t="b">
        <v>0</v>
      </c>
      <c r="I1452" s="99" t="b">
        <v>0</v>
      </c>
      <c r="J1452" s="99" t="b">
        <v>1</v>
      </c>
      <c r="K1452" s="99" t="b">
        <v>0</v>
      </c>
      <c r="L1452" s="99" t="b">
        <v>0</v>
      </c>
    </row>
    <row r="1453" spans="1:12" ht="15">
      <c r="A1453" s="101" t="s">
        <v>790</v>
      </c>
      <c r="B1453" s="99" t="s">
        <v>553</v>
      </c>
      <c r="C1453" s="99">
        <v>2</v>
      </c>
      <c r="D1453" s="103">
        <v>0.0011431237928043111</v>
      </c>
      <c r="E1453" s="103">
        <v>2.8796692056320534</v>
      </c>
      <c r="F1453" s="99" t="s">
        <v>394</v>
      </c>
      <c r="G1453" s="99" t="b">
        <v>0</v>
      </c>
      <c r="H1453" s="99" t="b">
        <v>0</v>
      </c>
      <c r="I1453" s="99" t="b">
        <v>0</v>
      </c>
      <c r="J1453" s="99" t="b">
        <v>0</v>
      </c>
      <c r="K1453" s="99" t="b">
        <v>0</v>
      </c>
      <c r="L1453" s="99" t="b">
        <v>0</v>
      </c>
    </row>
    <row r="1454" spans="1:12" ht="15">
      <c r="A1454" s="101" t="s">
        <v>1199</v>
      </c>
      <c r="B1454" s="99" t="s">
        <v>778</v>
      </c>
      <c r="C1454" s="99">
        <v>2</v>
      </c>
      <c r="D1454" s="103">
        <v>0.0011431237928043111</v>
      </c>
      <c r="E1454" s="103">
        <v>2.481729196960016</v>
      </c>
      <c r="F1454" s="99" t="s">
        <v>394</v>
      </c>
      <c r="G1454" s="99" t="b">
        <v>1</v>
      </c>
      <c r="H1454" s="99" t="b">
        <v>0</v>
      </c>
      <c r="I1454" s="99" t="b">
        <v>0</v>
      </c>
      <c r="J1454" s="99" t="b">
        <v>0</v>
      </c>
      <c r="K1454" s="99" t="b">
        <v>0</v>
      </c>
      <c r="L1454" s="99" t="b">
        <v>0</v>
      </c>
    </row>
    <row r="1455" spans="1:12" ht="15">
      <c r="A1455" s="101" t="s">
        <v>1171</v>
      </c>
      <c r="B1455" s="99" t="s">
        <v>418</v>
      </c>
      <c r="C1455" s="99">
        <v>2</v>
      </c>
      <c r="D1455" s="103">
        <v>0.0011431237928043111</v>
      </c>
      <c r="E1455" s="103">
        <v>1.4994579639204475</v>
      </c>
      <c r="F1455" s="99" t="s">
        <v>394</v>
      </c>
      <c r="G1455" s="99" t="b">
        <v>0</v>
      </c>
      <c r="H1455" s="99" t="b">
        <v>0</v>
      </c>
      <c r="I1455" s="99" t="b">
        <v>0</v>
      </c>
      <c r="J1455" s="99" t="b">
        <v>0</v>
      </c>
      <c r="K1455" s="99" t="b">
        <v>0</v>
      </c>
      <c r="L1455" s="99" t="b">
        <v>0</v>
      </c>
    </row>
    <row r="1456" spans="1:12" ht="15">
      <c r="A1456" s="101" t="s">
        <v>630</v>
      </c>
      <c r="B1456" s="99" t="s">
        <v>806</v>
      </c>
      <c r="C1456" s="99">
        <v>2</v>
      </c>
      <c r="D1456" s="103">
        <v>0.0011431237928043111</v>
      </c>
      <c r="E1456" s="103">
        <v>2.4025479509123913</v>
      </c>
      <c r="F1456" s="99" t="s">
        <v>394</v>
      </c>
      <c r="G1456" s="99" t="b">
        <v>0</v>
      </c>
      <c r="H1456" s="99" t="b">
        <v>0</v>
      </c>
      <c r="I1456" s="99" t="b">
        <v>0</v>
      </c>
      <c r="J1456" s="99" t="b">
        <v>0</v>
      </c>
      <c r="K1456" s="99" t="b">
        <v>0</v>
      </c>
      <c r="L1456" s="99" t="b">
        <v>0</v>
      </c>
    </row>
    <row r="1457" spans="1:12" ht="15">
      <c r="A1457" s="101" t="s">
        <v>445</v>
      </c>
      <c r="B1457" s="99" t="s">
        <v>1153</v>
      </c>
      <c r="C1457" s="99">
        <v>2</v>
      </c>
      <c r="D1457" s="103">
        <v>0.0011431237928043111</v>
      </c>
      <c r="E1457" s="103">
        <v>2.481729196960016</v>
      </c>
      <c r="F1457" s="99" t="s">
        <v>394</v>
      </c>
      <c r="G1457" s="99" t="b">
        <v>0</v>
      </c>
      <c r="H1457" s="99" t="b">
        <v>0</v>
      </c>
      <c r="I1457" s="99" t="b">
        <v>0</v>
      </c>
      <c r="J1457" s="99" t="b">
        <v>1</v>
      </c>
      <c r="K1457" s="99" t="b">
        <v>0</v>
      </c>
      <c r="L1457" s="99" t="b">
        <v>0</v>
      </c>
    </row>
    <row r="1458" spans="1:12" ht="15">
      <c r="A1458" s="101" t="s">
        <v>1265</v>
      </c>
      <c r="B1458" s="99" t="s">
        <v>1272</v>
      </c>
      <c r="C1458" s="99">
        <v>2</v>
      </c>
      <c r="D1458" s="103">
        <v>0.0011431237928043111</v>
      </c>
      <c r="E1458" s="103">
        <v>2.8796692056320534</v>
      </c>
      <c r="F1458" s="99" t="s">
        <v>394</v>
      </c>
      <c r="G1458" s="99" t="b">
        <v>0</v>
      </c>
      <c r="H1458" s="99" t="b">
        <v>0</v>
      </c>
      <c r="I1458" s="99" t="b">
        <v>0</v>
      </c>
      <c r="J1458" s="99" t="b">
        <v>0</v>
      </c>
      <c r="K1458" s="99" t="b">
        <v>0</v>
      </c>
      <c r="L1458" s="99" t="b">
        <v>0</v>
      </c>
    </row>
    <row r="1459" spans="1:12" ht="15">
      <c r="A1459" s="101" t="s">
        <v>500</v>
      </c>
      <c r="B1459" s="99" t="s">
        <v>892</v>
      </c>
      <c r="C1459" s="99">
        <v>2</v>
      </c>
      <c r="D1459" s="103">
        <v>0.0011431237928043111</v>
      </c>
      <c r="E1459" s="103">
        <v>2.4025479509123913</v>
      </c>
      <c r="F1459" s="99" t="s">
        <v>394</v>
      </c>
      <c r="G1459" s="99" t="b">
        <v>0</v>
      </c>
      <c r="H1459" s="99" t="b">
        <v>0</v>
      </c>
      <c r="I1459" s="99" t="b">
        <v>0</v>
      </c>
      <c r="J1459" s="99" t="b">
        <v>0</v>
      </c>
      <c r="K1459" s="99" t="b">
        <v>0</v>
      </c>
      <c r="L1459" s="99" t="b">
        <v>0</v>
      </c>
    </row>
    <row r="1460" spans="1:12" ht="15">
      <c r="A1460" s="101" t="s">
        <v>667</v>
      </c>
      <c r="B1460" s="99" t="s">
        <v>1265</v>
      </c>
      <c r="C1460" s="99">
        <v>2</v>
      </c>
      <c r="D1460" s="103">
        <v>0.0011431237928043111</v>
      </c>
      <c r="E1460" s="103">
        <v>2.578639209968072</v>
      </c>
      <c r="F1460" s="99" t="s">
        <v>394</v>
      </c>
      <c r="G1460" s="99" t="b">
        <v>1</v>
      </c>
      <c r="H1460" s="99" t="b">
        <v>0</v>
      </c>
      <c r="I1460" s="99" t="b">
        <v>0</v>
      </c>
      <c r="J1460" s="99" t="b">
        <v>0</v>
      </c>
      <c r="K1460" s="99" t="b">
        <v>0</v>
      </c>
      <c r="L1460" s="99" t="b">
        <v>0</v>
      </c>
    </row>
    <row r="1461" spans="1:12" ht="15">
      <c r="A1461" s="101" t="s">
        <v>1303</v>
      </c>
      <c r="B1461" s="99" t="s">
        <v>430</v>
      </c>
      <c r="C1461" s="99">
        <v>2</v>
      </c>
      <c r="D1461" s="103">
        <v>0.0011431237928043111</v>
      </c>
      <c r="E1461" s="103">
        <v>2.4025479509123913</v>
      </c>
      <c r="F1461" s="99" t="s">
        <v>394</v>
      </c>
      <c r="G1461" s="99" t="b">
        <v>0</v>
      </c>
      <c r="H1461" s="99" t="b">
        <v>0</v>
      </c>
      <c r="I1461" s="99" t="b">
        <v>0</v>
      </c>
      <c r="J1461" s="99" t="b">
        <v>0</v>
      </c>
      <c r="K1461" s="99" t="b">
        <v>0</v>
      </c>
      <c r="L1461" s="99" t="b">
        <v>0</v>
      </c>
    </row>
    <row r="1462" spans="1:12" ht="15">
      <c r="A1462" s="101" t="s">
        <v>428</v>
      </c>
      <c r="B1462" s="99" t="s">
        <v>437</v>
      </c>
      <c r="C1462" s="99">
        <v>2</v>
      </c>
      <c r="D1462" s="103">
        <v>0.0015363700314247962</v>
      </c>
      <c r="E1462" s="103">
        <v>1.486094002362466</v>
      </c>
      <c r="F1462" s="99" t="s">
        <v>394</v>
      </c>
      <c r="G1462" s="99" t="b">
        <v>0</v>
      </c>
      <c r="H1462" s="99" t="b">
        <v>0</v>
      </c>
      <c r="I1462" s="99" t="b">
        <v>0</v>
      </c>
      <c r="J1462" s="99" t="b">
        <v>0</v>
      </c>
      <c r="K1462" s="99" t="b">
        <v>0</v>
      </c>
      <c r="L1462" s="99" t="b">
        <v>0</v>
      </c>
    </row>
    <row r="1463" spans="1:12" ht="15">
      <c r="A1463" s="101" t="s">
        <v>436</v>
      </c>
      <c r="B1463" s="99" t="s">
        <v>1619</v>
      </c>
      <c r="C1463" s="99">
        <v>2</v>
      </c>
      <c r="D1463" s="103">
        <v>0.0011431237928043111</v>
      </c>
      <c r="E1463" s="103">
        <v>2.3356011612817777</v>
      </c>
      <c r="F1463" s="99" t="s">
        <v>394</v>
      </c>
      <c r="G1463" s="99" t="b">
        <v>0</v>
      </c>
      <c r="H1463" s="99" t="b">
        <v>0</v>
      </c>
      <c r="I1463" s="99" t="b">
        <v>0</v>
      </c>
      <c r="J1463" s="99" t="b">
        <v>0</v>
      </c>
      <c r="K1463" s="99" t="b">
        <v>0</v>
      </c>
      <c r="L1463" s="99" t="b">
        <v>0</v>
      </c>
    </row>
    <row r="1464" spans="1:12" ht="15">
      <c r="A1464" s="101" t="s">
        <v>909</v>
      </c>
      <c r="B1464" s="99" t="s">
        <v>559</v>
      </c>
      <c r="C1464" s="99">
        <v>2</v>
      </c>
      <c r="D1464" s="103">
        <v>0.0011431237928043111</v>
      </c>
      <c r="E1464" s="103">
        <v>2.8796692056320534</v>
      </c>
      <c r="F1464" s="99" t="s">
        <v>394</v>
      </c>
      <c r="G1464" s="99" t="b">
        <v>0</v>
      </c>
      <c r="H1464" s="99" t="b">
        <v>0</v>
      </c>
      <c r="I1464" s="99" t="b">
        <v>0</v>
      </c>
      <c r="J1464" s="99" t="b">
        <v>0</v>
      </c>
      <c r="K1464" s="99" t="b">
        <v>0</v>
      </c>
      <c r="L1464" s="99" t="b">
        <v>0</v>
      </c>
    </row>
    <row r="1465" spans="1:12" ht="15">
      <c r="A1465" s="101" t="s">
        <v>423</v>
      </c>
      <c r="B1465" s="99" t="s">
        <v>1104</v>
      </c>
      <c r="C1465" s="99">
        <v>2</v>
      </c>
      <c r="D1465" s="103">
        <v>0.0015363700314247962</v>
      </c>
      <c r="E1465" s="103">
        <v>1.5574499108981343</v>
      </c>
      <c r="F1465" s="99" t="s">
        <v>394</v>
      </c>
      <c r="G1465" s="99" t="b">
        <v>0</v>
      </c>
      <c r="H1465" s="99" t="b">
        <v>0</v>
      </c>
      <c r="I1465" s="99" t="b">
        <v>0</v>
      </c>
      <c r="J1465" s="99" t="b">
        <v>0</v>
      </c>
      <c r="K1465" s="99" t="b">
        <v>0</v>
      </c>
      <c r="L1465" s="99" t="b">
        <v>0</v>
      </c>
    </row>
    <row r="1466" spans="1:12" ht="15">
      <c r="A1466" s="101" t="s">
        <v>864</v>
      </c>
      <c r="B1466" s="99" t="s">
        <v>436</v>
      </c>
      <c r="C1466" s="99">
        <v>2</v>
      </c>
      <c r="D1466" s="103">
        <v>0.0011431237928043111</v>
      </c>
      <c r="E1466" s="103">
        <v>2.3356011612817777</v>
      </c>
      <c r="F1466" s="99" t="s">
        <v>394</v>
      </c>
      <c r="G1466" s="99" t="b">
        <v>0</v>
      </c>
      <c r="H1466" s="99" t="b">
        <v>0</v>
      </c>
      <c r="I1466" s="99" t="b">
        <v>0</v>
      </c>
      <c r="J1466" s="99" t="b">
        <v>0</v>
      </c>
      <c r="K1466" s="99" t="b">
        <v>0</v>
      </c>
      <c r="L1466" s="99" t="b">
        <v>0</v>
      </c>
    </row>
    <row r="1467" spans="1:12" ht="15">
      <c r="A1467" s="101" t="s">
        <v>806</v>
      </c>
      <c r="B1467" s="99" t="s">
        <v>463</v>
      </c>
      <c r="C1467" s="99">
        <v>2</v>
      </c>
      <c r="D1467" s="103">
        <v>0.0011431237928043111</v>
      </c>
      <c r="E1467" s="103">
        <v>2.4025479509123913</v>
      </c>
      <c r="F1467" s="99" t="s">
        <v>394</v>
      </c>
      <c r="G1467" s="99" t="b">
        <v>0</v>
      </c>
      <c r="H1467" s="99" t="b">
        <v>0</v>
      </c>
      <c r="I1467" s="99" t="b">
        <v>0</v>
      </c>
      <c r="J1467" s="99" t="b">
        <v>0</v>
      </c>
      <c r="K1467" s="99" t="b">
        <v>0</v>
      </c>
      <c r="L1467" s="99" t="b">
        <v>0</v>
      </c>
    </row>
    <row r="1468" spans="1:12" ht="15">
      <c r="A1468" s="101" t="s">
        <v>482</v>
      </c>
      <c r="B1468" s="99" t="s">
        <v>874</v>
      </c>
      <c r="C1468" s="99">
        <v>2</v>
      </c>
      <c r="D1468" s="103">
        <v>0.0011431237928043111</v>
      </c>
      <c r="E1468" s="103">
        <v>2.066755848989198</v>
      </c>
      <c r="F1468" s="99" t="s">
        <v>394</v>
      </c>
      <c r="G1468" s="99" t="b">
        <v>0</v>
      </c>
      <c r="H1468" s="99" t="b">
        <v>0</v>
      </c>
      <c r="I1468" s="99" t="b">
        <v>0</v>
      </c>
      <c r="J1468" s="99" t="b">
        <v>0</v>
      </c>
      <c r="K1468" s="99" t="b">
        <v>0</v>
      </c>
      <c r="L1468" s="99" t="b">
        <v>0</v>
      </c>
    </row>
    <row r="1469" spans="1:12" ht="15">
      <c r="A1469" s="101" t="s">
        <v>433</v>
      </c>
      <c r="B1469" s="99" t="s">
        <v>442</v>
      </c>
      <c r="C1469" s="99">
        <v>2</v>
      </c>
      <c r="D1469" s="103">
        <v>0.0011431237928043111</v>
      </c>
      <c r="E1469" s="103">
        <v>1.8382765204738285</v>
      </c>
      <c r="F1469" s="99" t="s">
        <v>394</v>
      </c>
      <c r="G1469" s="99" t="b">
        <v>0</v>
      </c>
      <c r="H1469" s="99" t="b">
        <v>0</v>
      </c>
      <c r="I1469" s="99" t="b">
        <v>0</v>
      </c>
      <c r="J1469" s="99" t="b">
        <v>0</v>
      </c>
      <c r="K1469" s="99" t="b">
        <v>0</v>
      </c>
      <c r="L1469" s="99" t="b">
        <v>0</v>
      </c>
    </row>
    <row r="1470" spans="1:12" ht="15">
      <c r="A1470" s="101" t="s">
        <v>542</v>
      </c>
      <c r="B1470" s="99" t="s">
        <v>482</v>
      </c>
      <c r="C1470" s="99">
        <v>2</v>
      </c>
      <c r="D1470" s="103">
        <v>0.0011431237928043111</v>
      </c>
      <c r="E1470" s="103">
        <v>1.765725853325217</v>
      </c>
      <c r="F1470" s="99" t="s">
        <v>394</v>
      </c>
      <c r="G1470" s="99" t="b">
        <v>0</v>
      </c>
      <c r="H1470" s="99" t="b">
        <v>0</v>
      </c>
      <c r="I1470" s="99" t="b">
        <v>0</v>
      </c>
      <c r="J1470" s="99" t="b">
        <v>0</v>
      </c>
      <c r="K1470" s="99" t="b">
        <v>0</v>
      </c>
      <c r="L1470" s="99" t="b">
        <v>0</v>
      </c>
    </row>
    <row r="1471" spans="1:12" ht="15">
      <c r="A1471" s="101" t="s">
        <v>1028</v>
      </c>
      <c r="B1471" s="99" t="s">
        <v>421</v>
      </c>
      <c r="C1471" s="99">
        <v>2</v>
      </c>
      <c r="D1471" s="103">
        <v>0.0011431237928043111</v>
      </c>
      <c r="E1471" s="103">
        <v>1.8584799065621156</v>
      </c>
      <c r="F1471" s="99" t="s">
        <v>394</v>
      </c>
      <c r="G1471" s="99" t="b">
        <v>0</v>
      </c>
      <c r="H1471" s="99" t="b">
        <v>0</v>
      </c>
      <c r="I1471" s="99" t="b">
        <v>0</v>
      </c>
      <c r="J1471" s="99" t="b">
        <v>0</v>
      </c>
      <c r="K1471" s="99" t="b">
        <v>0</v>
      </c>
      <c r="L1471" s="99" t="b">
        <v>0</v>
      </c>
    </row>
    <row r="1472" spans="1:12" ht="15">
      <c r="A1472" s="101" t="s">
        <v>612</v>
      </c>
      <c r="B1472" s="99" t="s">
        <v>674</v>
      </c>
      <c r="C1472" s="99">
        <v>2</v>
      </c>
      <c r="D1472" s="103">
        <v>0.0011431237928043111</v>
      </c>
      <c r="E1472" s="103">
        <v>2.2776092143040914</v>
      </c>
      <c r="F1472" s="99" t="s">
        <v>394</v>
      </c>
      <c r="G1472" s="99" t="b">
        <v>0</v>
      </c>
      <c r="H1472" s="99" t="b">
        <v>0</v>
      </c>
      <c r="I1472" s="99" t="b">
        <v>0</v>
      </c>
      <c r="J1472" s="99" t="b">
        <v>0</v>
      </c>
      <c r="K1472" s="99" t="b">
        <v>0</v>
      </c>
      <c r="L1472" s="99" t="b">
        <v>0</v>
      </c>
    </row>
    <row r="1473" spans="1:12" ht="15">
      <c r="A1473" s="101" t="s">
        <v>1305</v>
      </c>
      <c r="B1473" s="99" t="s">
        <v>544</v>
      </c>
      <c r="C1473" s="99">
        <v>2</v>
      </c>
      <c r="D1473" s="103">
        <v>0.0011431237928043111</v>
      </c>
      <c r="E1473" s="103">
        <v>2.3356011612817777</v>
      </c>
      <c r="F1473" s="99" t="s">
        <v>394</v>
      </c>
      <c r="G1473" s="99" t="b">
        <v>0</v>
      </c>
      <c r="H1473" s="99" t="b">
        <v>0</v>
      </c>
      <c r="I1473" s="99" t="b">
        <v>0</v>
      </c>
      <c r="J1473" s="99" t="b">
        <v>0</v>
      </c>
      <c r="K1473" s="99" t="b">
        <v>0</v>
      </c>
      <c r="L1473" s="99" t="b">
        <v>0</v>
      </c>
    </row>
    <row r="1474" spans="1:12" ht="15">
      <c r="A1474" s="101" t="s">
        <v>669</v>
      </c>
      <c r="B1474" s="99" t="s">
        <v>1303</v>
      </c>
      <c r="C1474" s="99">
        <v>2</v>
      </c>
      <c r="D1474" s="103">
        <v>0.0011431237928043111</v>
      </c>
      <c r="E1474" s="103">
        <v>2.578639209968072</v>
      </c>
      <c r="F1474" s="99" t="s">
        <v>394</v>
      </c>
      <c r="G1474" s="99" t="b">
        <v>0</v>
      </c>
      <c r="H1474" s="99" t="b">
        <v>0</v>
      </c>
      <c r="I1474" s="99" t="b">
        <v>0</v>
      </c>
      <c r="J1474" s="99" t="b">
        <v>0</v>
      </c>
      <c r="K1474" s="99" t="b">
        <v>0</v>
      </c>
      <c r="L1474" s="99" t="b">
        <v>0</v>
      </c>
    </row>
    <row r="1475" spans="1:12" ht="15">
      <c r="A1475" s="101" t="s">
        <v>714</v>
      </c>
      <c r="B1475" s="99" t="s">
        <v>254</v>
      </c>
      <c r="C1475" s="99">
        <v>2</v>
      </c>
      <c r="D1475" s="103">
        <v>0.0011431237928043111</v>
      </c>
      <c r="E1475" s="103">
        <v>1.9765792186401099</v>
      </c>
      <c r="F1475" s="99" t="s">
        <v>394</v>
      </c>
      <c r="G1475" s="99" t="b">
        <v>0</v>
      </c>
      <c r="H1475" s="99" t="b">
        <v>0</v>
      </c>
      <c r="I1475" s="99" t="b">
        <v>0</v>
      </c>
      <c r="J1475" s="99" t="b">
        <v>0</v>
      </c>
      <c r="K1475" s="99" t="b">
        <v>0</v>
      </c>
      <c r="L1475" s="99" t="b">
        <v>0</v>
      </c>
    </row>
    <row r="1476" spans="1:12" ht="15">
      <c r="A1476" s="101" t="s">
        <v>442</v>
      </c>
      <c r="B1476" s="99" t="s">
        <v>835</v>
      </c>
      <c r="C1476" s="99">
        <v>2</v>
      </c>
      <c r="D1476" s="103">
        <v>0.0011431237928043111</v>
      </c>
      <c r="E1476" s="103">
        <v>2.3356011612817777</v>
      </c>
      <c r="F1476" s="99" t="s">
        <v>394</v>
      </c>
      <c r="G1476" s="99" t="b">
        <v>0</v>
      </c>
      <c r="H1476" s="99" t="b">
        <v>0</v>
      </c>
      <c r="I1476" s="99" t="b">
        <v>0</v>
      </c>
      <c r="J1476" s="99" t="b">
        <v>0</v>
      </c>
      <c r="K1476" s="99" t="b">
        <v>0</v>
      </c>
      <c r="L1476" s="99" t="b">
        <v>0</v>
      </c>
    </row>
    <row r="1477" spans="1:12" ht="15">
      <c r="A1477" s="101" t="s">
        <v>525</v>
      </c>
      <c r="B1477" s="99" t="s">
        <v>1627</v>
      </c>
      <c r="C1477" s="99">
        <v>2</v>
      </c>
      <c r="D1477" s="103">
        <v>0.0011431237928043111</v>
      </c>
      <c r="E1477" s="103">
        <v>2.3356011612817777</v>
      </c>
      <c r="F1477" s="99" t="s">
        <v>394</v>
      </c>
      <c r="G1477" s="99" t="b">
        <v>0</v>
      </c>
      <c r="H1477" s="99" t="b">
        <v>0</v>
      </c>
      <c r="I1477" s="99" t="b">
        <v>0</v>
      </c>
      <c r="J1477" s="99" t="b">
        <v>0</v>
      </c>
      <c r="K1477" s="99" t="b">
        <v>1</v>
      </c>
      <c r="L1477" s="99" t="b">
        <v>0</v>
      </c>
    </row>
    <row r="1478" spans="1:12" ht="15">
      <c r="A1478" s="101" t="s">
        <v>576</v>
      </c>
      <c r="B1478" s="99" t="s">
        <v>900</v>
      </c>
      <c r="C1478" s="99">
        <v>2</v>
      </c>
      <c r="D1478" s="103">
        <v>0.0011431237928043111</v>
      </c>
      <c r="E1478" s="103">
        <v>2.578639209968072</v>
      </c>
      <c r="F1478" s="99" t="s">
        <v>394</v>
      </c>
      <c r="G1478" s="99" t="b">
        <v>1</v>
      </c>
      <c r="H1478" s="99" t="b">
        <v>0</v>
      </c>
      <c r="I1478" s="99" t="b">
        <v>0</v>
      </c>
      <c r="J1478" s="99" t="b">
        <v>0</v>
      </c>
      <c r="K1478" s="99" t="b">
        <v>0</v>
      </c>
      <c r="L1478" s="99" t="b">
        <v>0</v>
      </c>
    </row>
    <row r="1479" spans="1:12" ht="15">
      <c r="A1479" s="101" t="s">
        <v>440</v>
      </c>
      <c r="B1479" s="99" t="s">
        <v>1052</v>
      </c>
      <c r="C1479" s="99">
        <v>2</v>
      </c>
      <c r="D1479" s="103">
        <v>0.0011431237928043111</v>
      </c>
      <c r="E1479" s="103">
        <v>2.22645669185671</v>
      </c>
      <c r="F1479" s="99" t="s">
        <v>394</v>
      </c>
      <c r="G1479" s="99" t="b">
        <v>0</v>
      </c>
      <c r="H1479" s="99" t="b">
        <v>0</v>
      </c>
      <c r="I1479" s="99" t="b">
        <v>0</v>
      </c>
      <c r="J1479" s="99" t="b">
        <v>0</v>
      </c>
      <c r="K1479" s="99" t="b">
        <v>0</v>
      </c>
      <c r="L1479" s="99" t="b">
        <v>0</v>
      </c>
    </row>
    <row r="1480" spans="1:12" ht="15">
      <c r="A1480" s="101" t="s">
        <v>497</v>
      </c>
      <c r="B1480" s="99" t="s">
        <v>669</v>
      </c>
      <c r="C1480" s="99">
        <v>2</v>
      </c>
      <c r="D1480" s="103">
        <v>0.0011431237928043111</v>
      </c>
      <c r="E1480" s="103">
        <v>2.2776092143040914</v>
      </c>
      <c r="F1480" s="99" t="s">
        <v>394</v>
      </c>
      <c r="G1480" s="99" t="b">
        <v>0</v>
      </c>
      <c r="H1480" s="99" t="b">
        <v>0</v>
      </c>
      <c r="I1480" s="99" t="b">
        <v>0</v>
      </c>
      <c r="J1480" s="99" t="b">
        <v>0</v>
      </c>
      <c r="K1480" s="99" t="b">
        <v>0</v>
      </c>
      <c r="L1480" s="99" t="b">
        <v>0</v>
      </c>
    </row>
    <row r="1481" spans="1:12" ht="15">
      <c r="A1481" s="101" t="s">
        <v>794</v>
      </c>
      <c r="B1481" s="99" t="s">
        <v>876</v>
      </c>
      <c r="C1481" s="99">
        <v>2</v>
      </c>
      <c r="D1481" s="103">
        <v>0.0011431237928043111</v>
      </c>
      <c r="E1481" s="103">
        <v>2.8796692056320534</v>
      </c>
      <c r="F1481" s="99" t="s">
        <v>394</v>
      </c>
      <c r="G1481" s="99" t="b">
        <v>0</v>
      </c>
      <c r="H1481" s="99" t="b">
        <v>0</v>
      </c>
      <c r="I1481" s="99" t="b">
        <v>0</v>
      </c>
      <c r="J1481" s="99" t="b">
        <v>0</v>
      </c>
      <c r="K1481" s="99" t="b">
        <v>1</v>
      </c>
      <c r="L1481" s="99" t="b">
        <v>0</v>
      </c>
    </row>
    <row r="1482" spans="1:12" ht="15">
      <c r="A1482" s="101" t="s">
        <v>1328</v>
      </c>
      <c r="B1482" s="99" t="s">
        <v>670</v>
      </c>
      <c r="C1482" s="99">
        <v>2</v>
      </c>
      <c r="D1482" s="103">
        <v>0.0011431237928043111</v>
      </c>
      <c r="E1482" s="103">
        <v>2.8796692056320534</v>
      </c>
      <c r="F1482" s="99" t="s">
        <v>394</v>
      </c>
      <c r="G1482" s="99" t="b">
        <v>0</v>
      </c>
      <c r="H1482" s="99" t="b">
        <v>0</v>
      </c>
      <c r="I1482" s="99" t="b">
        <v>0</v>
      </c>
      <c r="J1482" s="99" t="b">
        <v>0</v>
      </c>
      <c r="K1482" s="99" t="b">
        <v>0</v>
      </c>
      <c r="L1482" s="99" t="b">
        <v>0</v>
      </c>
    </row>
    <row r="1483" spans="1:12" ht="15">
      <c r="A1483" s="101" t="s">
        <v>787</v>
      </c>
      <c r="B1483" s="99" t="s">
        <v>254</v>
      </c>
      <c r="C1483" s="99">
        <v>2</v>
      </c>
      <c r="D1483" s="103">
        <v>0.0011431237928043111</v>
      </c>
      <c r="E1483" s="103">
        <v>2.2776092143040914</v>
      </c>
      <c r="F1483" s="99" t="s">
        <v>394</v>
      </c>
      <c r="G1483" s="99" t="b">
        <v>0</v>
      </c>
      <c r="H1483" s="99" t="b">
        <v>0</v>
      </c>
      <c r="I1483" s="99" t="b">
        <v>0</v>
      </c>
      <c r="J1483" s="99" t="b">
        <v>0</v>
      </c>
      <c r="K1483" s="99" t="b">
        <v>0</v>
      </c>
      <c r="L1483" s="99" t="b">
        <v>0</v>
      </c>
    </row>
    <row r="1484" spans="1:12" ht="15">
      <c r="A1484" s="101" t="s">
        <v>525</v>
      </c>
      <c r="B1484" s="99" t="s">
        <v>843</v>
      </c>
      <c r="C1484" s="99">
        <v>2</v>
      </c>
      <c r="D1484" s="103">
        <v>0.0011431237928043111</v>
      </c>
      <c r="E1484" s="103">
        <v>2.3356011612817777</v>
      </c>
      <c r="F1484" s="99" t="s">
        <v>394</v>
      </c>
      <c r="G1484" s="99" t="b">
        <v>0</v>
      </c>
      <c r="H1484" s="99" t="b">
        <v>0</v>
      </c>
      <c r="I1484" s="99" t="b">
        <v>0</v>
      </c>
      <c r="J1484" s="99" t="b">
        <v>0</v>
      </c>
      <c r="K1484" s="99" t="b">
        <v>0</v>
      </c>
      <c r="L1484" s="99" t="b">
        <v>0</v>
      </c>
    </row>
    <row r="1485" spans="1:12" ht="15">
      <c r="A1485" s="101" t="s">
        <v>456</v>
      </c>
      <c r="B1485" s="99" t="s">
        <v>1287</v>
      </c>
      <c r="C1485" s="99">
        <v>2</v>
      </c>
      <c r="D1485" s="103">
        <v>0.0011431237928043111</v>
      </c>
      <c r="E1485" s="103">
        <v>2.578639209968072</v>
      </c>
      <c r="F1485" s="99" t="s">
        <v>394</v>
      </c>
      <c r="G1485" s="99" t="b">
        <v>0</v>
      </c>
      <c r="H1485" s="99" t="b">
        <v>0</v>
      </c>
      <c r="I1485" s="99" t="b">
        <v>0</v>
      </c>
      <c r="J1485" s="99" t="b">
        <v>0</v>
      </c>
      <c r="K1485" s="99" t="b">
        <v>0</v>
      </c>
      <c r="L1485" s="99" t="b">
        <v>0</v>
      </c>
    </row>
    <row r="1486" spans="1:12" ht="15">
      <c r="A1486" s="101" t="s">
        <v>700</v>
      </c>
      <c r="B1486" s="99" t="s">
        <v>669</v>
      </c>
      <c r="C1486" s="99">
        <v>2</v>
      </c>
      <c r="D1486" s="103">
        <v>0.0011431237928043111</v>
      </c>
      <c r="E1486" s="103">
        <v>2.10151795524841</v>
      </c>
      <c r="F1486" s="99" t="s">
        <v>394</v>
      </c>
      <c r="G1486" s="99" t="b">
        <v>0</v>
      </c>
      <c r="H1486" s="99" t="b">
        <v>0</v>
      </c>
      <c r="I1486" s="99" t="b">
        <v>0</v>
      </c>
      <c r="J1486" s="99" t="b">
        <v>0</v>
      </c>
      <c r="K1486" s="99" t="b">
        <v>0</v>
      </c>
      <c r="L1486" s="99" t="b">
        <v>0</v>
      </c>
    </row>
    <row r="1487" spans="1:12" ht="15">
      <c r="A1487" s="101" t="s">
        <v>1619</v>
      </c>
      <c r="B1487" s="99" t="s">
        <v>668</v>
      </c>
      <c r="C1487" s="99">
        <v>2</v>
      </c>
      <c r="D1487" s="103">
        <v>0.0011431237928043111</v>
      </c>
      <c r="E1487" s="103">
        <v>2.703577946576372</v>
      </c>
      <c r="F1487" s="99" t="s">
        <v>394</v>
      </c>
      <c r="G1487" s="99" t="b">
        <v>0</v>
      </c>
      <c r="H1487" s="99" t="b">
        <v>0</v>
      </c>
      <c r="I1487" s="99" t="b">
        <v>0</v>
      </c>
      <c r="J1487" s="99" t="b">
        <v>0</v>
      </c>
      <c r="K1487" s="99" t="b">
        <v>0</v>
      </c>
      <c r="L1487" s="99" t="b">
        <v>0</v>
      </c>
    </row>
    <row r="1488" spans="1:12" ht="15">
      <c r="A1488" s="101" t="s">
        <v>1504</v>
      </c>
      <c r="B1488" s="99" t="s">
        <v>1438</v>
      </c>
      <c r="C1488" s="99">
        <v>2</v>
      </c>
      <c r="D1488" s="103">
        <v>0.0011431237928043111</v>
      </c>
      <c r="E1488" s="103">
        <v>2.8796692056320534</v>
      </c>
      <c r="F1488" s="99" t="s">
        <v>394</v>
      </c>
      <c r="G1488" s="99" t="b">
        <v>1</v>
      </c>
      <c r="H1488" s="99" t="b">
        <v>0</v>
      </c>
      <c r="I1488" s="99" t="b">
        <v>0</v>
      </c>
      <c r="J1488" s="99" t="b">
        <v>0</v>
      </c>
      <c r="K1488" s="99" t="b">
        <v>0</v>
      </c>
      <c r="L1488" s="99" t="b">
        <v>0</v>
      </c>
    </row>
    <row r="1489" spans="1:12" ht="15">
      <c r="A1489" s="101" t="s">
        <v>900</v>
      </c>
      <c r="B1489" s="99" t="s">
        <v>554</v>
      </c>
      <c r="C1489" s="99">
        <v>2</v>
      </c>
      <c r="D1489" s="103">
        <v>0.0011431237928043111</v>
      </c>
      <c r="E1489" s="103">
        <v>2.4025479509123913</v>
      </c>
      <c r="F1489" s="99" t="s">
        <v>394</v>
      </c>
      <c r="G1489" s="99" t="b">
        <v>0</v>
      </c>
      <c r="H1489" s="99" t="b">
        <v>0</v>
      </c>
      <c r="I1489" s="99" t="b">
        <v>0</v>
      </c>
      <c r="J1489" s="99" t="b">
        <v>0</v>
      </c>
      <c r="K1489" s="99" t="b">
        <v>0</v>
      </c>
      <c r="L1489" s="99" t="b">
        <v>0</v>
      </c>
    </row>
    <row r="1490" spans="1:12" ht="15">
      <c r="A1490" s="101" t="s">
        <v>1427</v>
      </c>
      <c r="B1490" s="99" t="s">
        <v>618</v>
      </c>
      <c r="C1490" s="99">
        <v>2</v>
      </c>
      <c r="D1490" s="103">
        <v>0.0015363700314247962</v>
      </c>
      <c r="E1490" s="103">
        <v>2.481729196960016</v>
      </c>
      <c r="F1490" s="99" t="s">
        <v>394</v>
      </c>
      <c r="G1490" s="99" t="b">
        <v>0</v>
      </c>
      <c r="H1490" s="99" t="b">
        <v>0</v>
      </c>
      <c r="I1490" s="99" t="b">
        <v>0</v>
      </c>
      <c r="J1490" s="99" t="b">
        <v>0</v>
      </c>
      <c r="K1490" s="99" t="b">
        <v>0</v>
      </c>
      <c r="L1490" s="99" t="b">
        <v>0</v>
      </c>
    </row>
    <row r="1491" spans="1:12" ht="15">
      <c r="A1491" s="101" t="s">
        <v>604</v>
      </c>
      <c r="B1491" s="99" t="s">
        <v>421</v>
      </c>
      <c r="C1491" s="99">
        <v>2</v>
      </c>
      <c r="D1491" s="103">
        <v>0.0011431237928043111</v>
      </c>
      <c r="E1491" s="103">
        <v>1.6823886475064342</v>
      </c>
      <c r="F1491" s="99" t="s">
        <v>394</v>
      </c>
      <c r="G1491" s="99" t="b">
        <v>0</v>
      </c>
      <c r="H1491" s="99" t="b">
        <v>0</v>
      </c>
      <c r="I1491" s="99" t="b">
        <v>0</v>
      </c>
      <c r="J1491" s="99" t="b">
        <v>0</v>
      </c>
      <c r="K1491" s="99" t="b">
        <v>0</v>
      </c>
      <c r="L1491" s="99" t="b">
        <v>0</v>
      </c>
    </row>
    <row r="1492" spans="1:12" ht="15">
      <c r="A1492" s="101" t="s">
        <v>677</v>
      </c>
      <c r="B1492" s="99" t="s">
        <v>435</v>
      </c>
      <c r="C1492" s="99">
        <v>2</v>
      </c>
      <c r="D1492" s="103">
        <v>0.0011431237928043111</v>
      </c>
      <c r="E1492" s="103">
        <v>2.1806992012960347</v>
      </c>
      <c r="F1492" s="99" t="s">
        <v>394</v>
      </c>
      <c r="G1492" s="99" t="b">
        <v>0</v>
      </c>
      <c r="H1492" s="99" t="b">
        <v>0</v>
      </c>
      <c r="I1492" s="99" t="b">
        <v>0</v>
      </c>
      <c r="J1492" s="99" t="b">
        <v>0</v>
      </c>
      <c r="K1492" s="99" t="b">
        <v>0</v>
      </c>
      <c r="L1492" s="99" t="b">
        <v>0</v>
      </c>
    </row>
    <row r="1493" spans="1:12" ht="15">
      <c r="A1493" s="101" t="s">
        <v>435</v>
      </c>
      <c r="B1493" s="99" t="s">
        <v>417</v>
      </c>
      <c r="C1493" s="99">
        <v>2</v>
      </c>
      <c r="D1493" s="103">
        <v>0.0011431237928043111</v>
      </c>
      <c r="E1493" s="103">
        <v>1.7035779465763723</v>
      </c>
      <c r="F1493" s="99" t="s">
        <v>394</v>
      </c>
      <c r="G1493" s="99" t="b">
        <v>0</v>
      </c>
      <c r="H1493" s="99" t="b">
        <v>0</v>
      </c>
      <c r="I1493" s="99" t="b">
        <v>0</v>
      </c>
      <c r="J1493" s="99" t="b">
        <v>0</v>
      </c>
      <c r="K1493" s="99" t="b">
        <v>0</v>
      </c>
      <c r="L1493" s="99" t="b">
        <v>0</v>
      </c>
    </row>
    <row r="1494" spans="1:12" ht="15">
      <c r="A1494" s="101" t="s">
        <v>451</v>
      </c>
      <c r="B1494" s="99" t="s">
        <v>1578</v>
      </c>
      <c r="C1494" s="99">
        <v>2</v>
      </c>
      <c r="D1494" s="103">
        <v>0.0011431237928043111</v>
      </c>
      <c r="E1494" s="103">
        <v>2.8796692056320534</v>
      </c>
      <c r="F1494" s="99" t="s">
        <v>394</v>
      </c>
      <c r="G1494" s="99" t="b">
        <v>0</v>
      </c>
      <c r="H1494" s="99" t="b">
        <v>0</v>
      </c>
      <c r="I1494" s="99" t="b">
        <v>0</v>
      </c>
      <c r="J1494" s="99" t="b">
        <v>0</v>
      </c>
      <c r="K1494" s="99" t="b">
        <v>0</v>
      </c>
      <c r="L1494" s="99" t="b">
        <v>0</v>
      </c>
    </row>
    <row r="1495" spans="1:12" ht="15">
      <c r="A1495" s="101" t="s">
        <v>668</v>
      </c>
      <c r="B1495" s="99" t="s">
        <v>693</v>
      </c>
      <c r="C1495" s="99">
        <v>2</v>
      </c>
      <c r="D1495" s="103">
        <v>0.0011431237928043111</v>
      </c>
      <c r="E1495" s="103">
        <v>2.5274866875206907</v>
      </c>
      <c r="F1495" s="99" t="s">
        <v>394</v>
      </c>
      <c r="G1495" s="99" t="b">
        <v>0</v>
      </c>
      <c r="H1495" s="99" t="b">
        <v>0</v>
      </c>
      <c r="I1495" s="99" t="b">
        <v>0</v>
      </c>
      <c r="J1495" s="99" t="b">
        <v>0</v>
      </c>
      <c r="K1495" s="99" t="b">
        <v>0</v>
      </c>
      <c r="L1495" s="99" t="b">
        <v>0</v>
      </c>
    </row>
    <row r="1496" spans="1:12" ht="15">
      <c r="A1496" s="101" t="s">
        <v>574</v>
      </c>
      <c r="B1496" s="99" t="s">
        <v>445</v>
      </c>
      <c r="C1496" s="99">
        <v>2</v>
      </c>
      <c r="D1496" s="103">
        <v>0.0011431237928043111</v>
      </c>
      <c r="E1496" s="103">
        <v>2.3056379379043346</v>
      </c>
      <c r="F1496" s="99" t="s">
        <v>394</v>
      </c>
      <c r="G1496" s="99" t="b">
        <v>0</v>
      </c>
      <c r="H1496" s="99" t="b">
        <v>0</v>
      </c>
      <c r="I1496" s="99" t="b">
        <v>0</v>
      </c>
      <c r="J1496" s="99" t="b">
        <v>0</v>
      </c>
      <c r="K1496" s="99" t="b">
        <v>0</v>
      </c>
      <c r="L1496" s="99" t="b">
        <v>0</v>
      </c>
    </row>
    <row r="1497" spans="1:12" ht="15">
      <c r="A1497" s="101" t="s">
        <v>499</v>
      </c>
      <c r="B1497" s="99" t="s">
        <v>1087</v>
      </c>
      <c r="C1497" s="99">
        <v>2</v>
      </c>
      <c r="D1497" s="103">
        <v>0.0011431237928043111</v>
      </c>
      <c r="E1497" s="103">
        <v>2.5274866875206907</v>
      </c>
      <c r="F1497" s="99" t="s">
        <v>394</v>
      </c>
      <c r="G1497" s="99" t="b">
        <v>0</v>
      </c>
      <c r="H1497" s="99" t="b">
        <v>0</v>
      </c>
      <c r="I1497" s="99" t="b">
        <v>0</v>
      </c>
      <c r="J1497" s="99" t="b">
        <v>0</v>
      </c>
      <c r="K1497" s="99" t="b">
        <v>0</v>
      </c>
      <c r="L1497" s="99" t="b">
        <v>0</v>
      </c>
    </row>
    <row r="1498" spans="1:12" ht="15">
      <c r="A1498" s="101" t="s">
        <v>788</v>
      </c>
      <c r="B1498" s="99" t="s">
        <v>633</v>
      </c>
      <c r="C1498" s="99">
        <v>2</v>
      </c>
      <c r="D1498" s="103">
        <v>0.0011431237928043111</v>
      </c>
      <c r="E1498" s="103">
        <v>2.578639209968072</v>
      </c>
      <c r="F1498" s="99" t="s">
        <v>394</v>
      </c>
      <c r="G1498" s="99" t="b">
        <v>0</v>
      </c>
      <c r="H1498" s="99" t="b">
        <v>0</v>
      </c>
      <c r="I1498" s="99" t="b">
        <v>0</v>
      </c>
      <c r="J1498" s="99" t="b">
        <v>0</v>
      </c>
      <c r="K1498" s="99" t="b">
        <v>0</v>
      </c>
      <c r="L1498" s="99" t="b">
        <v>0</v>
      </c>
    </row>
    <row r="1499" spans="1:12" ht="15">
      <c r="A1499" s="101" t="s">
        <v>463</v>
      </c>
      <c r="B1499" s="99" t="s">
        <v>905</v>
      </c>
      <c r="C1499" s="99">
        <v>2</v>
      </c>
      <c r="D1499" s="103">
        <v>0.0011431237928043111</v>
      </c>
      <c r="E1499" s="103">
        <v>2.4025479509123913</v>
      </c>
      <c r="F1499" s="99" t="s">
        <v>394</v>
      </c>
      <c r="G1499" s="99" t="b">
        <v>0</v>
      </c>
      <c r="H1499" s="99" t="b">
        <v>0</v>
      </c>
      <c r="I1499" s="99" t="b">
        <v>0</v>
      </c>
      <c r="J1499" s="99" t="b">
        <v>0</v>
      </c>
      <c r="K1499" s="99" t="b">
        <v>0</v>
      </c>
      <c r="L1499" s="99" t="b">
        <v>0</v>
      </c>
    </row>
    <row r="1500" spans="1:12" ht="15">
      <c r="A1500" s="101" t="s">
        <v>442</v>
      </c>
      <c r="B1500" s="99" t="s">
        <v>250</v>
      </c>
      <c r="C1500" s="99">
        <v>2</v>
      </c>
      <c r="D1500" s="103">
        <v>0.0011431237928043111</v>
      </c>
      <c r="E1500" s="103">
        <v>1.636631156945759</v>
      </c>
      <c r="F1500" s="99" t="s">
        <v>394</v>
      </c>
      <c r="G1500" s="99" t="b">
        <v>0</v>
      </c>
      <c r="H1500" s="99" t="b">
        <v>0</v>
      </c>
      <c r="I1500" s="99" t="b">
        <v>0</v>
      </c>
      <c r="J1500" s="99" t="b">
        <v>0</v>
      </c>
      <c r="K1500" s="99" t="b">
        <v>0</v>
      </c>
      <c r="L1500" s="99" t="b">
        <v>0</v>
      </c>
    </row>
    <row r="1501" spans="1:12" ht="15">
      <c r="A1501" s="101" t="s">
        <v>528</v>
      </c>
      <c r="B1501" s="99" t="s">
        <v>1081</v>
      </c>
      <c r="C1501" s="99">
        <v>2</v>
      </c>
      <c r="D1501" s="103">
        <v>0.0011431237928043111</v>
      </c>
      <c r="E1501" s="103">
        <v>2.481729196960016</v>
      </c>
      <c r="F1501" s="99" t="s">
        <v>394</v>
      </c>
      <c r="G1501" s="99" t="b">
        <v>0</v>
      </c>
      <c r="H1501" s="99" t="b">
        <v>0</v>
      </c>
      <c r="I1501" s="99" t="b">
        <v>0</v>
      </c>
      <c r="J1501" s="99" t="b">
        <v>0</v>
      </c>
      <c r="K1501" s="99" t="b">
        <v>0</v>
      </c>
      <c r="L1501" s="99" t="b">
        <v>0</v>
      </c>
    </row>
    <row r="1502" spans="1:12" ht="15">
      <c r="A1502" s="101" t="s">
        <v>446</v>
      </c>
      <c r="B1502" s="99" t="s">
        <v>909</v>
      </c>
      <c r="C1502" s="99">
        <v>2</v>
      </c>
      <c r="D1502" s="103">
        <v>0.0011431237928043111</v>
      </c>
      <c r="E1502" s="103">
        <v>2.703577946576372</v>
      </c>
      <c r="F1502" s="99" t="s">
        <v>394</v>
      </c>
      <c r="G1502" s="99" t="b">
        <v>0</v>
      </c>
      <c r="H1502" s="99" t="b">
        <v>0</v>
      </c>
      <c r="I1502" s="99" t="b">
        <v>0</v>
      </c>
      <c r="J1502" s="99" t="b">
        <v>0</v>
      </c>
      <c r="K1502" s="99" t="b">
        <v>0</v>
      </c>
      <c r="L1502" s="99" t="b">
        <v>0</v>
      </c>
    </row>
    <row r="1503" spans="1:12" ht="15">
      <c r="A1503" s="101" t="s">
        <v>472</v>
      </c>
      <c r="B1503" s="99" t="s">
        <v>418</v>
      </c>
      <c r="C1503" s="99">
        <v>2</v>
      </c>
      <c r="D1503" s="103">
        <v>0.0015363700314247962</v>
      </c>
      <c r="E1503" s="103">
        <v>1.0223367092007851</v>
      </c>
      <c r="F1503" s="99" t="s">
        <v>394</v>
      </c>
      <c r="G1503" s="99" t="b">
        <v>0</v>
      </c>
      <c r="H1503" s="99" t="b">
        <v>0</v>
      </c>
      <c r="I1503" s="99" t="b">
        <v>0</v>
      </c>
      <c r="J1503" s="99" t="b">
        <v>0</v>
      </c>
      <c r="K1503" s="99" t="b">
        <v>0</v>
      </c>
      <c r="L1503" s="99" t="b">
        <v>0</v>
      </c>
    </row>
    <row r="1504" spans="1:12" ht="15">
      <c r="A1504" s="101" t="s">
        <v>545</v>
      </c>
      <c r="B1504" s="99" t="s">
        <v>1465</v>
      </c>
      <c r="C1504" s="99">
        <v>2</v>
      </c>
      <c r="D1504" s="103">
        <v>0.0015363700314247962</v>
      </c>
      <c r="E1504" s="103">
        <v>2.4025479509123913</v>
      </c>
      <c r="F1504" s="99" t="s">
        <v>394</v>
      </c>
      <c r="G1504" s="99" t="b">
        <v>0</v>
      </c>
      <c r="H1504" s="99" t="b">
        <v>0</v>
      </c>
      <c r="I1504" s="99" t="b">
        <v>0</v>
      </c>
      <c r="J1504" s="99" t="b">
        <v>0</v>
      </c>
      <c r="K1504" s="99" t="b">
        <v>0</v>
      </c>
      <c r="L1504" s="99" t="b">
        <v>0</v>
      </c>
    </row>
    <row r="1505" spans="1:12" ht="15">
      <c r="A1505" s="101" t="s">
        <v>700</v>
      </c>
      <c r="B1505" s="99" t="s">
        <v>421</v>
      </c>
      <c r="C1505" s="99">
        <v>2</v>
      </c>
      <c r="D1505" s="103">
        <v>0.0011431237928043111</v>
      </c>
      <c r="E1505" s="103">
        <v>1.381358651842453</v>
      </c>
      <c r="F1505" s="99" t="s">
        <v>394</v>
      </c>
      <c r="G1505" s="99" t="b">
        <v>0</v>
      </c>
      <c r="H1505" s="99" t="b">
        <v>0</v>
      </c>
      <c r="I1505" s="99" t="b">
        <v>0</v>
      </c>
      <c r="J1505" s="99" t="b">
        <v>0</v>
      </c>
      <c r="K1505" s="99" t="b">
        <v>0</v>
      </c>
      <c r="L1505" s="99" t="b">
        <v>0</v>
      </c>
    </row>
    <row r="1506" spans="1:12" ht="15">
      <c r="A1506" s="101" t="s">
        <v>1079</v>
      </c>
      <c r="B1506" s="99" t="s">
        <v>1130</v>
      </c>
      <c r="C1506" s="99">
        <v>2</v>
      </c>
      <c r="D1506" s="103">
        <v>0.0011431237928043111</v>
      </c>
      <c r="E1506" s="103">
        <v>2.8796692056320534</v>
      </c>
      <c r="F1506" s="99" t="s">
        <v>394</v>
      </c>
      <c r="G1506" s="99" t="b">
        <v>0</v>
      </c>
      <c r="H1506" s="99" t="b">
        <v>0</v>
      </c>
      <c r="I1506" s="99" t="b">
        <v>0</v>
      </c>
      <c r="J1506" s="99" t="b">
        <v>0</v>
      </c>
      <c r="K1506" s="99" t="b">
        <v>0</v>
      </c>
      <c r="L1506" s="99" t="b">
        <v>0</v>
      </c>
    </row>
    <row r="1507" spans="1:12" ht="15">
      <c r="A1507" s="101" t="s">
        <v>1029</v>
      </c>
      <c r="B1507" s="99" t="s">
        <v>419</v>
      </c>
      <c r="C1507" s="99">
        <v>2</v>
      </c>
      <c r="D1507" s="103">
        <v>0.0015363700314247962</v>
      </c>
      <c r="E1507" s="103">
        <v>1.6066679335683158</v>
      </c>
      <c r="F1507" s="99" t="s">
        <v>394</v>
      </c>
      <c r="G1507" s="99" t="b">
        <v>0</v>
      </c>
      <c r="H1507" s="99" t="b">
        <v>0</v>
      </c>
      <c r="I1507" s="99" t="b">
        <v>0</v>
      </c>
      <c r="J1507" s="99" t="b">
        <v>0</v>
      </c>
      <c r="K1507" s="99" t="b">
        <v>0</v>
      </c>
      <c r="L1507" s="99" t="b">
        <v>0</v>
      </c>
    </row>
    <row r="1508" spans="1:12" ht="15">
      <c r="A1508" s="101" t="s">
        <v>440</v>
      </c>
      <c r="B1508" s="99" t="s">
        <v>451</v>
      </c>
      <c r="C1508" s="99">
        <v>2</v>
      </c>
      <c r="D1508" s="103">
        <v>0.0011431237928043111</v>
      </c>
      <c r="E1508" s="103">
        <v>2.22645669185671</v>
      </c>
      <c r="F1508" s="99" t="s">
        <v>394</v>
      </c>
      <c r="G1508" s="99" t="b">
        <v>0</v>
      </c>
      <c r="H1508" s="99" t="b">
        <v>0</v>
      </c>
      <c r="I1508" s="99" t="b">
        <v>0</v>
      </c>
      <c r="J1508" s="99" t="b">
        <v>0</v>
      </c>
      <c r="K1508" s="99" t="b">
        <v>0</v>
      </c>
      <c r="L1508" s="99" t="b">
        <v>0</v>
      </c>
    </row>
    <row r="1509" spans="1:12" ht="15">
      <c r="A1509" s="101" t="s">
        <v>883</v>
      </c>
      <c r="B1509" s="99" t="s">
        <v>421</v>
      </c>
      <c r="C1509" s="99">
        <v>2</v>
      </c>
      <c r="D1509" s="103">
        <v>0.0011431237928043111</v>
      </c>
      <c r="E1509" s="103">
        <v>1.8584799065621156</v>
      </c>
      <c r="F1509" s="99" t="s">
        <v>394</v>
      </c>
      <c r="G1509" s="99" t="b">
        <v>0</v>
      </c>
      <c r="H1509" s="99" t="b">
        <v>0</v>
      </c>
      <c r="I1509" s="99" t="b">
        <v>0</v>
      </c>
      <c r="J1509" s="99" t="b">
        <v>0</v>
      </c>
      <c r="K1509" s="99" t="b">
        <v>0</v>
      </c>
      <c r="L1509" s="99" t="b">
        <v>0</v>
      </c>
    </row>
    <row r="1510" spans="1:12" ht="15">
      <c r="A1510" s="101" t="s">
        <v>722</v>
      </c>
      <c r="B1510" s="99" t="s">
        <v>1305</v>
      </c>
      <c r="C1510" s="99">
        <v>2</v>
      </c>
      <c r="D1510" s="103">
        <v>0.0011431237928043111</v>
      </c>
      <c r="E1510" s="103">
        <v>2.578639209968072</v>
      </c>
      <c r="F1510" s="99" t="s">
        <v>394</v>
      </c>
      <c r="G1510" s="99" t="b">
        <v>0</v>
      </c>
      <c r="H1510" s="99" t="b">
        <v>0</v>
      </c>
      <c r="I1510" s="99" t="b">
        <v>0</v>
      </c>
      <c r="J1510" s="99" t="b">
        <v>0</v>
      </c>
      <c r="K1510" s="99" t="b">
        <v>0</v>
      </c>
      <c r="L1510" s="99" t="b">
        <v>0</v>
      </c>
    </row>
    <row r="1511" spans="1:12" ht="15">
      <c r="A1511" s="101" t="s">
        <v>419</v>
      </c>
      <c r="B1511" s="99" t="s">
        <v>864</v>
      </c>
      <c r="C1511" s="99">
        <v>2</v>
      </c>
      <c r="D1511" s="103">
        <v>0.0011431237928043111</v>
      </c>
      <c r="E1511" s="103">
        <v>1.7827591926239972</v>
      </c>
      <c r="F1511" s="99" t="s">
        <v>394</v>
      </c>
      <c r="G1511" s="99" t="b">
        <v>0</v>
      </c>
      <c r="H1511" s="99" t="b">
        <v>0</v>
      </c>
      <c r="I1511" s="99" t="b">
        <v>0</v>
      </c>
      <c r="J1511" s="99" t="b">
        <v>0</v>
      </c>
      <c r="K1511" s="99" t="b">
        <v>0</v>
      </c>
      <c r="L1511" s="99" t="b">
        <v>0</v>
      </c>
    </row>
    <row r="1512" spans="1:12" ht="15">
      <c r="A1512" s="101" t="s">
        <v>419</v>
      </c>
      <c r="B1512" s="99" t="s">
        <v>421</v>
      </c>
      <c r="C1512" s="99">
        <v>2</v>
      </c>
      <c r="D1512" s="103">
        <v>0.0011431237928043111</v>
      </c>
      <c r="E1512" s="103">
        <v>0.761569893554059</v>
      </c>
      <c r="F1512" s="99" t="s">
        <v>394</v>
      </c>
      <c r="G1512" s="99" t="b">
        <v>0</v>
      </c>
      <c r="H1512" s="99" t="b">
        <v>0</v>
      </c>
      <c r="I1512" s="99" t="b">
        <v>0</v>
      </c>
      <c r="J1512" s="99" t="b">
        <v>0</v>
      </c>
      <c r="K1512" s="99" t="b">
        <v>0</v>
      </c>
      <c r="L1512" s="99" t="b">
        <v>0</v>
      </c>
    </row>
    <row r="1513" spans="1:12" ht="15">
      <c r="A1513" s="101" t="s">
        <v>1457</v>
      </c>
      <c r="B1513" s="99" t="s">
        <v>1193</v>
      </c>
      <c r="C1513" s="99">
        <v>2</v>
      </c>
      <c r="D1513" s="103">
        <v>0.0011431237928043111</v>
      </c>
      <c r="E1513" s="103">
        <v>2.8796692056320534</v>
      </c>
      <c r="F1513" s="99" t="s">
        <v>394</v>
      </c>
      <c r="G1513" s="99" t="b">
        <v>0</v>
      </c>
      <c r="H1513" s="99" t="b">
        <v>0</v>
      </c>
      <c r="I1513" s="99" t="b">
        <v>0</v>
      </c>
      <c r="J1513" s="99" t="b">
        <v>0</v>
      </c>
      <c r="K1513" s="99" t="b">
        <v>0</v>
      </c>
      <c r="L1513" s="99" t="b">
        <v>0</v>
      </c>
    </row>
    <row r="1514" spans="1:12" ht="15">
      <c r="A1514" s="101" t="s">
        <v>421</v>
      </c>
      <c r="B1514" s="99" t="s">
        <v>462</v>
      </c>
      <c r="C1514" s="99">
        <v>2</v>
      </c>
      <c r="D1514" s="103">
        <v>0.0011431237928043111</v>
      </c>
      <c r="E1514" s="103">
        <v>1.120001360942423</v>
      </c>
      <c r="F1514" s="99" t="s">
        <v>394</v>
      </c>
      <c r="G1514" s="99" t="b">
        <v>0</v>
      </c>
      <c r="H1514" s="99" t="b">
        <v>0</v>
      </c>
      <c r="I1514" s="99" t="b">
        <v>0</v>
      </c>
      <c r="J1514" s="99" t="b">
        <v>0</v>
      </c>
      <c r="K1514" s="99" t="b">
        <v>0</v>
      </c>
      <c r="L1514" s="99" t="b">
        <v>0</v>
      </c>
    </row>
    <row r="1515" spans="1:12" ht="15">
      <c r="A1515" s="101" t="s">
        <v>1023</v>
      </c>
      <c r="B1515" s="99" t="s">
        <v>725</v>
      </c>
      <c r="C1515" s="99">
        <v>2</v>
      </c>
      <c r="D1515" s="103">
        <v>0.0011431237928043111</v>
      </c>
      <c r="E1515" s="103">
        <v>2.578639209968072</v>
      </c>
      <c r="F1515" s="99" t="s">
        <v>394</v>
      </c>
      <c r="G1515" s="99" t="b">
        <v>0</v>
      </c>
      <c r="H1515" s="99" t="b">
        <v>0</v>
      </c>
      <c r="I1515" s="99" t="b">
        <v>0</v>
      </c>
      <c r="J1515" s="99" t="b">
        <v>0</v>
      </c>
      <c r="K1515" s="99" t="b">
        <v>0</v>
      </c>
      <c r="L1515" s="99" t="b">
        <v>0</v>
      </c>
    </row>
    <row r="1516" spans="1:12" ht="15">
      <c r="A1516" s="101" t="s">
        <v>876</v>
      </c>
      <c r="B1516" s="99" t="s">
        <v>604</v>
      </c>
      <c r="C1516" s="99">
        <v>2</v>
      </c>
      <c r="D1516" s="103">
        <v>0.0011431237928043111</v>
      </c>
      <c r="E1516" s="103">
        <v>2.703577946576372</v>
      </c>
      <c r="F1516" s="99" t="s">
        <v>394</v>
      </c>
      <c r="G1516" s="99" t="b">
        <v>0</v>
      </c>
      <c r="H1516" s="99" t="b">
        <v>1</v>
      </c>
      <c r="I1516" s="99" t="b">
        <v>0</v>
      </c>
      <c r="J1516" s="99" t="b">
        <v>0</v>
      </c>
      <c r="K1516" s="99" t="b">
        <v>0</v>
      </c>
      <c r="L1516" s="99" t="b">
        <v>0</v>
      </c>
    </row>
    <row r="1517" spans="1:12" ht="15">
      <c r="A1517" s="101" t="s">
        <v>472</v>
      </c>
      <c r="B1517" s="99" t="s">
        <v>1322</v>
      </c>
      <c r="C1517" s="99">
        <v>2</v>
      </c>
      <c r="D1517" s="103">
        <v>0.0011431237928043111</v>
      </c>
      <c r="E1517" s="103">
        <v>2.22645669185671</v>
      </c>
      <c r="F1517" s="99" t="s">
        <v>394</v>
      </c>
      <c r="G1517" s="99" t="b">
        <v>0</v>
      </c>
      <c r="H1517" s="99" t="b">
        <v>0</v>
      </c>
      <c r="I1517" s="99" t="b">
        <v>0</v>
      </c>
      <c r="J1517" s="99" t="b">
        <v>0</v>
      </c>
      <c r="K1517" s="99" t="b">
        <v>0</v>
      </c>
      <c r="L1517" s="99" t="b">
        <v>0</v>
      </c>
    </row>
    <row r="1518" spans="1:12" ht="15">
      <c r="A1518" s="101" t="s">
        <v>1153</v>
      </c>
      <c r="B1518" s="99" t="s">
        <v>425</v>
      </c>
      <c r="C1518" s="99">
        <v>2</v>
      </c>
      <c r="D1518" s="103">
        <v>0.0011431237928043111</v>
      </c>
      <c r="E1518" s="103">
        <v>1.9254266961927287</v>
      </c>
      <c r="F1518" s="99" t="s">
        <v>394</v>
      </c>
      <c r="G1518" s="99" t="b">
        <v>1</v>
      </c>
      <c r="H1518" s="99" t="b">
        <v>0</v>
      </c>
      <c r="I1518" s="99" t="b">
        <v>0</v>
      </c>
      <c r="J1518" s="99" t="b">
        <v>1</v>
      </c>
      <c r="K1518" s="99" t="b">
        <v>0</v>
      </c>
      <c r="L1518" s="99" t="b">
        <v>0</v>
      </c>
    </row>
    <row r="1519" spans="1:12" ht="15">
      <c r="A1519" s="101" t="s">
        <v>897</v>
      </c>
      <c r="B1519" s="99" t="s">
        <v>437</v>
      </c>
      <c r="C1519" s="99">
        <v>2</v>
      </c>
      <c r="D1519" s="103">
        <v>0.0011431237928043111</v>
      </c>
      <c r="E1519" s="103">
        <v>2.1393065161378098</v>
      </c>
      <c r="F1519" s="99" t="s">
        <v>394</v>
      </c>
      <c r="G1519" s="99" t="b">
        <v>0</v>
      </c>
      <c r="H1519" s="99" t="b">
        <v>0</v>
      </c>
      <c r="I1519" s="99" t="b">
        <v>0</v>
      </c>
      <c r="J1519" s="99" t="b">
        <v>0</v>
      </c>
      <c r="K1519" s="99" t="b">
        <v>0</v>
      </c>
      <c r="L1519" s="99" t="b">
        <v>0</v>
      </c>
    </row>
    <row r="1520" spans="1:12" ht="15">
      <c r="A1520" s="101" t="s">
        <v>421</v>
      </c>
      <c r="B1520" s="99" t="s">
        <v>499</v>
      </c>
      <c r="C1520" s="99">
        <v>2</v>
      </c>
      <c r="D1520" s="103">
        <v>0.0011431237928043111</v>
      </c>
      <c r="E1520" s="103">
        <v>1.6428801062227605</v>
      </c>
      <c r="F1520" s="99" t="s">
        <v>394</v>
      </c>
      <c r="G1520" s="99" t="b">
        <v>0</v>
      </c>
      <c r="H1520" s="99" t="b">
        <v>0</v>
      </c>
      <c r="I1520" s="99" t="b">
        <v>0</v>
      </c>
      <c r="J1520" s="99" t="b">
        <v>0</v>
      </c>
      <c r="K1520" s="99" t="b">
        <v>0</v>
      </c>
      <c r="L1520" s="99" t="b">
        <v>0</v>
      </c>
    </row>
    <row r="1521" spans="1:12" ht="15">
      <c r="A1521" s="101" t="s">
        <v>471</v>
      </c>
      <c r="B1521" s="99" t="s">
        <v>1662</v>
      </c>
      <c r="C1521" s="99">
        <v>2</v>
      </c>
      <c r="D1521" s="103">
        <v>0.0011431237928043111</v>
      </c>
      <c r="E1521" s="103">
        <v>2.8796692056320534</v>
      </c>
      <c r="F1521" s="99" t="s">
        <v>394</v>
      </c>
      <c r="G1521" s="99" t="b">
        <v>0</v>
      </c>
      <c r="H1521" s="99" t="b">
        <v>0</v>
      </c>
      <c r="I1521" s="99" t="b">
        <v>0</v>
      </c>
      <c r="J1521" s="99" t="b">
        <v>0</v>
      </c>
      <c r="K1521" s="99" t="b">
        <v>0</v>
      </c>
      <c r="L1521" s="99" t="b">
        <v>0</v>
      </c>
    </row>
    <row r="1522" spans="1:12" ht="15">
      <c r="A1522" s="101" t="s">
        <v>1228</v>
      </c>
      <c r="B1522" s="99" t="s">
        <v>710</v>
      </c>
      <c r="C1522" s="99">
        <v>2</v>
      </c>
      <c r="D1522" s="103">
        <v>0.0015363700314247962</v>
      </c>
      <c r="E1522" s="103">
        <v>2.578639209968072</v>
      </c>
      <c r="F1522" s="99" t="s">
        <v>394</v>
      </c>
      <c r="G1522" s="99" t="b">
        <v>0</v>
      </c>
      <c r="H1522" s="99" t="b">
        <v>0</v>
      </c>
      <c r="I1522" s="99" t="b">
        <v>0</v>
      </c>
      <c r="J1522" s="99" t="b">
        <v>1</v>
      </c>
      <c r="K1522" s="99" t="b">
        <v>0</v>
      </c>
      <c r="L1522" s="99" t="b">
        <v>0</v>
      </c>
    </row>
    <row r="1523" spans="1:12" ht="15">
      <c r="A1523" s="101" t="s">
        <v>480</v>
      </c>
      <c r="B1523" s="99" t="s">
        <v>1011</v>
      </c>
      <c r="C1523" s="99">
        <v>2</v>
      </c>
      <c r="D1523" s="103">
        <v>0.0011431237928043111</v>
      </c>
      <c r="E1523" s="103">
        <v>2.703577946576372</v>
      </c>
      <c r="F1523" s="99" t="s">
        <v>394</v>
      </c>
      <c r="G1523" s="99" t="b">
        <v>0</v>
      </c>
      <c r="H1523" s="99" t="b">
        <v>0</v>
      </c>
      <c r="I1523" s="99" t="b">
        <v>0</v>
      </c>
      <c r="J1523" s="99" t="b">
        <v>0</v>
      </c>
      <c r="K1523" s="99" t="b">
        <v>0</v>
      </c>
      <c r="L1523" s="99" t="b">
        <v>0</v>
      </c>
    </row>
    <row r="1524" spans="1:12" ht="15">
      <c r="A1524" s="101" t="s">
        <v>1109</v>
      </c>
      <c r="B1524" s="99" t="s">
        <v>457</v>
      </c>
      <c r="C1524" s="99">
        <v>2</v>
      </c>
      <c r="D1524" s="103">
        <v>0.0011431237928043111</v>
      </c>
      <c r="E1524" s="103">
        <v>2.0503654328010286</v>
      </c>
      <c r="F1524" s="99" t="s">
        <v>394</v>
      </c>
      <c r="G1524" s="99" t="b">
        <v>0</v>
      </c>
      <c r="H1524" s="99" t="b">
        <v>0</v>
      </c>
      <c r="I1524" s="99" t="b">
        <v>0</v>
      </c>
      <c r="J1524" s="99" t="b">
        <v>0</v>
      </c>
      <c r="K1524" s="99" t="b">
        <v>0</v>
      </c>
      <c r="L1524" s="99" t="b">
        <v>0</v>
      </c>
    </row>
    <row r="1525" spans="1:12" ht="15">
      <c r="A1525" s="101" t="s">
        <v>674</v>
      </c>
      <c r="B1525" s="99" t="s">
        <v>601</v>
      </c>
      <c r="C1525" s="99">
        <v>2</v>
      </c>
      <c r="D1525" s="103">
        <v>0.0011431237928043111</v>
      </c>
      <c r="E1525" s="103">
        <v>2.578639209968072</v>
      </c>
      <c r="F1525" s="99" t="s">
        <v>394</v>
      </c>
      <c r="G1525" s="99" t="b">
        <v>0</v>
      </c>
      <c r="H1525" s="99" t="b">
        <v>0</v>
      </c>
      <c r="I1525" s="99" t="b">
        <v>0</v>
      </c>
      <c r="J1525" s="99" t="b">
        <v>0</v>
      </c>
      <c r="K1525" s="99" t="b">
        <v>0</v>
      </c>
      <c r="L1525" s="99" t="b">
        <v>0</v>
      </c>
    </row>
    <row r="1526" spans="1:12" ht="15">
      <c r="A1526" s="101" t="s">
        <v>710</v>
      </c>
      <c r="B1526" s="99" t="s">
        <v>422</v>
      </c>
      <c r="C1526" s="99">
        <v>2</v>
      </c>
      <c r="D1526" s="103">
        <v>0.0011431237928043111</v>
      </c>
      <c r="E1526" s="103">
        <v>1.7335411699538155</v>
      </c>
      <c r="F1526" s="99" t="s">
        <v>394</v>
      </c>
      <c r="G1526" s="99" t="b">
        <v>1</v>
      </c>
      <c r="H1526" s="99" t="b">
        <v>0</v>
      </c>
      <c r="I1526" s="99" t="b">
        <v>0</v>
      </c>
      <c r="J1526" s="99" t="b">
        <v>0</v>
      </c>
      <c r="K1526" s="99" t="b">
        <v>0</v>
      </c>
      <c r="L1526" s="99" t="b">
        <v>0</v>
      </c>
    </row>
    <row r="1527" spans="1:12" ht="15">
      <c r="A1527" s="101" t="s">
        <v>1582</v>
      </c>
      <c r="B1527" s="99" t="s">
        <v>1373</v>
      </c>
      <c r="C1527" s="99">
        <v>2</v>
      </c>
      <c r="D1527" s="103">
        <v>0.0011431237928043111</v>
      </c>
      <c r="E1527" s="103">
        <v>2.8796692056320534</v>
      </c>
      <c r="F1527" s="99" t="s">
        <v>394</v>
      </c>
      <c r="G1527" s="99" t="b">
        <v>0</v>
      </c>
      <c r="H1527" s="99" t="b">
        <v>0</v>
      </c>
      <c r="I1527" s="99" t="b">
        <v>0</v>
      </c>
      <c r="J1527" s="99" t="b">
        <v>0</v>
      </c>
      <c r="K1527" s="99" t="b">
        <v>0</v>
      </c>
      <c r="L1527" s="99" t="b">
        <v>0</v>
      </c>
    </row>
    <row r="1528" spans="1:12" ht="15">
      <c r="A1528" s="101" t="s">
        <v>1578</v>
      </c>
      <c r="B1528" s="99" t="s">
        <v>523</v>
      </c>
      <c r="C1528" s="99">
        <v>2</v>
      </c>
      <c r="D1528" s="103">
        <v>0.0011431237928043111</v>
      </c>
      <c r="E1528" s="103">
        <v>2.703577946576372</v>
      </c>
      <c r="F1528" s="99" t="s">
        <v>394</v>
      </c>
      <c r="G1528" s="99" t="b">
        <v>0</v>
      </c>
      <c r="H1528" s="99" t="b">
        <v>0</v>
      </c>
      <c r="I1528" s="99" t="b">
        <v>0</v>
      </c>
      <c r="J1528" s="99" t="b">
        <v>0</v>
      </c>
      <c r="K1528" s="99" t="b">
        <v>0</v>
      </c>
      <c r="L1528" s="99" t="b">
        <v>0</v>
      </c>
    </row>
    <row r="1529" spans="1:12" ht="15">
      <c r="A1529" s="101" t="s">
        <v>722</v>
      </c>
      <c r="B1529" s="99" t="s">
        <v>964</v>
      </c>
      <c r="C1529" s="99">
        <v>2</v>
      </c>
      <c r="D1529" s="103">
        <v>0.0011431237928043111</v>
      </c>
      <c r="E1529" s="103">
        <v>2.578639209968072</v>
      </c>
      <c r="F1529" s="99" t="s">
        <v>394</v>
      </c>
      <c r="G1529" s="99" t="b">
        <v>0</v>
      </c>
      <c r="H1529" s="99" t="b">
        <v>0</v>
      </c>
      <c r="I1529" s="99" t="b">
        <v>0</v>
      </c>
      <c r="J1529" s="99" t="b">
        <v>0</v>
      </c>
      <c r="K1529" s="99" t="b">
        <v>0</v>
      </c>
      <c r="L1529" s="99" t="b">
        <v>0</v>
      </c>
    </row>
    <row r="1530" spans="1:12" ht="15">
      <c r="A1530" s="101" t="s">
        <v>1426</v>
      </c>
      <c r="B1530" s="99" t="s">
        <v>425</v>
      </c>
      <c r="C1530" s="99">
        <v>2</v>
      </c>
      <c r="D1530" s="103">
        <v>0.0011431237928043111</v>
      </c>
      <c r="E1530" s="103">
        <v>1.9254266961927287</v>
      </c>
      <c r="F1530" s="99" t="s">
        <v>394</v>
      </c>
      <c r="G1530" s="99" t="b">
        <v>0</v>
      </c>
      <c r="H1530" s="99" t="b">
        <v>0</v>
      </c>
      <c r="I1530" s="99" t="b">
        <v>0</v>
      </c>
      <c r="J1530" s="99" t="b">
        <v>1</v>
      </c>
      <c r="K1530" s="99" t="b">
        <v>0</v>
      </c>
      <c r="L1530" s="99" t="b">
        <v>0</v>
      </c>
    </row>
    <row r="1531" spans="1:12" ht="15">
      <c r="A1531" s="101" t="s">
        <v>483</v>
      </c>
      <c r="B1531" s="99" t="s">
        <v>1536</v>
      </c>
      <c r="C1531" s="99">
        <v>2</v>
      </c>
      <c r="D1531" s="103">
        <v>0.0011431237928043111</v>
      </c>
      <c r="E1531" s="103">
        <v>2.703577946576372</v>
      </c>
      <c r="F1531" s="99" t="s">
        <v>394</v>
      </c>
      <c r="G1531" s="99" t="b">
        <v>0</v>
      </c>
      <c r="H1531" s="99" t="b">
        <v>0</v>
      </c>
      <c r="I1531" s="99" t="b">
        <v>0</v>
      </c>
      <c r="J1531" s="99" t="b">
        <v>0</v>
      </c>
      <c r="K1531" s="99" t="b">
        <v>0</v>
      </c>
      <c r="L1531" s="99" t="b">
        <v>0</v>
      </c>
    </row>
    <row r="1532" spans="1:12" ht="15">
      <c r="A1532" s="101" t="s">
        <v>419</v>
      </c>
      <c r="B1532" s="99" t="s">
        <v>698</v>
      </c>
      <c r="C1532" s="99">
        <v>2</v>
      </c>
      <c r="D1532" s="103">
        <v>0.0011431237928043111</v>
      </c>
      <c r="E1532" s="103">
        <v>1.6066679335683158</v>
      </c>
      <c r="F1532" s="99" t="s">
        <v>394</v>
      </c>
      <c r="G1532" s="99" t="b">
        <v>0</v>
      </c>
      <c r="H1532" s="99" t="b">
        <v>0</v>
      </c>
      <c r="I1532" s="99" t="b">
        <v>0</v>
      </c>
      <c r="J1532" s="99" t="b">
        <v>0</v>
      </c>
      <c r="K1532" s="99" t="b">
        <v>0</v>
      </c>
      <c r="L1532" s="99" t="b">
        <v>0</v>
      </c>
    </row>
    <row r="1533" spans="1:12" ht="15">
      <c r="A1533" s="101" t="s">
        <v>442</v>
      </c>
      <c r="B1533" s="99" t="s">
        <v>786</v>
      </c>
      <c r="C1533" s="99">
        <v>2</v>
      </c>
      <c r="D1533" s="103">
        <v>0.0011431237928043111</v>
      </c>
      <c r="E1533" s="103">
        <v>2.034571165617797</v>
      </c>
      <c r="F1533" s="99" t="s">
        <v>394</v>
      </c>
      <c r="G1533" s="99" t="b">
        <v>0</v>
      </c>
      <c r="H1533" s="99" t="b">
        <v>0</v>
      </c>
      <c r="I1533" s="99" t="b">
        <v>0</v>
      </c>
      <c r="J1533" s="99" t="b">
        <v>0</v>
      </c>
      <c r="K1533" s="99" t="b">
        <v>0</v>
      </c>
      <c r="L1533" s="99" t="b">
        <v>0</v>
      </c>
    </row>
    <row r="1534" spans="1:12" ht="15">
      <c r="A1534" s="101" t="s">
        <v>430</v>
      </c>
      <c r="B1534" s="99" t="s">
        <v>455</v>
      </c>
      <c r="C1534" s="99">
        <v>2</v>
      </c>
      <c r="D1534" s="103">
        <v>0.0011431237928043111</v>
      </c>
      <c r="E1534" s="103">
        <v>1.8004879595844288</v>
      </c>
      <c r="F1534" s="99" t="s">
        <v>394</v>
      </c>
      <c r="G1534" s="99" t="b">
        <v>0</v>
      </c>
      <c r="H1534" s="99" t="b">
        <v>0</v>
      </c>
      <c r="I1534" s="99" t="b">
        <v>0</v>
      </c>
      <c r="J1534" s="99" t="b">
        <v>0</v>
      </c>
      <c r="K1534" s="99" t="b">
        <v>0</v>
      </c>
      <c r="L1534" s="99" t="b">
        <v>0</v>
      </c>
    </row>
    <row r="1535" spans="1:12" ht="15">
      <c r="A1535" s="101" t="s">
        <v>674</v>
      </c>
      <c r="B1535" s="99" t="s">
        <v>500</v>
      </c>
      <c r="C1535" s="99">
        <v>2</v>
      </c>
      <c r="D1535" s="103">
        <v>0.0011431237928043111</v>
      </c>
      <c r="E1535" s="103">
        <v>2.10151795524841</v>
      </c>
      <c r="F1535" s="99" t="s">
        <v>394</v>
      </c>
      <c r="G1535" s="99" t="b">
        <v>0</v>
      </c>
      <c r="H1535" s="99" t="b">
        <v>0</v>
      </c>
      <c r="I1535" s="99" t="b">
        <v>0</v>
      </c>
      <c r="J1535" s="99" t="b">
        <v>0</v>
      </c>
      <c r="K1535" s="99" t="b">
        <v>0</v>
      </c>
      <c r="L1535" s="99" t="b">
        <v>0</v>
      </c>
    </row>
    <row r="1536" spans="1:12" ht="15">
      <c r="A1536" s="101" t="s">
        <v>443</v>
      </c>
      <c r="B1536" s="99" t="s">
        <v>572</v>
      </c>
      <c r="C1536" s="99">
        <v>2</v>
      </c>
      <c r="D1536" s="103">
        <v>0.0011431237928043111</v>
      </c>
      <c r="E1536" s="103">
        <v>2.0046079422403533</v>
      </c>
      <c r="F1536" s="99" t="s">
        <v>394</v>
      </c>
      <c r="G1536" s="99" t="b">
        <v>0</v>
      </c>
      <c r="H1536" s="99" t="b">
        <v>0</v>
      </c>
      <c r="I1536" s="99" t="b">
        <v>0</v>
      </c>
      <c r="J1536" s="99" t="b">
        <v>0</v>
      </c>
      <c r="K1536" s="99" t="b">
        <v>0</v>
      </c>
      <c r="L1536" s="99" t="b">
        <v>0</v>
      </c>
    </row>
    <row r="1537" spans="1:12" ht="15">
      <c r="A1537" s="101" t="s">
        <v>530</v>
      </c>
      <c r="B1537" s="99" t="s">
        <v>756</v>
      </c>
      <c r="C1537" s="99">
        <v>2</v>
      </c>
      <c r="D1537" s="103">
        <v>0.0011431237928043111</v>
      </c>
      <c r="E1537" s="103">
        <v>2.3356011612817777</v>
      </c>
      <c r="F1537" s="99" t="s">
        <v>394</v>
      </c>
      <c r="G1537" s="99" t="b">
        <v>0</v>
      </c>
      <c r="H1537" s="99" t="b">
        <v>0</v>
      </c>
      <c r="I1537" s="99" t="b">
        <v>0</v>
      </c>
      <c r="J1537" s="99" t="b">
        <v>0</v>
      </c>
      <c r="K1537" s="99" t="b">
        <v>0</v>
      </c>
      <c r="L1537" s="99" t="b">
        <v>0</v>
      </c>
    </row>
    <row r="1538" spans="1:12" ht="15">
      <c r="A1538" s="101" t="s">
        <v>887</v>
      </c>
      <c r="B1538" s="99" t="s">
        <v>860</v>
      </c>
      <c r="C1538" s="99">
        <v>2</v>
      </c>
      <c r="D1538" s="103">
        <v>0.0011431237928043111</v>
      </c>
      <c r="E1538" s="103">
        <v>2.2776092143040914</v>
      </c>
      <c r="F1538" s="99" t="s">
        <v>394</v>
      </c>
      <c r="G1538" s="99" t="b">
        <v>0</v>
      </c>
      <c r="H1538" s="99" t="b">
        <v>0</v>
      </c>
      <c r="I1538" s="99" t="b">
        <v>0</v>
      </c>
      <c r="J1538" s="99" t="b">
        <v>0</v>
      </c>
      <c r="K1538" s="99" t="b">
        <v>0</v>
      </c>
      <c r="L1538" s="99" t="b">
        <v>0</v>
      </c>
    </row>
    <row r="1539" spans="1:12" ht="15">
      <c r="A1539" s="101" t="s">
        <v>482</v>
      </c>
      <c r="B1539" s="99" t="s">
        <v>898</v>
      </c>
      <c r="C1539" s="99">
        <v>2</v>
      </c>
      <c r="D1539" s="103">
        <v>0.0011431237928043111</v>
      </c>
      <c r="E1539" s="103">
        <v>2.066755848989198</v>
      </c>
      <c r="F1539" s="99" t="s">
        <v>394</v>
      </c>
      <c r="G1539" s="99" t="b">
        <v>0</v>
      </c>
      <c r="H1539" s="99" t="b">
        <v>0</v>
      </c>
      <c r="I1539" s="99" t="b">
        <v>0</v>
      </c>
      <c r="J1539" s="99" t="b">
        <v>0</v>
      </c>
      <c r="K1539" s="99" t="b">
        <v>1</v>
      </c>
      <c r="L1539" s="99" t="b">
        <v>0</v>
      </c>
    </row>
    <row r="1540" spans="1:12" ht="15">
      <c r="A1540" s="101" t="s">
        <v>1272</v>
      </c>
      <c r="B1540" s="99" t="s">
        <v>936</v>
      </c>
      <c r="C1540" s="99">
        <v>2</v>
      </c>
      <c r="D1540" s="103">
        <v>0.0011431237928043111</v>
      </c>
      <c r="E1540" s="103">
        <v>2.8796692056320534</v>
      </c>
      <c r="F1540" s="99" t="s">
        <v>394</v>
      </c>
      <c r="G1540" s="99" t="b">
        <v>0</v>
      </c>
      <c r="H1540" s="99" t="b">
        <v>0</v>
      </c>
      <c r="I1540" s="99" t="b">
        <v>0</v>
      </c>
      <c r="J1540" s="99" t="b">
        <v>0</v>
      </c>
      <c r="K1540" s="99" t="b">
        <v>0</v>
      </c>
      <c r="L1540" s="99" t="b">
        <v>0</v>
      </c>
    </row>
    <row r="1541" spans="1:12" ht="15">
      <c r="A1541" s="101" t="s">
        <v>1011</v>
      </c>
      <c r="B1541" s="99" t="s">
        <v>1502</v>
      </c>
      <c r="C1541" s="99">
        <v>2</v>
      </c>
      <c r="D1541" s="103">
        <v>0.0011431237928043111</v>
      </c>
      <c r="E1541" s="103">
        <v>2.8796692056320534</v>
      </c>
      <c r="F1541" s="99" t="s">
        <v>394</v>
      </c>
      <c r="G1541" s="99" t="b">
        <v>0</v>
      </c>
      <c r="H1541" s="99" t="b">
        <v>0</v>
      </c>
      <c r="I1541" s="99" t="b">
        <v>0</v>
      </c>
      <c r="J1541" s="99" t="b">
        <v>0</v>
      </c>
      <c r="K1541" s="99" t="b">
        <v>0</v>
      </c>
      <c r="L1541" s="99" t="b">
        <v>0</v>
      </c>
    </row>
    <row r="1542" spans="1:12" ht="15">
      <c r="A1542" s="101" t="s">
        <v>1150</v>
      </c>
      <c r="B1542" s="99" t="s">
        <v>436</v>
      </c>
      <c r="C1542" s="99">
        <v>2</v>
      </c>
      <c r="D1542" s="103">
        <v>0.0011431237928043111</v>
      </c>
      <c r="E1542" s="103">
        <v>2.3356011612817777</v>
      </c>
      <c r="F1542" s="99" t="s">
        <v>394</v>
      </c>
      <c r="G1542" s="99" t="b">
        <v>0</v>
      </c>
      <c r="H1542" s="99" t="b">
        <v>0</v>
      </c>
      <c r="I1542" s="99" t="b">
        <v>0</v>
      </c>
      <c r="J1542" s="99" t="b">
        <v>0</v>
      </c>
      <c r="K1542" s="99" t="b">
        <v>0</v>
      </c>
      <c r="L1542" s="99" t="b">
        <v>0</v>
      </c>
    </row>
    <row r="1543" spans="1:12" ht="15">
      <c r="A1543" s="101" t="s">
        <v>544</v>
      </c>
      <c r="B1543" s="99" t="s">
        <v>795</v>
      </c>
      <c r="C1543" s="99">
        <v>2</v>
      </c>
      <c r="D1543" s="103">
        <v>0.0011431237928043111</v>
      </c>
      <c r="E1543" s="103">
        <v>2.3356011612817777</v>
      </c>
      <c r="F1543" s="99" t="s">
        <v>394</v>
      </c>
      <c r="G1543" s="99" t="b">
        <v>0</v>
      </c>
      <c r="H1543" s="99" t="b">
        <v>0</v>
      </c>
      <c r="I1543" s="99" t="b">
        <v>0</v>
      </c>
      <c r="J1543" s="99" t="b">
        <v>0</v>
      </c>
      <c r="K1543" s="99" t="b">
        <v>0</v>
      </c>
      <c r="L1543" s="99" t="b">
        <v>0</v>
      </c>
    </row>
    <row r="1544" spans="1:12" ht="15">
      <c r="A1544" s="101" t="s">
        <v>479</v>
      </c>
      <c r="B1544" s="99" t="s">
        <v>435</v>
      </c>
      <c r="C1544" s="99">
        <v>2</v>
      </c>
      <c r="D1544" s="103">
        <v>0.0015363700314247962</v>
      </c>
      <c r="E1544" s="103">
        <v>2.0046079422403533</v>
      </c>
      <c r="F1544" s="99" t="s">
        <v>394</v>
      </c>
      <c r="G1544" s="99" t="b">
        <v>0</v>
      </c>
      <c r="H1544" s="99" t="b">
        <v>0</v>
      </c>
      <c r="I1544" s="99" t="b">
        <v>0</v>
      </c>
      <c r="J1544" s="99" t="b">
        <v>0</v>
      </c>
      <c r="K1544" s="99" t="b">
        <v>0</v>
      </c>
      <c r="L1544" s="99" t="b">
        <v>0</v>
      </c>
    </row>
    <row r="1545" spans="1:12" ht="15">
      <c r="A1545" s="101" t="s">
        <v>421</v>
      </c>
      <c r="B1545" s="99" t="s">
        <v>430</v>
      </c>
      <c r="C1545" s="99">
        <v>2</v>
      </c>
      <c r="D1545" s="103">
        <v>0.0011431237928043111</v>
      </c>
      <c r="E1545" s="103">
        <v>1.3418501105587795</v>
      </c>
      <c r="F1545" s="99" t="s">
        <v>394</v>
      </c>
      <c r="G1545" s="99" t="b">
        <v>0</v>
      </c>
      <c r="H1545" s="99" t="b">
        <v>0</v>
      </c>
      <c r="I1545" s="99" t="b">
        <v>0</v>
      </c>
      <c r="J1545" s="99" t="b">
        <v>0</v>
      </c>
      <c r="K1545" s="99" t="b">
        <v>0</v>
      </c>
      <c r="L1545" s="99" t="b">
        <v>0</v>
      </c>
    </row>
    <row r="1546" spans="1:12" ht="15">
      <c r="A1546" s="101" t="s">
        <v>515</v>
      </c>
      <c r="B1546" s="99" t="s">
        <v>1457</v>
      </c>
      <c r="C1546" s="99">
        <v>2</v>
      </c>
      <c r="D1546" s="103">
        <v>0.0011431237928043111</v>
      </c>
      <c r="E1546" s="103">
        <v>2.578639209968072</v>
      </c>
      <c r="F1546" s="99" t="s">
        <v>394</v>
      </c>
      <c r="G1546" s="99" t="b">
        <v>0</v>
      </c>
      <c r="H1546" s="99" t="b">
        <v>0</v>
      </c>
      <c r="I1546" s="99" t="b">
        <v>0</v>
      </c>
      <c r="J1546" s="99" t="b">
        <v>0</v>
      </c>
      <c r="K1546" s="99" t="b">
        <v>0</v>
      </c>
      <c r="L1546" s="99" t="b">
        <v>0</v>
      </c>
    </row>
    <row r="1547" spans="1:12" ht="15">
      <c r="A1547" s="101" t="s">
        <v>462</v>
      </c>
      <c r="B1547" s="99" t="s">
        <v>528</v>
      </c>
      <c r="C1547" s="99">
        <v>2</v>
      </c>
      <c r="D1547" s="103">
        <v>0.0011431237928043111</v>
      </c>
      <c r="E1547" s="103">
        <v>1.7827591926239972</v>
      </c>
      <c r="F1547" s="99" t="s">
        <v>394</v>
      </c>
      <c r="G1547" s="99" t="b">
        <v>0</v>
      </c>
      <c r="H1547" s="99" t="b">
        <v>0</v>
      </c>
      <c r="I1547" s="99" t="b">
        <v>0</v>
      </c>
      <c r="J1547" s="99" t="b">
        <v>0</v>
      </c>
      <c r="K1547" s="99" t="b">
        <v>0</v>
      </c>
      <c r="L1547" s="99" t="b">
        <v>0</v>
      </c>
    </row>
    <row r="1548" spans="1:12" ht="15">
      <c r="A1548" s="101" t="s">
        <v>860</v>
      </c>
      <c r="B1548" s="99" t="s">
        <v>970</v>
      </c>
      <c r="C1548" s="99">
        <v>2</v>
      </c>
      <c r="D1548" s="103">
        <v>0.0011431237928043111</v>
      </c>
      <c r="E1548" s="103">
        <v>2.4025479509123913</v>
      </c>
      <c r="F1548" s="99" t="s">
        <v>394</v>
      </c>
      <c r="G1548" s="99" t="b">
        <v>0</v>
      </c>
      <c r="H1548" s="99" t="b">
        <v>0</v>
      </c>
      <c r="I1548" s="99" t="b">
        <v>0</v>
      </c>
      <c r="J1548" s="99" t="b">
        <v>0</v>
      </c>
      <c r="K1548" s="99" t="b">
        <v>0</v>
      </c>
      <c r="L1548" s="99" t="b">
        <v>0</v>
      </c>
    </row>
    <row r="1549" spans="1:12" ht="15">
      <c r="A1549" s="101" t="s">
        <v>523</v>
      </c>
      <c r="B1549" s="99" t="s">
        <v>425</v>
      </c>
      <c r="C1549" s="99">
        <v>2</v>
      </c>
      <c r="D1549" s="103">
        <v>0.0011431237928043111</v>
      </c>
      <c r="E1549" s="103">
        <v>1.7493354371370473</v>
      </c>
      <c r="F1549" s="99" t="s">
        <v>394</v>
      </c>
      <c r="G1549" s="99" t="b">
        <v>0</v>
      </c>
      <c r="H1549" s="99" t="b">
        <v>0</v>
      </c>
      <c r="I1549" s="99" t="b">
        <v>0</v>
      </c>
      <c r="J1549" s="99" t="b">
        <v>1</v>
      </c>
      <c r="K1549" s="99" t="b">
        <v>0</v>
      </c>
      <c r="L1549" s="99" t="b">
        <v>0</v>
      </c>
    </row>
    <row r="1550" spans="1:12" ht="15">
      <c r="A1550" s="101" t="s">
        <v>1142</v>
      </c>
      <c r="B1550" s="99" t="s">
        <v>1079</v>
      </c>
      <c r="C1550" s="99">
        <v>2</v>
      </c>
      <c r="D1550" s="103">
        <v>0.0011431237928043111</v>
      </c>
      <c r="E1550" s="103">
        <v>2.8796692056320534</v>
      </c>
      <c r="F1550" s="99" t="s">
        <v>394</v>
      </c>
      <c r="G1550" s="99" t="b">
        <v>0</v>
      </c>
      <c r="H1550" s="99" t="b">
        <v>0</v>
      </c>
      <c r="I1550" s="99" t="b">
        <v>0</v>
      </c>
      <c r="J1550" s="99" t="b">
        <v>0</v>
      </c>
      <c r="K1550" s="99" t="b">
        <v>0</v>
      </c>
      <c r="L1550" s="99" t="b">
        <v>0</v>
      </c>
    </row>
    <row r="1551" spans="1:12" ht="15">
      <c r="A1551" s="101" t="s">
        <v>1322</v>
      </c>
      <c r="B1551" s="99" t="s">
        <v>700</v>
      </c>
      <c r="C1551" s="99">
        <v>2</v>
      </c>
      <c r="D1551" s="103">
        <v>0.0011431237928043111</v>
      </c>
      <c r="E1551" s="103">
        <v>2.4025479509123913</v>
      </c>
      <c r="F1551" s="99" t="s">
        <v>394</v>
      </c>
      <c r="G1551" s="99" t="b">
        <v>0</v>
      </c>
      <c r="H1551" s="99" t="b">
        <v>0</v>
      </c>
      <c r="I1551" s="99" t="b">
        <v>0</v>
      </c>
      <c r="J1551" s="99" t="b">
        <v>0</v>
      </c>
      <c r="K1551" s="99" t="b">
        <v>0</v>
      </c>
      <c r="L1551" s="99" t="b">
        <v>0</v>
      </c>
    </row>
    <row r="1552" spans="1:12" ht="15">
      <c r="A1552" s="101" t="s">
        <v>857</v>
      </c>
      <c r="B1552" s="99" t="s">
        <v>925</v>
      </c>
      <c r="C1552" s="99">
        <v>2</v>
      </c>
      <c r="D1552" s="103">
        <v>0.0011431237928043111</v>
      </c>
      <c r="E1552" s="103">
        <v>2.8796692056320534</v>
      </c>
      <c r="F1552" s="99" t="s">
        <v>394</v>
      </c>
      <c r="G1552" s="99" t="b">
        <v>0</v>
      </c>
      <c r="H1552" s="99" t="b">
        <v>0</v>
      </c>
      <c r="I1552" s="99" t="b">
        <v>0</v>
      </c>
      <c r="J1552" s="99" t="b">
        <v>0</v>
      </c>
      <c r="K1552" s="99" t="b">
        <v>0</v>
      </c>
      <c r="L1552" s="99" t="b">
        <v>0</v>
      </c>
    </row>
    <row r="1553" spans="1:12" ht="15">
      <c r="A1553" s="101" t="s">
        <v>418</v>
      </c>
      <c r="B1553" s="99" t="s">
        <v>525</v>
      </c>
      <c r="C1553" s="99">
        <v>2</v>
      </c>
      <c r="D1553" s="103">
        <v>0.0011431237928043111</v>
      </c>
      <c r="E1553" s="103">
        <v>1.1181172170678715</v>
      </c>
      <c r="F1553" s="99" t="s">
        <v>394</v>
      </c>
      <c r="G1553" s="99" t="b">
        <v>0</v>
      </c>
      <c r="H1553" s="99" t="b">
        <v>0</v>
      </c>
      <c r="I1553" s="99" t="b">
        <v>0</v>
      </c>
      <c r="J1553" s="99" t="b">
        <v>0</v>
      </c>
      <c r="K1553" s="99" t="b">
        <v>0</v>
      </c>
      <c r="L1553" s="99" t="b">
        <v>0</v>
      </c>
    </row>
    <row r="1554" spans="1:12" ht="15">
      <c r="A1554" s="101" t="s">
        <v>250</v>
      </c>
      <c r="B1554" s="99" t="s">
        <v>641</v>
      </c>
      <c r="C1554" s="99">
        <v>2</v>
      </c>
      <c r="D1554" s="103">
        <v>0.0011431237928043111</v>
      </c>
      <c r="E1554" s="103">
        <v>1.7035779465763723</v>
      </c>
      <c r="F1554" s="99" t="s">
        <v>394</v>
      </c>
      <c r="G1554" s="99" t="b">
        <v>0</v>
      </c>
      <c r="H1554" s="99" t="b">
        <v>0</v>
      </c>
      <c r="I1554" s="99" t="b">
        <v>0</v>
      </c>
      <c r="J1554" s="99" t="b">
        <v>0</v>
      </c>
      <c r="K1554" s="99" t="b">
        <v>0</v>
      </c>
      <c r="L1554" s="99" t="b">
        <v>0</v>
      </c>
    </row>
    <row r="1555" spans="1:12" ht="15">
      <c r="A1555" s="101" t="s">
        <v>681</v>
      </c>
      <c r="B1555" s="99" t="s">
        <v>768</v>
      </c>
      <c r="C1555" s="99">
        <v>2</v>
      </c>
      <c r="D1555" s="103">
        <v>0.0011431237928043111</v>
      </c>
      <c r="E1555" s="103">
        <v>2.703577946576372</v>
      </c>
      <c r="F1555" s="99" t="s">
        <v>394</v>
      </c>
      <c r="G1555" s="99" t="b">
        <v>0</v>
      </c>
      <c r="H1555" s="99" t="b">
        <v>0</v>
      </c>
      <c r="I1555" s="99" t="b">
        <v>0</v>
      </c>
      <c r="J1555" s="99" t="b">
        <v>0</v>
      </c>
      <c r="K1555" s="99" t="b">
        <v>0</v>
      </c>
      <c r="L1555" s="99" t="b">
        <v>0</v>
      </c>
    </row>
    <row r="1556" spans="1:12" ht="15">
      <c r="A1556" s="101" t="s">
        <v>752</v>
      </c>
      <c r="B1556" s="99" t="s">
        <v>433</v>
      </c>
      <c r="C1556" s="99">
        <v>2</v>
      </c>
      <c r="D1556" s="103">
        <v>0.0011431237928043111</v>
      </c>
      <c r="E1556" s="103">
        <v>2.578639209968072</v>
      </c>
      <c r="F1556" s="99" t="s">
        <v>394</v>
      </c>
      <c r="G1556" s="99" t="b">
        <v>0</v>
      </c>
      <c r="H1556" s="99" t="b">
        <v>0</v>
      </c>
      <c r="I1556" s="99" t="b">
        <v>0</v>
      </c>
      <c r="J1556" s="99" t="b">
        <v>0</v>
      </c>
      <c r="K1556" s="99" t="b">
        <v>0</v>
      </c>
      <c r="L1556" s="99" t="b">
        <v>0</v>
      </c>
    </row>
    <row r="1557" spans="1:12" ht="15">
      <c r="A1557" s="101" t="s">
        <v>419</v>
      </c>
      <c r="B1557" s="99" t="s">
        <v>1109</v>
      </c>
      <c r="C1557" s="99">
        <v>2</v>
      </c>
      <c r="D1557" s="103">
        <v>0.0011431237928043111</v>
      </c>
      <c r="E1557" s="103">
        <v>1.6066679335683158</v>
      </c>
      <c r="F1557" s="99" t="s">
        <v>394</v>
      </c>
      <c r="G1557" s="99" t="b">
        <v>0</v>
      </c>
      <c r="H1557" s="99" t="b">
        <v>0</v>
      </c>
      <c r="I1557" s="99" t="b">
        <v>0</v>
      </c>
      <c r="J1557" s="99" t="b">
        <v>0</v>
      </c>
      <c r="K1557" s="99" t="b">
        <v>0</v>
      </c>
      <c r="L1557" s="99" t="b">
        <v>0</v>
      </c>
    </row>
    <row r="1558" spans="1:12" ht="15">
      <c r="A1558" s="101" t="s">
        <v>750</v>
      </c>
      <c r="B1558" s="99" t="s">
        <v>472</v>
      </c>
      <c r="C1558" s="99">
        <v>2</v>
      </c>
      <c r="D1558" s="103">
        <v>0.0011431237928043111</v>
      </c>
      <c r="E1558" s="103">
        <v>2.22645669185671</v>
      </c>
      <c r="F1558" s="99" t="s">
        <v>394</v>
      </c>
      <c r="G1558" s="99" t="b">
        <v>0</v>
      </c>
      <c r="H1558" s="99" t="b">
        <v>0</v>
      </c>
      <c r="I1558" s="99" t="b">
        <v>0</v>
      </c>
      <c r="J1558" s="99" t="b">
        <v>0</v>
      </c>
      <c r="K1558" s="99" t="b">
        <v>0</v>
      </c>
      <c r="L1558" s="99" t="b">
        <v>0</v>
      </c>
    </row>
    <row r="1559" spans="1:12" ht="15">
      <c r="A1559" s="101" t="s">
        <v>619</v>
      </c>
      <c r="B1559" s="99" t="s">
        <v>470</v>
      </c>
      <c r="C1559" s="99">
        <v>2</v>
      </c>
      <c r="D1559" s="103">
        <v>0.0011431237928043111</v>
      </c>
      <c r="E1559" s="103">
        <v>2.481729196960016</v>
      </c>
      <c r="F1559" s="99" t="s">
        <v>394</v>
      </c>
      <c r="G1559" s="99" t="b">
        <v>0</v>
      </c>
      <c r="H1559" s="99" t="b">
        <v>0</v>
      </c>
      <c r="I1559" s="99" t="b">
        <v>0</v>
      </c>
      <c r="J1559" s="99" t="b">
        <v>0</v>
      </c>
      <c r="K1559" s="99" t="b">
        <v>0</v>
      </c>
      <c r="L1559" s="99" t="b">
        <v>0</v>
      </c>
    </row>
    <row r="1560" spans="1:12" ht="15">
      <c r="A1560" s="101" t="s">
        <v>892</v>
      </c>
      <c r="B1560" s="99" t="s">
        <v>790</v>
      </c>
      <c r="C1560" s="99">
        <v>2</v>
      </c>
      <c r="D1560" s="103">
        <v>0.0011431237928043111</v>
      </c>
      <c r="E1560" s="103">
        <v>2.8796692056320534</v>
      </c>
      <c r="F1560" s="99" t="s">
        <v>394</v>
      </c>
      <c r="G1560" s="99" t="b">
        <v>0</v>
      </c>
      <c r="H1560" s="99" t="b">
        <v>0</v>
      </c>
      <c r="I1560" s="99" t="b">
        <v>0</v>
      </c>
      <c r="J1560" s="99" t="b">
        <v>0</v>
      </c>
      <c r="K1560" s="99" t="b">
        <v>0</v>
      </c>
      <c r="L1560" s="99" t="b">
        <v>0</v>
      </c>
    </row>
    <row r="1561" spans="1:12" ht="15">
      <c r="A1561" s="101" t="s">
        <v>215</v>
      </c>
      <c r="B1561" s="99" t="s">
        <v>702</v>
      </c>
      <c r="C1561" s="99">
        <v>2</v>
      </c>
      <c r="D1561" s="103">
        <v>0.0011431237928043111</v>
      </c>
      <c r="E1561" s="103">
        <v>2.578639209968072</v>
      </c>
      <c r="F1561" s="99" t="s">
        <v>394</v>
      </c>
      <c r="G1561" s="99" t="b">
        <v>0</v>
      </c>
      <c r="H1561" s="99" t="b">
        <v>0</v>
      </c>
      <c r="I1561" s="99" t="b">
        <v>0</v>
      </c>
      <c r="J1561" s="99" t="b">
        <v>0</v>
      </c>
      <c r="K1561" s="99" t="b">
        <v>0</v>
      </c>
      <c r="L1561" s="99" t="b">
        <v>0</v>
      </c>
    </row>
    <row r="1562" spans="1:12" ht="15">
      <c r="A1562" s="101" t="s">
        <v>430</v>
      </c>
      <c r="B1562" s="99" t="s">
        <v>429</v>
      </c>
      <c r="C1562" s="99">
        <v>2</v>
      </c>
      <c r="D1562" s="103">
        <v>0.0011431237928043111</v>
      </c>
      <c r="E1562" s="103">
        <v>2.22645669185671</v>
      </c>
      <c r="F1562" s="99" t="s">
        <v>394</v>
      </c>
      <c r="G1562" s="99" t="b">
        <v>0</v>
      </c>
      <c r="H1562" s="99" t="b">
        <v>0</v>
      </c>
      <c r="I1562" s="99" t="b">
        <v>0</v>
      </c>
      <c r="J1562" s="99" t="b">
        <v>0</v>
      </c>
      <c r="K1562" s="99" t="b">
        <v>0</v>
      </c>
      <c r="L1562" s="99" t="b">
        <v>0</v>
      </c>
    </row>
    <row r="1563" spans="1:12" ht="15">
      <c r="A1563" s="101" t="s">
        <v>254</v>
      </c>
      <c r="B1563" s="99" t="s">
        <v>1504</v>
      </c>
      <c r="C1563" s="99">
        <v>2</v>
      </c>
      <c r="D1563" s="103">
        <v>0.0011431237928043111</v>
      </c>
      <c r="E1563" s="103">
        <v>2.2776092143040914</v>
      </c>
      <c r="F1563" s="99" t="s">
        <v>394</v>
      </c>
      <c r="G1563" s="99" t="b">
        <v>0</v>
      </c>
      <c r="H1563" s="99" t="b">
        <v>0</v>
      </c>
      <c r="I1563" s="99" t="b">
        <v>0</v>
      </c>
      <c r="J1563" s="99" t="b">
        <v>1</v>
      </c>
      <c r="K1563" s="99" t="b">
        <v>0</v>
      </c>
      <c r="L1563" s="99" t="b">
        <v>0</v>
      </c>
    </row>
    <row r="1564" spans="1:12" ht="15">
      <c r="A1564" s="101" t="s">
        <v>1529</v>
      </c>
      <c r="B1564" s="99" t="s">
        <v>1528</v>
      </c>
      <c r="C1564" s="99">
        <v>2</v>
      </c>
      <c r="D1564" s="103">
        <v>0.0011431237928043111</v>
      </c>
      <c r="E1564" s="103">
        <v>2.8796692056320534</v>
      </c>
      <c r="F1564" s="99" t="s">
        <v>394</v>
      </c>
      <c r="G1564" s="99" t="b">
        <v>0</v>
      </c>
      <c r="H1564" s="99" t="b">
        <v>0</v>
      </c>
      <c r="I1564" s="99" t="b">
        <v>0</v>
      </c>
      <c r="J1564" s="99" t="b">
        <v>0</v>
      </c>
      <c r="K1564" s="99" t="b">
        <v>0</v>
      </c>
      <c r="L1564" s="99" t="b">
        <v>0</v>
      </c>
    </row>
    <row r="1565" spans="1:12" ht="15">
      <c r="A1565" s="101" t="s">
        <v>1215</v>
      </c>
      <c r="B1565" s="99" t="s">
        <v>1511</v>
      </c>
      <c r="C1565" s="99">
        <v>2</v>
      </c>
      <c r="D1565" s="103">
        <v>0.0015363700314247962</v>
      </c>
      <c r="E1565" s="103">
        <v>2.8796692056320534</v>
      </c>
      <c r="F1565" s="99" t="s">
        <v>394</v>
      </c>
      <c r="G1565" s="99" t="b">
        <v>0</v>
      </c>
      <c r="H1565" s="99" t="b">
        <v>0</v>
      </c>
      <c r="I1565" s="99" t="b">
        <v>0</v>
      </c>
      <c r="J1565" s="99" t="b">
        <v>0</v>
      </c>
      <c r="K1565" s="99" t="b">
        <v>0</v>
      </c>
      <c r="L1565" s="99" t="b">
        <v>0</v>
      </c>
    </row>
    <row r="1566" spans="1:12" ht="15">
      <c r="A1566" s="101" t="s">
        <v>768</v>
      </c>
      <c r="B1566" s="99" t="s">
        <v>1497</v>
      </c>
      <c r="C1566" s="99">
        <v>2</v>
      </c>
      <c r="D1566" s="103">
        <v>0.0011431237928043111</v>
      </c>
      <c r="E1566" s="103">
        <v>2.703577946576372</v>
      </c>
      <c r="F1566" s="99" t="s">
        <v>394</v>
      </c>
      <c r="G1566" s="99" t="b">
        <v>0</v>
      </c>
      <c r="H1566" s="99" t="b">
        <v>0</v>
      </c>
      <c r="I1566" s="99" t="b">
        <v>0</v>
      </c>
      <c r="J1566" s="99" t="b">
        <v>0</v>
      </c>
      <c r="K1566" s="99" t="b">
        <v>0</v>
      </c>
      <c r="L1566" s="99" t="b">
        <v>0</v>
      </c>
    </row>
    <row r="1567" spans="1:12" ht="15">
      <c r="A1567" s="101" t="s">
        <v>756</v>
      </c>
      <c r="B1567" s="99" t="s">
        <v>215</v>
      </c>
      <c r="C1567" s="99">
        <v>2</v>
      </c>
      <c r="D1567" s="103">
        <v>0.0011431237928043111</v>
      </c>
      <c r="E1567" s="103">
        <v>2.8796692056320534</v>
      </c>
      <c r="F1567" s="99" t="s">
        <v>394</v>
      </c>
      <c r="G1567" s="99" t="b">
        <v>0</v>
      </c>
      <c r="H1567" s="99" t="b">
        <v>0</v>
      </c>
      <c r="I1567" s="99" t="b">
        <v>0</v>
      </c>
      <c r="J1567" s="99" t="b">
        <v>0</v>
      </c>
      <c r="K1567" s="99" t="b">
        <v>0</v>
      </c>
      <c r="L1567" s="99" t="b">
        <v>0</v>
      </c>
    </row>
    <row r="1568" spans="1:12" ht="15">
      <c r="A1568" s="101" t="s">
        <v>418</v>
      </c>
      <c r="B1568" s="99" t="s">
        <v>542</v>
      </c>
      <c r="C1568" s="99">
        <v>2</v>
      </c>
      <c r="D1568" s="103">
        <v>0.0015363700314247962</v>
      </c>
      <c r="E1568" s="103">
        <v>1.361155265754166</v>
      </c>
      <c r="F1568" s="99" t="s">
        <v>394</v>
      </c>
      <c r="G1568" s="99" t="b">
        <v>0</v>
      </c>
      <c r="H1568" s="99" t="b">
        <v>0</v>
      </c>
      <c r="I1568" s="99" t="b">
        <v>0</v>
      </c>
      <c r="J1568" s="99" t="b">
        <v>0</v>
      </c>
      <c r="K1568" s="99" t="b">
        <v>0</v>
      </c>
      <c r="L1568" s="99" t="b">
        <v>0</v>
      </c>
    </row>
    <row r="1569" spans="1:12" ht="15">
      <c r="A1569" s="101" t="s">
        <v>1182</v>
      </c>
      <c r="B1569" s="99" t="s">
        <v>588</v>
      </c>
      <c r="C1569" s="99">
        <v>2</v>
      </c>
      <c r="D1569" s="103">
        <v>0.0011431237928043111</v>
      </c>
      <c r="E1569" s="103">
        <v>2.578639209968072</v>
      </c>
      <c r="F1569" s="99" t="s">
        <v>394</v>
      </c>
      <c r="G1569" s="99" t="b">
        <v>0</v>
      </c>
      <c r="H1569" s="99" t="b">
        <v>0</v>
      </c>
      <c r="I1569" s="99" t="b">
        <v>0</v>
      </c>
      <c r="J1569" s="99" t="b">
        <v>0</v>
      </c>
      <c r="K1569" s="99" t="b">
        <v>0</v>
      </c>
      <c r="L1569" s="99" t="b">
        <v>0</v>
      </c>
    </row>
    <row r="1570" spans="1:12" ht="15">
      <c r="A1570" s="101" t="s">
        <v>588</v>
      </c>
      <c r="B1570" s="99" t="s">
        <v>421</v>
      </c>
      <c r="C1570" s="99">
        <v>2</v>
      </c>
      <c r="D1570" s="103">
        <v>0.0011431237928043111</v>
      </c>
      <c r="E1570" s="103">
        <v>1.5574499108981343</v>
      </c>
      <c r="F1570" s="99" t="s">
        <v>394</v>
      </c>
      <c r="G1570" s="99" t="b">
        <v>0</v>
      </c>
      <c r="H1570" s="99" t="b">
        <v>0</v>
      </c>
      <c r="I1570" s="99" t="b">
        <v>0</v>
      </c>
      <c r="J1570" s="99" t="b">
        <v>0</v>
      </c>
      <c r="K1570" s="99" t="b">
        <v>0</v>
      </c>
      <c r="L1570" s="99" t="b">
        <v>0</v>
      </c>
    </row>
    <row r="1571" spans="1:12" ht="15">
      <c r="A1571" s="101" t="s">
        <v>1617</v>
      </c>
      <c r="B1571" s="99" t="s">
        <v>606</v>
      </c>
      <c r="C1571" s="99">
        <v>2</v>
      </c>
      <c r="D1571" s="103">
        <v>0.0011431237928043111</v>
      </c>
      <c r="E1571" s="103">
        <v>2.578639209968072</v>
      </c>
      <c r="F1571" s="99" t="s">
        <v>394</v>
      </c>
      <c r="G1571" s="99" t="b">
        <v>0</v>
      </c>
      <c r="H1571" s="99" t="b">
        <v>0</v>
      </c>
      <c r="I1571" s="99" t="b">
        <v>0</v>
      </c>
      <c r="J1571" s="99" t="b">
        <v>0</v>
      </c>
      <c r="K1571" s="99" t="b">
        <v>0</v>
      </c>
      <c r="L1571" s="99" t="b">
        <v>0</v>
      </c>
    </row>
    <row r="1572" spans="1:12" ht="15">
      <c r="A1572" s="101" t="s">
        <v>417</v>
      </c>
      <c r="B1572" s="99" t="s">
        <v>465</v>
      </c>
      <c r="C1572" s="99">
        <v>2</v>
      </c>
      <c r="D1572" s="103">
        <v>0.0011431237928043111</v>
      </c>
      <c r="E1572" s="103">
        <v>2.4025479509123913</v>
      </c>
      <c r="F1572" s="99" t="s">
        <v>394</v>
      </c>
      <c r="G1572" s="99" t="b">
        <v>0</v>
      </c>
      <c r="H1572" s="99" t="b">
        <v>0</v>
      </c>
      <c r="I1572" s="99" t="b">
        <v>0</v>
      </c>
      <c r="J1572" s="99" t="b">
        <v>0</v>
      </c>
      <c r="K1572" s="99" t="b">
        <v>0</v>
      </c>
      <c r="L1572" s="99" t="b">
        <v>0</v>
      </c>
    </row>
    <row r="1573" spans="1:12" ht="15">
      <c r="A1573" s="101" t="s">
        <v>702</v>
      </c>
      <c r="B1573" s="99" t="s">
        <v>530</v>
      </c>
      <c r="C1573" s="99">
        <v>2</v>
      </c>
      <c r="D1573" s="103">
        <v>0.0011431237928043111</v>
      </c>
      <c r="E1573" s="103">
        <v>2.3356011612817777</v>
      </c>
      <c r="F1573" s="99" t="s">
        <v>394</v>
      </c>
      <c r="G1573" s="99" t="b">
        <v>0</v>
      </c>
      <c r="H1573" s="99" t="b">
        <v>0</v>
      </c>
      <c r="I1573" s="99" t="b">
        <v>0</v>
      </c>
      <c r="J1573" s="99" t="b">
        <v>0</v>
      </c>
      <c r="K1573" s="99" t="b">
        <v>0</v>
      </c>
      <c r="L1573" s="99" t="b">
        <v>0</v>
      </c>
    </row>
    <row r="1574" spans="1:12" ht="15">
      <c r="A1574" s="101" t="s">
        <v>786</v>
      </c>
      <c r="B1574" s="99" t="s">
        <v>572</v>
      </c>
      <c r="C1574" s="99">
        <v>2</v>
      </c>
      <c r="D1574" s="103">
        <v>0.0011431237928043111</v>
      </c>
      <c r="E1574" s="103">
        <v>2.1806992012960347</v>
      </c>
      <c r="F1574" s="99" t="s">
        <v>394</v>
      </c>
      <c r="G1574" s="99" t="b">
        <v>0</v>
      </c>
      <c r="H1574" s="99" t="b">
        <v>0</v>
      </c>
      <c r="I1574" s="99" t="b">
        <v>0</v>
      </c>
      <c r="J1574" s="99" t="b">
        <v>0</v>
      </c>
      <c r="K1574" s="99" t="b">
        <v>0</v>
      </c>
      <c r="L1574" s="99" t="b">
        <v>0</v>
      </c>
    </row>
    <row r="1575" spans="1:12" ht="15">
      <c r="A1575" s="101" t="s">
        <v>500</v>
      </c>
      <c r="B1575" s="99" t="s">
        <v>443</v>
      </c>
      <c r="C1575" s="99">
        <v>2</v>
      </c>
      <c r="D1575" s="103">
        <v>0.0011431237928043111</v>
      </c>
      <c r="E1575" s="103">
        <v>1.9254266961927287</v>
      </c>
      <c r="F1575" s="99" t="s">
        <v>394</v>
      </c>
      <c r="G1575" s="99" t="b">
        <v>0</v>
      </c>
      <c r="H1575" s="99" t="b">
        <v>0</v>
      </c>
      <c r="I1575" s="99" t="b">
        <v>0</v>
      </c>
      <c r="J1575" s="99" t="b">
        <v>0</v>
      </c>
      <c r="K1575" s="99" t="b">
        <v>0</v>
      </c>
      <c r="L1575" s="99" t="b">
        <v>0</v>
      </c>
    </row>
    <row r="1576" spans="1:12" ht="15">
      <c r="A1576" s="101" t="s">
        <v>843</v>
      </c>
      <c r="B1576" s="99" t="s">
        <v>1328</v>
      </c>
      <c r="C1576" s="99">
        <v>2</v>
      </c>
      <c r="D1576" s="103">
        <v>0.0011431237928043111</v>
      </c>
      <c r="E1576" s="103">
        <v>2.8796692056320534</v>
      </c>
      <c r="F1576" s="99" t="s">
        <v>394</v>
      </c>
      <c r="G1576" s="99" t="b">
        <v>0</v>
      </c>
      <c r="H1576" s="99" t="b">
        <v>0</v>
      </c>
      <c r="I1576" s="99" t="b">
        <v>0</v>
      </c>
      <c r="J1576" s="99" t="b">
        <v>0</v>
      </c>
      <c r="K1576" s="99" t="b">
        <v>0</v>
      </c>
      <c r="L1576" s="99" t="b">
        <v>0</v>
      </c>
    </row>
    <row r="1577" spans="1:12" ht="15">
      <c r="A1577" s="101" t="s">
        <v>1621</v>
      </c>
      <c r="B1577" s="99" t="s">
        <v>722</v>
      </c>
      <c r="C1577" s="99">
        <v>2</v>
      </c>
      <c r="D1577" s="103">
        <v>0.0011431237928043111</v>
      </c>
      <c r="E1577" s="103">
        <v>2.578639209968072</v>
      </c>
      <c r="F1577" s="99" t="s">
        <v>394</v>
      </c>
      <c r="G1577" s="99" t="b">
        <v>0</v>
      </c>
      <c r="H1577" s="99" t="b">
        <v>0</v>
      </c>
      <c r="I1577" s="99" t="b">
        <v>0</v>
      </c>
      <c r="J1577" s="99" t="b">
        <v>0</v>
      </c>
      <c r="K1577" s="99" t="b">
        <v>0</v>
      </c>
      <c r="L1577" s="99" t="b">
        <v>0</v>
      </c>
    </row>
    <row r="1578" spans="1:12" ht="15">
      <c r="A1578" s="101" t="s">
        <v>425</v>
      </c>
      <c r="B1578" s="99" t="s">
        <v>542</v>
      </c>
      <c r="C1578" s="99">
        <v>2</v>
      </c>
      <c r="D1578" s="103">
        <v>0.0011431237928043111</v>
      </c>
      <c r="E1578" s="103">
        <v>1.5786392099680724</v>
      </c>
      <c r="F1578" s="99" t="s">
        <v>394</v>
      </c>
      <c r="G1578" s="99" t="b">
        <v>1</v>
      </c>
      <c r="H1578" s="99" t="b">
        <v>0</v>
      </c>
      <c r="I1578" s="99" t="b">
        <v>0</v>
      </c>
      <c r="J1578" s="99" t="b">
        <v>0</v>
      </c>
      <c r="K1578" s="99" t="b">
        <v>0</v>
      </c>
      <c r="L1578" s="99" t="b">
        <v>0</v>
      </c>
    </row>
    <row r="1579" spans="1:12" ht="15">
      <c r="A1579" s="101" t="s">
        <v>645</v>
      </c>
      <c r="B1579" s="99" t="s">
        <v>530</v>
      </c>
      <c r="C1579" s="99">
        <v>2</v>
      </c>
      <c r="D1579" s="103">
        <v>0.0011431237928043111</v>
      </c>
      <c r="E1579" s="103">
        <v>2.3356011612817777</v>
      </c>
      <c r="F1579" s="99" t="s">
        <v>394</v>
      </c>
      <c r="G1579" s="99" t="b">
        <v>0</v>
      </c>
      <c r="H1579" s="99" t="b">
        <v>0</v>
      </c>
      <c r="I1579" s="99" t="b">
        <v>0</v>
      </c>
      <c r="J1579" s="99" t="b">
        <v>0</v>
      </c>
      <c r="K1579" s="99" t="b">
        <v>0</v>
      </c>
      <c r="L1579" s="99" t="b">
        <v>0</v>
      </c>
    </row>
    <row r="1580" spans="1:12" ht="15">
      <c r="A1580" s="101" t="s">
        <v>1380</v>
      </c>
      <c r="B1580" s="99" t="s">
        <v>1150</v>
      </c>
      <c r="C1580" s="99">
        <v>2</v>
      </c>
      <c r="D1580" s="103">
        <v>0.0011431237928043111</v>
      </c>
      <c r="E1580" s="103">
        <v>2.8796692056320534</v>
      </c>
      <c r="F1580" s="99" t="s">
        <v>394</v>
      </c>
      <c r="G1580" s="99" t="b">
        <v>0</v>
      </c>
      <c r="H1580" s="99" t="b">
        <v>0</v>
      </c>
      <c r="I1580" s="99" t="b">
        <v>0</v>
      </c>
      <c r="J1580" s="99" t="b">
        <v>0</v>
      </c>
      <c r="K1580" s="99" t="b">
        <v>0</v>
      </c>
      <c r="L1580" s="99" t="b">
        <v>0</v>
      </c>
    </row>
    <row r="1581" spans="1:12" ht="15">
      <c r="A1581" s="101" t="s">
        <v>482</v>
      </c>
      <c r="B1581" s="99" t="s">
        <v>722</v>
      </c>
      <c r="C1581" s="99">
        <v>2</v>
      </c>
      <c r="D1581" s="103">
        <v>0.0011431237928043111</v>
      </c>
      <c r="E1581" s="103">
        <v>1.765725853325217</v>
      </c>
      <c r="F1581" s="99" t="s">
        <v>394</v>
      </c>
      <c r="G1581" s="99" t="b">
        <v>0</v>
      </c>
      <c r="H1581" s="99" t="b">
        <v>0</v>
      </c>
      <c r="I1581" s="99" t="b">
        <v>0</v>
      </c>
      <c r="J1581" s="99" t="b">
        <v>0</v>
      </c>
      <c r="K1581" s="99" t="b">
        <v>0</v>
      </c>
      <c r="L1581" s="99" t="b">
        <v>0</v>
      </c>
    </row>
    <row r="1582" spans="1:12" ht="15">
      <c r="A1582" s="101" t="s">
        <v>596</v>
      </c>
      <c r="B1582" s="99" t="s">
        <v>1142</v>
      </c>
      <c r="C1582" s="99">
        <v>2</v>
      </c>
      <c r="D1582" s="103">
        <v>0.0011431237928043111</v>
      </c>
      <c r="E1582" s="103">
        <v>2.703577946576372</v>
      </c>
      <c r="F1582" s="99" t="s">
        <v>394</v>
      </c>
      <c r="G1582" s="99" t="b">
        <v>0</v>
      </c>
      <c r="H1582" s="99" t="b">
        <v>0</v>
      </c>
      <c r="I1582" s="99" t="b">
        <v>0</v>
      </c>
      <c r="J1582" s="99" t="b">
        <v>0</v>
      </c>
      <c r="K1582" s="99" t="b">
        <v>0</v>
      </c>
      <c r="L1582" s="99" t="b">
        <v>0</v>
      </c>
    </row>
    <row r="1583" spans="1:12" ht="15">
      <c r="A1583" s="101" t="s">
        <v>1287</v>
      </c>
      <c r="B1583" s="99" t="s">
        <v>677</v>
      </c>
      <c r="C1583" s="99">
        <v>2</v>
      </c>
      <c r="D1583" s="103">
        <v>0.0011431237928043111</v>
      </c>
      <c r="E1583" s="103">
        <v>2.8796692056320534</v>
      </c>
      <c r="F1583" s="99" t="s">
        <v>394</v>
      </c>
      <c r="G1583" s="99" t="b">
        <v>0</v>
      </c>
      <c r="H1583" s="99" t="b">
        <v>0</v>
      </c>
      <c r="I1583" s="99" t="b">
        <v>0</v>
      </c>
      <c r="J1583" s="99" t="b">
        <v>0</v>
      </c>
      <c r="K1583" s="99" t="b">
        <v>0</v>
      </c>
      <c r="L1583" s="99" t="b">
        <v>0</v>
      </c>
    </row>
    <row r="1584" spans="1:12" ht="15">
      <c r="A1584" s="101" t="s">
        <v>907</v>
      </c>
      <c r="B1584" s="99" t="s">
        <v>428</v>
      </c>
      <c r="C1584" s="99">
        <v>2</v>
      </c>
      <c r="D1584" s="103">
        <v>0.0011431237928043111</v>
      </c>
      <c r="E1584" s="103">
        <v>1.9254266961927287</v>
      </c>
      <c r="F1584" s="99" t="s">
        <v>394</v>
      </c>
      <c r="G1584" s="99" t="b">
        <v>0</v>
      </c>
      <c r="H1584" s="99" t="b">
        <v>0</v>
      </c>
      <c r="I1584" s="99" t="b">
        <v>0</v>
      </c>
      <c r="J1584" s="99" t="b">
        <v>0</v>
      </c>
      <c r="K1584" s="99" t="b">
        <v>0</v>
      </c>
      <c r="L1584" s="99" t="b">
        <v>0</v>
      </c>
    </row>
    <row r="1585" spans="1:12" ht="15">
      <c r="A1585" s="101" t="s">
        <v>233</v>
      </c>
      <c r="B1585" s="99" t="s">
        <v>767</v>
      </c>
      <c r="C1585" s="99">
        <v>2</v>
      </c>
      <c r="D1585" s="103">
        <v>0.0015363700314247962</v>
      </c>
      <c r="E1585" s="103">
        <v>2.10151795524841</v>
      </c>
      <c r="F1585" s="99" t="s">
        <v>394</v>
      </c>
      <c r="G1585" s="99" t="b">
        <v>0</v>
      </c>
      <c r="H1585" s="99" t="b">
        <v>0</v>
      </c>
      <c r="I1585" s="99" t="b">
        <v>0</v>
      </c>
      <c r="J1585" s="99" t="b">
        <v>0</v>
      </c>
      <c r="K1585" s="99" t="b">
        <v>0</v>
      </c>
      <c r="L1585" s="99" t="b">
        <v>0</v>
      </c>
    </row>
    <row r="1586" spans="1:12" ht="15">
      <c r="A1586" s="101" t="s">
        <v>422</v>
      </c>
      <c r="B1586" s="99" t="s">
        <v>1289</v>
      </c>
      <c r="C1586" s="99">
        <v>2</v>
      </c>
      <c r="D1586" s="103">
        <v>0.0011431237928043111</v>
      </c>
      <c r="E1586" s="103">
        <v>2.034571165617797</v>
      </c>
      <c r="F1586" s="99" t="s">
        <v>394</v>
      </c>
      <c r="G1586" s="99" t="b">
        <v>0</v>
      </c>
      <c r="H1586" s="99" t="b">
        <v>0</v>
      </c>
      <c r="I1586" s="99" t="b">
        <v>0</v>
      </c>
      <c r="J1586" s="99" t="b">
        <v>0</v>
      </c>
      <c r="K1586" s="99" t="b">
        <v>0</v>
      </c>
      <c r="L1586" s="99" t="b">
        <v>0</v>
      </c>
    </row>
    <row r="1587" spans="1:12" ht="15">
      <c r="A1587" s="101" t="s">
        <v>544</v>
      </c>
      <c r="B1587" s="99" t="s">
        <v>482</v>
      </c>
      <c r="C1587" s="99">
        <v>2</v>
      </c>
      <c r="D1587" s="103">
        <v>0.0011431237928043111</v>
      </c>
      <c r="E1587" s="103">
        <v>1.5226878046389223</v>
      </c>
      <c r="F1587" s="99" t="s">
        <v>394</v>
      </c>
      <c r="G1587" s="99" t="b">
        <v>0</v>
      </c>
      <c r="H1587" s="99" t="b">
        <v>0</v>
      </c>
      <c r="I1587" s="99" t="b">
        <v>0</v>
      </c>
      <c r="J1587" s="99" t="b">
        <v>0</v>
      </c>
      <c r="K1587" s="99" t="b">
        <v>0</v>
      </c>
      <c r="L1587" s="99" t="b">
        <v>0</v>
      </c>
    </row>
    <row r="1588" spans="1:12" ht="15">
      <c r="A1588" s="101" t="s">
        <v>1087</v>
      </c>
      <c r="B1588" s="99" t="s">
        <v>526</v>
      </c>
      <c r="C1588" s="99">
        <v>2</v>
      </c>
      <c r="D1588" s="103">
        <v>0.0011431237928043111</v>
      </c>
      <c r="E1588" s="103">
        <v>2.5274866875206907</v>
      </c>
      <c r="F1588" s="99" t="s">
        <v>394</v>
      </c>
      <c r="G1588" s="99" t="b">
        <v>0</v>
      </c>
      <c r="H1588" s="99" t="b">
        <v>0</v>
      </c>
      <c r="I1588" s="99" t="b">
        <v>0</v>
      </c>
      <c r="J1588" s="99" t="b">
        <v>0</v>
      </c>
      <c r="K1588" s="99" t="b">
        <v>0</v>
      </c>
      <c r="L1588" s="99" t="b">
        <v>0</v>
      </c>
    </row>
    <row r="1589" spans="1:12" ht="15">
      <c r="A1589" s="101" t="s">
        <v>482</v>
      </c>
      <c r="B1589" s="99" t="s">
        <v>462</v>
      </c>
      <c r="C1589" s="99">
        <v>2</v>
      </c>
      <c r="D1589" s="103">
        <v>0.0011431237928043111</v>
      </c>
      <c r="E1589" s="103">
        <v>1.3677858446531792</v>
      </c>
      <c r="F1589" s="99" t="s">
        <v>394</v>
      </c>
      <c r="G1589" s="99" t="b">
        <v>0</v>
      </c>
      <c r="H1589" s="99" t="b">
        <v>0</v>
      </c>
      <c r="I1589" s="99" t="b">
        <v>0</v>
      </c>
      <c r="J1589" s="99" t="b">
        <v>0</v>
      </c>
      <c r="K1589" s="99" t="b">
        <v>0</v>
      </c>
      <c r="L1589" s="99" t="b">
        <v>0</v>
      </c>
    </row>
    <row r="1590" spans="1:12" ht="15">
      <c r="A1590" s="101" t="s">
        <v>714</v>
      </c>
      <c r="B1590" s="99" t="s">
        <v>418</v>
      </c>
      <c r="C1590" s="99">
        <v>2</v>
      </c>
      <c r="D1590" s="103">
        <v>0.0011431237928043111</v>
      </c>
      <c r="E1590" s="103">
        <v>1.3745192273121476</v>
      </c>
      <c r="F1590" s="99" t="s">
        <v>394</v>
      </c>
      <c r="G1590" s="99" t="b">
        <v>0</v>
      </c>
      <c r="H1590" s="99" t="b">
        <v>0</v>
      </c>
      <c r="I1590" s="99" t="b">
        <v>0</v>
      </c>
      <c r="J1590" s="99" t="b">
        <v>0</v>
      </c>
      <c r="K1590" s="99" t="b">
        <v>0</v>
      </c>
      <c r="L1590" s="99" t="b">
        <v>0</v>
      </c>
    </row>
    <row r="1591" spans="1:12" ht="15">
      <c r="A1591" s="101" t="s">
        <v>936</v>
      </c>
      <c r="B1591" s="99" t="s">
        <v>760</v>
      </c>
      <c r="C1591" s="99">
        <v>2</v>
      </c>
      <c r="D1591" s="103">
        <v>0.0011431237928043111</v>
      </c>
      <c r="E1591" s="103">
        <v>2.8796692056320534</v>
      </c>
      <c r="F1591" s="99" t="s">
        <v>394</v>
      </c>
      <c r="G1591" s="99" t="b">
        <v>0</v>
      </c>
      <c r="H1591" s="99" t="b">
        <v>0</v>
      </c>
      <c r="I1591" s="99" t="b">
        <v>0</v>
      </c>
      <c r="J1591" s="99" t="b">
        <v>0</v>
      </c>
      <c r="K1591" s="99" t="b">
        <v>1</v>
      </c>
      <c r="L1591" s="99" t="b">
        <v>0</v>
      </c>
    </row>
    <row r="1592" spans="1:12" ht="15">
      <c r="A1592" s="101" t="s">
        <v>725</v>
      </c>
      <c r="B1592" s="99" t="s">
        <v>544</v>
      </c>
      <c r="C1592" s="99">
        <v>2</v>
      </c>
      <c r="D1592" s="103">
        <v>0.0011431237928043111</v>
      </c>
      <c r="E1592" s="103">
        <v>2.034571165617797</v>
      </c>
      <c r="F1592" s="99" t="s">
        <v>394</v>
      </c>
      <c r="G1592" s="99" t="b">
        <v>0</v>
      </c>
      <c r="H1592" s="99" t="b">
        <v>0</v>
      </c>
      <c r="I1592" s="99" t="b">
        <v>0</v>
      </c>
      <c r="J1592" s="99" t="b">
        <v>0</v>
      </c>
      <c r="K1592" s="99" t="b">
        <v>0</v>
      </c>
      <c r="L1592" s="99" t="b">
        <v>0</v>
      </c>
    </row>
    <row r="1593" spans="1:12" ht="15">
      <c r="A1593" s="101" t="s">
        <v>697</v>
      </c>
      <c r="B1593" s="99" t="s">
        <v>717</v>
      </c>
      <c r="C1593" s="99">
        <v>2</v>
      </c>
      <c r="D1593" s="103">
        <v>0.0011431237928043111</v>
      </c>
      <c r="E1593" s="103">
        <v>2.703577946576372</v>
      </c>
      <c r="F1593" s="99" t="s">
        <v>394</v>
      </c>
      <c r="G1593" s="99" t="b">
        <v>0</v>
      </c>
      <c r="H1593" s="99" t="b">
        <v>0</v>
      </c>
      <c r="I1593" s="99" t="b">
        <v>0</v>
      </c>
      <c r="J1593" s="99" t="b">
        <v>0</v>
      </c>
      <c r="K1593" s="99" t="b">
        <v>0</v>
      </c>
      <c r="L1593" s="99" t="b">
        <v>0</v>
      </c>
    </row>
    <row r="1594" spans="1:12" ht="15">
      <c r="A1594" s="101" t="s">
        <v>1616</v>
      </c>
      <c r="B1594" s="99" t="s">
        <v>574</v>
      </c>
      <c r="C1594" s="99">
        <v>2</v>
      </c>
      <c r="D1594" s="103">
        <v>0.0011431237928043111</v>
      </c>
      <c r="E1594" s="103">
        <v>2.703577946576372</v>
      </c>
      <c r="F1594" s="99" t="s">
        <v>394</v>
      </c>
      <c r="G1594" s="99" t="b">
        <v>0</v>
      </c>
      <c r="H1594" s="99" t="b">
        <v>0</v>
      </c>
      <c r="I1594" s="99" t="b">
        <v>0</v>
      </c>
      <c r="J1594" s="99" t="b">
        <v>0</v>
      </c>
      <c r="K1594" s="99" t="b">
        <v>0</v>
      </c>
      <c r="L1594" s="99" t="b">
        <v>0</v>
      </c>
    </row>
    <row r="1595" spans="1:12" ht="15">
      <c r="A1595" s="101" t="s">
        <v>826</v>
      </c>
      <c r="B1595" s="99" t="s">
        <v>442</v>
      </c>
      <c r="C1595" s="99">
        <v>2</v>
      </c>
      <c r="D1595" s="103">
        <v>0.0011431237928043111</v>
      </c>
      <c r="E1595" s="103">
        <v>1.8382765204738285</v>
      </c>
      <c r="F1595" s="99" t="s">
        <v>394</v>
      </c>
      <c r="G1595" s="99" t="b">
        <v>0</v>
      </c>
      <c r="H1595" s="99" t="b">
        <v>0</v>
      </c>
      <c r="I1595" s="99" t="b">
        <v>0</v>
      </c>
      <c r="J1595" s="99" t="b">
        <v>0</v>
      </c>
      <c r="K1595" s="99" t="b">
        <v>0</v>
      </c>
      <c r="L1595" s="99" t="b">
        <v>0</v>
      </c>
    </row>
    <row r="1596" spans="1:12" ht="15">
      <c r="A1596" s="101" t="s">
        <v>826</v>
      </c>
      <c r="B1596" s="99" t="s">
        <v>633</v>
      </c>
      <c r="C1596" s="99">
        <v>2</v>
      </c>
      <c r="D1596" s="103">
        <v>0.0011431237928043111</v>
      </c>
      <c r="E1596" s="103">
        <v>2.2776092143040914</v>
      </c>
      <c r="F1596" s="99" t="s">
        <v>394</v>
      </c>
      <c r="G1596" s="99" t="b">
        <v>0</v>
      </c>
      <c r="H1596" s="99" t="b">
        <v>0</v>
      </c>
      <c r="I1596" s="99" t="b">
        <v>0</v>
      </c>
      <c r="J1596" s="99" t="b">
        <v>0</v>
      </c>
      <c r="K1596" s="99" t="b">
        <v>0</v>
      </c>
      <c r="L1596" s="99" t="b">
        <v>0</v>
      </c>
    </row>
    <row r="1597" spans="1:12" ht="15">
      <c r="A1597" s="101" t="s">
        <v>436</v>
      </c>
      <c r="B1597" s="99" t="s">
        <v>1647</v>
      </c>
      <c r="C1597" s="99">
        <v>2</v>
      </c>
      <c r="D1597" s="103">
        <v>0.0011431237928043111</v>
      </c>
      <c r="E1597" s="103">
        <v>2.3356011612817777</v>
      </c>
      <c r="F1597" s="99" t="s">
        <v>394</v>
      </c>
      <c r="G1597" s="99" t="b">
        <v>0</v>
      </c>
      <c r="H1597" s="99" t="b">
        <v>0</v>
      </c>
      <c r="I1597" s="99" t="b">
        <v>0</v>
      </c>
      <c r="J1597" s="99" t="b">
        <v>1</v>
      </c>
      <c r="K1597" s="99" t="b">
        <v>0</v>
      </c>
      <c r="L1597" s="99" t="b">
        <v>0</v>
      </c>
    </row>
    <row r="1598" spans="1:12" ht="15">
      <c r="A1598" s="101" t="s">
        <v>795</v>
      </c>
      <c r="B1598" s="99" t="s">
        <v>775</v>
      </c>
      <c r="C1598" s="99">
        <v>2</v>
      </c>
      <c r="D1598" s="103">
        <v>0.0011431237928043111</v>
      </c>
      <c r="E1598" s="103">
        <v>2.8796692056320534</v>
      </c>
      <c r="F1598" s="99" t="s">
        <v>394</v>
      </c>
      <c r="G1598" s="99" t="b">
        <v>0</v>
      </c>
      <c r="H1598" s="99" t="b">
        <v>0</v>
      </c>
      <c r="I1598" s="99" t="b">
        <v>0</v>
      </c>
      <c r="J1598" s="99" t="b">
        <v>0</v>
      </c>
      <c r="K1598" s="99" t="b">
        <v>0</v>
      </c>
      <c r="L1598" s="99" t="b">
        <v>0</v>
      </c>
    </row>
    <row r="1599" spans="1:12" ht="15">
      <c r="A1599" s="101" t="s">
        <v>906</v>
      </c>
      <c r="B1599" s="99" t="s">
        <v>515</v>
      </c>
      <c r="C1599" s="99">
        <v>2</v>
      </c>
      <c r="D1599" s="103">
        <v>0.0011431237928043111</v>
      </c>
      <c r="E1599" s="103">
        <v>2.578639209968072</v>
      </c>
      <c r="F1599" s="99" t="s">
        <v>394</v>
      </c>
      <c r="G1599" s="99" t="b">
        <v>0</v>
      </c>
      <c r="H1599" s="99" t="b">
        <v>0</v>
      </c>
      <c r="I1599" s="99" t="b">
        <v>0</v>
      </c>
      <c r="J1599" s="99" t="b">
        <v>0</v>
      </c>
      <c r="K1599" s="99" t="b">
        <v>0</v>
      </c>
      <c r="L1599" s="99" t="b">
        <v>0</v>
      </c>
    </row>
    <row r="1600" spans="1:12" ht="15">
      <c r="A1600" s="101" t="s">
        <v>572</v>
      </c>
      <c r="B1600" s="99" t="s">
        <v>700</v>
      </c>
      <c r="C1600" s="99">
        <v>2</v>
      </c>
      <c r="D1600" s="103">
        <v>0.0011431237928043111</v>
      </c>
      <c r="E1600" s="103">
        <v>2.0046079422403533</v>
      </c>
      <c r="F1600" s="99" t="s">
        <v>394</v>
      </c>
      <c r="G1600" s="99" t="b">
        <v>0</v>
      </c>
      <c r="H1600" s="99" t="b">
        <v>0</v>
      </c>
      <c r="I1600" s="99" t="b">
        <v>0</v>
      </c>
      <c r="J1600" s="99" t="b">
        <v>0</v>
      </c>
      <c r="K1600" s="99" t="b">
        <v>0</v>
      </c>
      <c r="L1600" s="99" t="b">
        <v>0</v>
      </c>
    </row>
    <row r="1601" spans="1:12" ht="15">
      <c r="A1601" s="101" t="s">
        <v>698</v>
      </c>
      <c r="B1601" s="99" t="s">
        <v>750</v>
      </c>
      <c r="C1601" s="99">
        <v>2</v>
      </c>
      <c r="D1601" s="103">
        <v>0.0011431237928043111</v>
      </c>
      <c r="E1601" s="103">
        <v>2.703577946576372</v>
      </c>
      <c r="F1601" s="99" t="s">
        <v>394</v>
      </c>
      <c r="G1601" s="99" t="b">
        <v>0</v>
      </c>
      <c r="H1601" s="99" t="b">
        <v>0</v>
      </c>
      <c r="I1601" s="99" t="b">
        <v>0</v>
      </c>
      <c r="J1601" s="99" t="b">
        <v>0</v>
      </c>
      <c r="K1601" s="99" t="b">
        <v>0</v>
      </c>
      <c r="L1601" s="99" t="b">
        <v>0</v>
      </c>
    </row>
    <row r="1602" spans="1:12" ht="15">
      <c r="A1602" s="101" t="s">
        <v>634</v>
      </c>
      <c r="B1602" s="99" t="s">
        <v>1199</v>
      </c>
      <c r="C1602" s="99">
        <v>2</v>
      </c>
      <c r="D1602" s="103">
        <v>0.0011431237928043111</v>
      </c>
      <c r="E1602" s="103">
        <v>2.703577946576372</v>
      </c>
      <c r="F1602" s="99" t="s">
        <v>394</v>
      </c>
      <c r="G1602" s="99" t="b">
        <v>0</v>
      </c>
      <c r="H1602" s="99" t="b">
        <v>0</v>
      </c>
      <c r="I1602" s="99" t="b">
        <v>0</v>
      </c>
      <c r="J1602" s="99" t="b">
        <v>1</v>
      </c>
      <c r="K1602" s="99" t="b">
        <v>0</v>
      </c>
      <c r="L1602" s="99" t="b">
        <v>0</v>
      </c>
    </row>
    <row r="1603" spans="1:12" ht="15">
      <c r="A1603" s="101" t="s">
        <v>482</v>
      </c>
      <c r="B1603" s="99" t="s">
        <v>630</v>
      </c>
      <c r="C1603" s="99">
        <v>2</v>
      </c>
      <c r="D1603" s="103">
        <v>0.0011431237928043111</v>
      </c>
      <c r="E1603" s="103">
        <v>1.765725853325217</v>
      </c>
      <c r="F1603" s="99" t="s">
        <v>394</v>
      </c>
      <c r="G1603" s="99" t="b">
        <v>0</v>
      </c>
      <c r="H1603" s="99" t="b">
        <v>0</v>
      </c>
      <c r="I1603" s="99" t="b">
        <v>0</v>
      </c>
      <c r="J1603" s="99" t="b">
        <v>0</v>
      </c>
      <c r="K1603" s="99" t="b">
        <v>0</v>
      </c>
      <c r="L1603" s="99" t="b">
        <v>0</v>
      </c>
    </row>
    <row r="1604" spans="1:12" ht="15">
      <c r="A1604" s="101" t="s">
        <v>455</v>
      </c>
      <c r="B1604" s="99" t="s">
        <v>788</v>
      </c>
      <c r="C1604" s="99">
        <v>2</v>
      </c>
      <c r="D1604" s="103">
        <v>0.0011431237928043111</v>
      </c>
      <c r="E1604" s="103">
        <v>2.3356011612817777</v>
      </c>
      <c r="F1604" s="99" t="s">
        <v>394</v>
      </c>
      <c r="G1604" s="99" t="b">
        <v>0</v>
      </c>
      <c r="H1604" s="99" t="b">
        <v>0</v>
      </c>
      <c r="I1604" s="99" t="b">
        <v>0</v>
      </c>
      <c r="J1604" s="99" t="b">
        <v>0</v>
      </c>
      <c r="K1604" s="99" t="b">
        <v>0</v>
      </c>
      <c r="L1604" s="99" t="b">
        <v>0</v>
      </c>
    </row>
    <row r="1605" spans="1:12" ht="15">
      <c r="A1605" s="101" t="s">
        <v>970</v>
      </c>
      <c r="B1605" s="99" t="s">
        <v>1621</v>
      </c>
      <c r="C1605" s="99">
        <v>2</v>
      </c>
      <c r="D1605" s="103">
        <v>0.0011431237928043111</v>
      </c>
      <c r="E1605" s="103">
        <v>2.703577946576372</v>
      </c>
      <c r="F1605" s="99" t="s">
        <v>394</v>
      </c>
      <c r="G1605" s="99" t="b">
        <v>0</v>
      </c>
      <c r="H1605" s="99" t="b">
        <v>0</v>
      </c>
      <c r="I1605" s="99" t="b">
        <v>0</v>
      </c>
      <c r="J1605" s="99" t="b">
        <v>0</v>
      </c>
      <c r="K1605" s="99" t="b">
        <v>0</v>
      </c>
      <c r="L1605" s="99" t="b">
        <v>0</v>
      </c>
    </row>
    <row r="1606" spans="1:12" ht="15">
      <c r="A1606" s="101" t="s">
        <v>488</v>
      </c>
      <c r="B1606" s="99" t="s">
        <v>1384</v>
      </c>
      <c r="C1606" s="99">
        <v>2</v>
      </c>
      <c r="D1606" s="103">
        <v>0.0011431237928043111</v>
      </c>
      <c r="E1606" s="103">
        <v>2.703577946576372</v>
      </c>
      <c r="F1606" s="99" t="s">
        <v>394</v>
      </c>
      <c r="G1606" s="99" t="b">
        <v>0</v>
      </c>
      <c r="H1606" s="99" t="b">
        <v>0</v>
      </c>
      <c r="I1606" s="99" t="b">
        <v>0</v>
      </c>
      <c r="J1606" s="99" t="b">
        <v>0</v>
      </c>
      <c r="K1606" s="99" t="b">
        <v>0</v>
      </c>
      <c r="L1606" s="99" t="b">
        <v>0</v>
      </c>
    </row>
    <row r="1607" spans="1:12" ht="15">
      <c r="A1607" s="101" t="s">
        <v>594</v>
      </c>
      <c r="B1607" s="99" t="s">
        <v>421</v>
      </c>
      <c r="C1607" s="99">
        <v>2</v>
      </c>
      <c r="D1607" s="103">
        <v>0.0011431237928043111</v>
      </c>
      <c r="E1607" s="103">
        <v>1.8584799065621156</v>
      </c>
      <c r="F1607" s="99" t="s">
        <v>394</v>
      </c>
      <c r="G1607" s="99" t="b">
        <v>0</v>
      </c>
      <c r="H1607" s="99" t="b">
        <v>0</v>
      </c>
      <c r="I1607" s="99" t="b">
        <v>0</v>
      </c>
      <c r="J1607" s="99" t="b">
        <v>0</v>
      </c>
      <c r="K1607" s="99" t="b">
        <v>0</v>
      </c>
      <c r="L1607" s="99" t="b">
        <v>0</v>
      </c>
    </row>
    <row r="1608" spans="1:12" ht="15">
      <c r="A1608" s="101" t="s">
        <v>898</v>
      </c>
      <c r="B1608" s="99" t="s">
        <v>425</v>
      </c>
      <c r="C1608" s="99">
        <v>2</v>
      </c>
      <c r="D1608" s="103">
        <v>0.0011431237928043111</v>
      </c>
      <c r="E1608" s="103">
        <v>1.9254266961927287</v>
      </c>
      <c r="F1608" s="99" t="s">
        <v>394</v>
      </c>
      <c r="G1608" s="99" t="b">
        <v>0</v>
      </c>
      <c r="H1608" s="99" t="b">
        <v>1</v>
      </c>
      <c r="I1608" s="99" t="b">
        <v>0</v>
      </c>
      <c r="J1608" s="99" t="b">
        <v>1</v>
      </c>
      <c r="K1608" s="99" t="b">
        <v>0</v>
      </c>
      <c r="L1608" s="99" t="b">
        <v>0</v>
      </c>
    </row>
    <row r="1609" spans="1:12" ht="15">
      <c r="A1609" s="101" t="s">
        <v>1485</v>
      </c>
      <c r="B1609" s="99" t="s">
        <v>416</v>
      </c>
      <c r="C1609" s="99">
        <v>2</v>
      </c>
      <c r="D1609" s="103">
        <v>0.0015363700314247962</v>
      </c>
      <c r="E1609" s="103">
        <v>2.578639209968072</v>
      </c>
      <c r="F1609" s="99" t="s">
        <v>394</v>
      </c>
      <c r="G1609" s="99" t="b">
        <v>0</v>
      </c>
      <c r="H1609" s="99" t="b">
        <v>0</v>
      </c>
      <c r="I1609" s="99" t="b">
        <v>0</v>
      </c>
      <c r="J1609" s="99" t="b">
        <v>0</v>
      </c>
      <c r="K1609" s="99" t="b">
        <v>0</v>
      </c>
      <c r="L1609" s="99" t="b">
        <v>0</v>
      </c>
    </row>
    <row r="1610" spans="1:12" ht="15">
      <c r="A1610" s="101" t="s">
        <v>416</v>
      </c>
      <c r="B1610" s="99" t="s">
        <v>426</v>
      </c>
      <c r="C1610" s="99">
        <v>2</v>
      </c>
      <c r="D1610" s="103">
        <v>0.0015363700314247962</v>
      </c>
      <c r="E1610" s="103">
        <v>1.5179413696144608</v>
      </c>
      <c r="F1610" s="99" t="s">
        <v>394</v>
      </c>
      <c r="G1610" s="99" t="b">
        <v>0</v>
      </c>
      <c r="H1610" s="99" t="b">
        <v>0</v>
      </c>
      <c r="I1610" s="99" t="b">
        <v>0</v>
      </c>
      <c r="J1610" s="99" t="b">
        <v>0</v>
      </c>
      <c r="K1610" s="99" t="b">
        <v>0</v>
      </c>
      <c r="L1610" s="99" t="b">
        <v>0</v>
      </c>
    </row>
    <row r="1611" spans="1:12" ht="15">
      <c r="A1611" s="101" t="s">
        <v>482</v>
      </c>
      <c r="B1611" s="99" t="s">
        <v>620</v>
      </c>
      <c r="C1611" s="99">
        <v>2</v>
      </c>
      <c r="D1611" s="103">
        <v>0.0011431237928043111</v>
      </c>
      <c r="E1611" s="103">
        <v>1.8906645899335166</v>
      </c>
      <c r="F1611" s="99" t="s">
        <v>394</v>
      </c>
      <c r="G1611" s="99" t="b">
        <v>0</v>
      </c>
      <c r="H1611" s="99" t="b">
        <v>0</v>
      </c>
      <c r="I1611" s="99" t="b">
        <v>0</v>
      </c>
      <c r="J1611" s="99" t="b">
        <v>0</v>
      </c>
      <c r="K1611" s="99" t="b">
        <v>0</v>
      </c>
      <c r="L1611" s="99" t="b">
        <v>0</v>
      </c>
    </row>
    <row r="1612" spans="1:12" ht="15">
      <c r="A1612" s="101" t="s">
        <v>1219</v>
      </c>
      <c r="B1612" s="99" t="s">
        <v>700</v>
      </c>
      <c r="C1612" s="99">
        <v>2</v>
      </c>
      <c r="D1612" s="103">
        <v>0.0011431237928043111</v>
      </c>
      <c r="E1612" s="103">
        <v>2.4025479509123913</v>
      </c>
      <c r="F1612" s="99" t="s">
        <v>394</v>
      </c>
      <c r="G1612" s="99" t="b">
        <v>1</v>
      </c>
      <c r="H1612" s="99" t="b">
        <v>0</v>
      </c>
      <c r="I1612" s="99" t="b">
        <v>0</v>
      </c>
      <c r="J1612" s="99" t="b">
        <v>0</v>
      </c>
      <c r="K1612" s="99" t="b">
        <v>0</v>
      </c>
      <c r="L1612" s="99" t="b">
        <v>0</v>
      </c>
    </row>
    <row r="1613" spans="1:12" ht="15">
      <c r="A1613" s="101" t="s">
        <v>601</v>
      </c>
      <c r="B1613" s="99" t="s">
        <v>422</v>
      </c>
      <c r="C1613" s="99">
        <v>2</v>
      </c>
      <c r="D1613" s="103">
        <v>0.0011431237928043111</v>
      </c>
      <c r="E1613" s="103">
        <v>2.034571165617797</v>
      </c>
      <c r="F1613" s="99" t="s">
        <v>394</v>
      </c>
      <c r="G1613" s="99" t="b">
        <v>0</v>
      </c>
      <c r="H1613" s="99" t="b">
        <v>0</v>
      </c>
      <c r="I1613" s="99" t="b">
        <v>0</v>
      </c>
      <c r="J1613" s="99" t="b">
        <v>0</v>
      </c>
      <c r="K1613" s="99" t="b">
        <v>0</v>
      </c>
      <c r="L1613" s="99" t="b">
        <v>0</v>
      </c>
    </row>
    <row r="1614" spans="1:12" ht="15">
      <c r="A1614" s="101" t="s">
        <v>786</v>
      </c>
      <c r="B1614" s="99" t="s">
        <v>883</v>
      </c>
      <c r="C1614" s="99">
        <v>2</v>
      </c>
      <c r="D1614" s="103">
        <v>0.0011431237928043111</v>
      </c>
      <c r="E1614" s="103">
        <v>2.578639209968072</v>
      </c>
      <c r="F1614" s="99" t="s">
        <v>394</v>
      </c>
      <c r="G1614" s="99" t="b">
        <v>0</v>
      </c>
      <c r="H1614" s="99" t="b">
        <v>0</v>
      </c>
      <c r="I1614" s="99" t="b">
        <v>0</v>
      </c>
      <c r="J1614" s="99" t="b">
        <v>0</v>
      </c>
      <c r="K1614" s="99" t="b">
        <v>0</v>
      </c>
      <c r="L1614" s="99" t="b">
        <v>0</v>
      </c>
    </row>
    <row r="1615" spans="1:12" ht="15">
      <c r="A1615" s="101" t="s">
        <v>1165</v>
      </c>
      <c r="B1615" s="99" t="s">
        <v>418</v>
      </c>
      <c r="C1615" s="99">
        <v>2</v>
      </c>
      <c r="D1615" s="103">
        <v>0.0011431237928043111</v>
      </c>
      <c r="E1615" s="103">
        <v>1.6755492229761288</v>
      </c>
      <c r="F1615" s="99" t="s">
        <v>394</v>
      </c>
      <c r="G1615" s="99" t="b">
        <v>0</v>
      </c>
      <c r="H1615" s="99" t="b">
        <v>0</v>
      </c>
      <c r="I1615" s="99" t="b">
        <v>0</v>
      </c>
      <c r="J1615" s="99" t="b">
        <v>0</v>
      </c>
      <c r="K1615" s="99" t="b">
        <v>0</v>
      </c>
      <c r="L1615" s="99" t="b">
        <v>0</v>
      </c>
    </row>
    <row r="1616" spans="1:12" ht="15">
      <c r="A1616" s="101" t="s">
        <v>835</v>
      </c>
      <c r="B1616" s="99" t="s">
        <v>425</v>
      </c>
      <c r="C1616" s="99">
        <v>2</v>
      </c>
      <c r="D1616" s="103">
        <v>0.0011431237928043111</v>
      </c>
      <c r="E1616" s="103">
        <v>1.9254266961927287</v>
      </c>
      <c r="F1616" s="99" t="s">
        <v>394</v>
      </c>
      <c r="G1616" s="99" t="b">
        <v>0</v>
      </c>
      <c r="H1616" s="99" t="b">
        <v>0</v>
      </c>
      <c r="I1616" s="99" t="b">
        <v>0</v>
      </c>
      <c r="J1616" s="99" t="b">
        <v>1</v>
      </c>
      <c r="K1616" s="99" t="b">
        <v>0</v>
      </c>
      <c r="L1616" s="99" t="b">
        <v>0</v>
      </c>
    </row>
    <row r="1617" spans="1:12" ht="15">
      <c r="A1617" s="101" t="s">
        <v>1289</v>
      </c>
      <c r="B1617" s="99" t="s">
        <v>752</v>
      </c>
      <c r="C1617" s="99">
        <v>2</v>
      </c>
      <c r="D1617" s="103">
        <v>0.0011431237928043111</v>
      </c>
      <c r="E1617" s="103">
        <v>2.8796692056320534</v>
      </c>
      <c r="F1617" s="99" t="s">
        <v>394</v>
      </c>
      <c r="G1617" s="99" t="b">
        <v>0</v>
      </c>
      <c r="H1617" s="99" t="b">
        <v>0</v>
      </c>
      <c r="I1617" s="99" t="b">
        <v>0</v>
      </c>
      <c r="J1617" s="99" t="b">
        <v>0</v>
      </c>
      <c r="K1617" s="99" t="b">
        <v>0</v>
      </c>
      <c r="L1617" s="99" t="b">
        <v>0</v>
      </c>
    </row>
    <row r="1618" spans="1:12" ht="15">
      <c r="A1618" s="101" t="s">
        <v>428</v>
      </c>
      <c r="B1618" s="99" t="s">
        <v>525</v>
      </c>
      <c r="C1618" s="99">
        <v>2</v>
      </c>
      <c r="D1618" s="103">
        <v>0.0011431237928043111</v>
      </c>
      <c r="E1618" s="103">
        <v>1.6823886475064342</v>
      </c>
      <c r="F1618" s="99" t="s">
        <v>394</v>
      </c>
      <c r="G1618" s="99" t="b">
        <v>0</v>
      </c>
      <c r="H1618" s="99" t="b">
        <v>0</v>
      </c>
      <c r="I1618" s="99" t="b">
        <v>0</v>
      </c>
      <c r="J1618" s="99" t="b">
        <v>0</v>
      </c>
      <c r="K1618" s="99" t="b">
        <v>0</v>
      </c>
      <c r="L1618" s="99" t="b">
        <v>0</v>
      </c>
    </row>
    <row r="1619" spans="1:12" ht="15">
      <c r="A1619" s="101" t="s">
        <v>419</v>
      </c>
      <c r="B1619" s="99" t="s">
        <v>1219</v>
      </c>
      <c r="C1619" s="99">
        <v>2</v>
      </c>
      <c r="D1619" s="103">
        <v>0.0011431237928043111</v>
      </c>
      <c r="E1619" s="103">
        <v>1.7827591926239972</v>
      </c>
      <c r="F1619" s="99" t="s">
        <v>394</v>
      </c>
      <c r="G1619" s="99" t="b">
        <v>0</v>
      </c>
      <c r="H1619" s="99" t="b">
        <v>0</v>
      </c>
      <c r="I1619" s="99" t="b">
        <v>0</v>
      </c>
      <c r="J1619" s="99" t="b">
        <v>1</v>
      </c>
      <c r="K1619" s="99" t="b">
        <v>0</v>
      </c>
      <c r="L1619" s="99" t="b">
        <v>0</v>
      </c>
    </row>
    <row r="1620" spans="1:12" ht="15">
      <c r="A1620" s="101" t="s">
        <v>1256</v>
      </c>
      <c r="B1620" s="99" t="s">
        <v>1165</v>
      </c>
      <c r="C1620" s="99">
        <v>2</v>
      </c>
      <c r="D1620" s="103">
        <v>0.0011431237928043111</v>
      </c>
      <c r="E1620" s="103">
        <v>2.8796692056320534</v>
      </c>
      <c r="F1620" s="99" t="s">
        <v>394</v>
      </c>
      <c r="G1620" s="99" t="b">
        <v>0</v>
      </c>
      <c r="H1620" s="99" t="b">
        <v>0</v>
      </c>
      <c r="I1620" s="99" t="b">
        <v>0</v>
      </c>
      <c r="J1620" s="99" t="b">
        <v>0</v>
      </c>
      <c r="K1620" s="99" t="b">
        <v>0</v>
      </c>
      <c r="L1620" s="99" t="b">
        <v>0</v>
      </c>
    </row>
    <row r="1621" spans="1:12" ht="15">
      <c r="A1621" s="101" t="s">
        <v>440</v>
      </c>
      <c r="B1621" s="99" t="s">
        <v>641</v>
      </c>
      <c r="C1621" s="99">
        <v>2</v>
      </c>
      <c r="D1621" s="103">
        <v>0.0011431237928043111</v>
      </c>
      <c r="E1621" s="103">
        <v>1.8285166831846722</v>
      </c>
      <c r="F1621" s="99" t="s">
        <v>394</v>
      </c>
      <c r="G1621" s="99" t="b">
        <v>0</v>
      </c>
      <c r="H1621" s="99" t="b">
        <v>0</v>
      </c>
      <c r="I1621" s="99" t="b">
        <v>0</v>
      </c>
      <c r="J1621" s="99" t="b">
        <v>0</v>
      </c>
      <c r="K1621" s="99" t="b">
        <v>0</v>
      </c>
      <c r="L1621" s="99" t="b">
        <v>0</v>
      </c>
    </row>
    <row r="1622" spans="1:12" ht="15">
      <c r="A1622" s="101" t="s">
        <v>426</v>
      </c>
      <c r="B1622" s="99" t="s">
        <v>1537</v>
      </c>
      <c r="C1622" s="99">
        <v>2</v>
      </c>
      <c r="D1622" s="103">
        <v>0.0011431237928043111</v>
      </c>
      <c r="E1622" s="103">
        <v>1.7827591926239972</v>
      </c>
      <c r="F1622" s="99" t="s">
        <v>394</v>
      </c>
      <c r="G1622" s="99" t="b">
        <v>0</v>
      </c>
      <c r="H1622" s="99" t="b">
        <v>0</v>
      </c>
      <c r="I1622" s="99" t="b">
        <v>0</v>
      </c>
      <c r="J1622" s="99" t="b">
        <v>0</v>
      </c>
      <c r="K1622" s="99" t="b">
        <v>0</v>
      </c>
      <c r="L1622" s="99" t="b">
        <v>0</v>
      </c>
    </row>
    <row r="1623" spans="1:12" ht="15">
      <c r="A1623" s="101" t="s">
        <v>418</v>
      </c>
      <c r="B1623" s="99" t="s">
        <v>611</v>
      </c>
      <c r="C1623" s="99">
        <v>2</v>
      </c>
      <c r="D1623" s="103">
        <v>0.0015363700314247962</v>
      </c>
      <c r="E1623" s="103">
        <v>1.1850640066984848</v>
      </c>
      <c r="F1623" s="99" t="s">
        <v>394</v>
      </c>
      <c r="G1623" s="99" t="b">
        <v>0</v>
      </c>
      <c r="H1623" s="99" t="b">
        <v>0</v>
      </c>
      <c r="I1623" s="99" t="b">
        <v>0</v>
      </c>
      <c r="J1623" s="99" t="b">
        <v>0</v>
      </c>
      <c r="K1623" s="99" t="b">
        <v>0</v>
      </c>
      <c r="L1623" s="99" t="b">
        <v>0</v>
      </c>
    </row>
    <row r="1624" spans="1:12" ht="15">
      <c r="A1624" s="101" t="s">
        <v>1545</v>
      </c>
      <c r="B1624" s="99" t="s">
        <v>1426</v>
      </c>
      <c r="C1624" s="99">
        <v>2</v>
      </c>
      <c r="D1624" s="103">
        <v>0.0011431237928043111</v>
      </c>
      <c r="E1624" s="103">
        <v>2.8796692056320534</v>
      </c>
      <c r="F1624" s="99" t="s">
        <v>394</v>
      </c>
      <c r="G1624" s="99" t="b">
        <v>0</v>
      </c>
      <c r="H1624" s="99" t="b">
        <v>1</v>
      </c>
      <c r="I1624" s="99" t="b">
        <v>0</v>
      </c>
      <c r="J1624" s="99" t="b">
        <v>0</v>
      </c>
      <c r="K1624" s="99" t="b">
        <v>0</v>
      </c>
      <c r="L1624" s="99" t="b">
        <v>0</v>
      </c>
    </row>
    <row r="1625" spans="1:12" ht="15">
      <c r="A1625" s="101" t="s">
        <v>530</v>
      </c>
      <c r="B1625" s="99" t="s">
        <v>619</v>
      </c>
      <c r="C1625" s="99">
        <v>2</v>
      </c>
      <c r="D1625" s="103">
        <v>0.0011431237928043111</v>
      </c>
      <c r="E1625" s="103">
        <v>2.3356011612817777</v>
      </c>
      <c r="F1625" s="99" t="s">
        <v>394</v>
      </c>
      <c r="G1625" s="99" t="b">
        <v>0</v>
      </c>
      <c r="H1625" s="99" t="b">
        <v>0</v>
      </c>
      <c r="I1625" s="99" t="b">
        <v>0</v>
      </c>
      <c r="J1625" s="99" t="b">
        <v>0</v>
      </c>
      <c r="K1625" s="99" t="b">
        <v>0</v>
      </c>
      <c r="L1625" s="99" t="b">
        <v>0</v>
      </c>
    </row>
    <row r="1626" spans="1:12" ht="15">
      <c r="A1626" s="101" t="s">
        <v>418</v>
      </c>
      <c r="B1626" s="99" t="s">
        <v>787</v>
      </c>
      <c r="C1626" s="99">
        <v>2</v>
      </c>
      <c r="D1626" s="103">
        <v>0.0011431237928043111</v>
      </c>
      <c r="E1626" s="103">
        <v>1.6621852614181472</v>
      </c>
      <c r="F1626" s="99" t="s">
        <v>394</v>
      </c>
      <c r="G1626" s="99" t="b">
        <v>0</v>
      </c>
      <c r="H1626" s="99" t="b">
        <v>0</v>
      </c>
      <c r="I1626" s="99" t="b">
        <v>0</v>
      </c>
      <c r="J1626" s="99" t="b">
        <v>0</v>
      </c>
      <c r="K1626" s="99" t="b">
        <v>0</v>
      </c>
      <c r="L1626" s="99" t="b">
        <v>0</v>
      </c>
    </row>
    <row r="1627" spans="1:12" ht="15">
      <c r="A1627" s="101" t="s">
        <v>470</v>
      </c>
      <c r="B1627" s="99" t="s">
        <v>538</v>
      </c>
      <c r="C1627" s="99">
        <v>2</v>
      </c>
      <c r="D1627" s="103">
        <v>0.0011431237928043111</v>
      </c>
      <c r="E1627" s="103">
        <v>2.481729196960016</v>
      </c>
      <c r="F1627" s="99" t="s">
        <v>394</v>
      </c>
      <c r="G1627" s="99" t="b">
        <v>0</v>
      </c>
      <c r="H1627" s="99" t="b">
        <v>0</v>
      </c>
      <c r="I1627" s="99" t="b">
        <v>0</v>
      </c>
      <c r="J1627" s="99" t="b">
        <v>0</v>
      </c>
      <c r="K1627" s="99" t="b">
        <v>0</v>
      </c>
      <c r="L1627" s="99" t="b">
        <v>0</v>
      </c>
    </row>
    <row r="1628" spans="1:12" ht="15">
      <c r="A1628" s="101" t="s">
        <v>874</v>
      </c>
      <c r="B1628" s="99" t="s">
        <v>681</v>
      </c>
      <c r="C1628" s="99">
        <v>2</v>
      </c>
      <c r="D1628" s="103">
        <v>0.0011431237928043111</v>
      </c>
      <c r="E1628" s="103">
        <v>2.8796692056320534</v>
      </c>
      <c r="F1628" s="99" t="s">
        <v>394</v>
      </c>
      <c r="G1628" s="99" t="b">
        <v>0</v>
      </c>
      <c r="H1628" s="99" t="b">
        <v>0</v>
      </c>
      <c r="I1628" s="99" t="b">
        <v>0</v>
      </c>
      <c r="J1628" s="99" t="b">
        <v>0</v>
      </c>
      <c r="K1628" s="99" t="b">
        <v>0</v>
      </c>
      <c r="L1628" s="99" t="b">
        <v>0</v>
      </c>
    </row>
    <row r="1629" spans="1:12" ht="15">
      <c r="A1629" s="101" t="s">
        <v>1081</v>
      </c>
      <c r="B1629" s="99" t="s">
        <v>1546</v>
      </c>
      <c r="C1629" s="99">
        <v>2</v>
      </c>
      <c r="D1629" s="103">
        <v>0.0011431237928043111</v>
      </c>
      <c r="E1629" s="103">
        <v>2.8796692056320534</v>
      </c>
      <c r="F1629" s="99" t="s">
        <v>394</v>
      </c>
      <c r="G1629" s="99" t="b">
        <v>0</v>
      </c>
      <c r="H1629" s="99" t="b">
        <v>0</v>
      </c>
      <c r="I1629" s="99" t="b">
        <v>0</v>
      </c>
      <c r="J1629" s="99" t="b">
        <v>0</v>
      </c>
      <c r="K1629" s="99" t="b">
        <v>0</v>
      </c>
      <c r="L1629" s="99" t="b">
        <v>0</v>
      </c>
    </row>
    <row r="1630" spans="1:12" ht="15">
      <c r="A1630" s="101" t="s">
        <v>900</v>
      </c>
      <c r="B1630" s="99" t="s">
        <v>1359</v>
      </c>
      <c r="C1630" s="99">
        <v>2</v>
      </c>
      <c r="D1630" s="103">
        <v>0.0011431237928043111</v>
      </c>
      <c r="E1630" s="103">
        <v>2.578639209968072</v>
      </c>
      <c r="F1630" s="99" t="s">
        <v>394</v>
      </c>
      <c r="G1630" s="99" t="b">
        <v>0</v>
      </c>
      <c r="H1630" s="99" t="b">
        <v>0</v>
      </c>
      <c r="I1630" s="99" t="b">
        <v>0</v>
      </c>
      <c r="J1630" s="99" t="b">
        <v>0</v>
      </c>
      <c r="K1630" s="99" t="b">
        <v>1</v>
      </c>
      <c r="L1630" s="99" t="b">
        <v>0</v>
      </c>
    </row>
    <row r="1631" spans="1:12" ht="15">
      <c r="A1631" s="101" t="s">
        <v>1546</v>
      </c>
      <c r="B1631" s="99" t="s">
        <v>906</v>
      </c>
      <c r="C1631" s="99">
        <v>2</v>
      </c>
      <c r="D1631" s="103">
        <v>0.0011431237928043111</v>
      </c>
      <c r="E1631" s="103">
        <v>2.8796692056320534</v>
      </c>
      <c r="F1631" s="99" t="s">
        <v>394</v>
      </c>
      <c r="G1631" s="99" t="b">
        <v>0</v>
      </c>
      <c r="H1631" s="99" t="b">
        <v>0</v>
      </c>
      <c r="I1631" s="99" t="b">
        <v>0</v>
      </c>
      <c r="J1631" s="99" t="b">
        <v>0</v>
      </c>
      <c r="K1631" s="99" t="b">
        <v>0</v>
      </c>
      <c r="L1631" s="99" t="b">
        <v>0</v>
      </c>
    </row>
    <row r="1632" spans="1:12" ht="15">
      <c r="A1632" s="101" t="s">
        <v>964</v>
      </c>
      <c r="B1632" s="99" t="s">
        <v>425</v>
      </c>
      <c r="C1632" s="99">
        <v>2</v>
      </c>
      <c r="D1632" s="103">
        <v>0.0011431237928043111</v>
      </c>
      <c r="E1632" s="103">
        <v>1.9254266961927287</v>
      </c>
      <c r="F1632" s="99" t="s">
        <v>394</v>
      </c>
      <c r="G1632" s="99" t="b">
        <v>0</v>
      </c>
      <c r="H1632" s="99" t="b">
        <v>0</v>
      </c>
      <c r="I1632" s="99" t="b">
        <v>0</v>
      </c>
      <c r="J1632" s="99" t="b">
        <v>1</v>
      </c>
      <c r="K1632" s="99" t="b">
        <v>0</v>
      </c>
      <c r="L1632" s="99" t="b">
        <v>0</v>
      </c>
    </row>
    <row r="1633" spans="1:12" ht="15">
      <c r="A1633" s="101" t="s">
        <v>526</v>
      </c>
      <c r="B1633" s="99" t="s">
        <v>446</v>
      </c>
      <c r="C1633" s="99">
        <v>2</v>
      </c>
      <c r="D1633" s="103">
        <v>0.0011431237928043111</v>
      </c>
      <c r="E1633" s="103">
        <v>2.5274866875206907</v>
      </c>
      <c r="F1633" s="99" t="s">
        <v>394</v>
      </c>
      <c r="G1633" s="99" t="b">
        <v>0</v>
      </c>
      <c r="H1633" s="99" t="b">
        <v>0</v>
      </c>
      <c r="I1633" s="99" t="b">
        <v>0</v>
      </c>
      <c r="J1633" s="99" t="b">
        <v>0</v>
      </c>
      <c r="K1633" s="99" t="b">
        <v>0</v>
      </c>
      <c r="L1633" s="99" t="b">
        <v>0</v>
      </c>
    </row>
    <row r="1634" spans="1:12" ht="15">
      <c r="A1634" s="101" t="s">
        <v>515</v>
      </c>
      <c r="B1634" s="99" t="s">
        <v>447</v>
      </c>
      <c r="C1634" s="99">
        <v>2</v>
      </c>
      <c r="D1634" s="103">
        <v>0.0011431237928043111</v>
      </c>
      <c r="E1634" s="103">
        <v>2.10151795524841</v>
      </c>
      <c r="F1634" s="99" t="s">
        <v>394</v>
      </c>
      <c r="G1634" s="99" t="b">
        <v>0</v>
      </c>
      <c r="H1634" s="99" t="b">
        <v>0</v>
      </c>
      <c r="I1634" s="99" t="b">
        <v>0</v>
      </c>
      <c r="J1634" s="99" t="b">
        <v>0</v>
      </c>
      <c r="K1634" s="99" t="b">
        <v>0</v>
      </c>
      <c r="L1634" s="99" t="b">
        <v>0</v>
      </c>
    </row>
    <row r="1635" spans="1:12" ht="15">
      <c r="A1635" s="101" t="s">
        <v>1497</v>
      </c>
      <c r="B1635" s="99" t="s">
        <v>1481</v>
      </c>
      <c r="C1635" s="99">
        <v>2</v>
      </c>
      <c r="D1635" s="103">
        <v>0.0011431237928043111</v>
      </c>
      <c r="E1635" s="103">
        <v>2.8796692056320534</v>
      </c>
      <c r="F1635" s="99" t="s">
        <v>394</v>
      </c>
      <c r="G1635" s="99" t="b">
        <v>0</v>
      </c>
      <c r="H1635" s="99" t="b">
        <v>0</v>
      </c>
      <c r="I1635" s="99" t="b">
        <v>0</v>
      </c>
      <c r="J1635" s="99" t="b">
        <v>0</v>
      </c>
      <c r="K1635" s="99" t="b">
        <v>0</v>
      </c>
      <c r="L1635" s="99" t="b">
        <v>0</v>
      </c>
    </row>
    <row r="1636" spans="1:12" ht="15">
      <c r="A1636" s="101" t="s">
        <v>1519</v>
      </c>
      <c r="B1636" s="99" t="s">
        <v>419</v>
      </c>
      <c r="C1636" s="99">
        <v>2</v>
      </c>
      <c r="D1636" s="103">
        <v>0.0011431237928043111</v>
      </c>
      <c r="E1636" s="103">
        <v>1.7827591926239972</v>
      </c>
      <c r="F1636" s="99" t="s">
        <v>394</v>
      </c>
      <c r="G1636" s="99" t="b">
        <v>0</v>
      </c>
      <c r="H1636" s="99" t="b">
        <v>0</v>
      </c>
      <c r="I1636" s="99" t="b">
        <v>0</v>
      </c>
      <c r="J1636" s="99" t="b">
        <v>0</v>
      </c>
      <c r="K1636" s="99" t="b">
        <v>0</v>
      </c>
      <c r="L1636" s="99" t="b">
        <v>0</v>
      </c>
    </row>
    <row r="1637" spans="1:12" ht="15">
      <c r="A1637" s="101" t="s">
        <v>860</v>
      </c>
      <c r="B1637" s="99" t="s">
        <v>1256</v>
      </c>
      <c r="C1637" s="99">
        <v>2</v>
      </c>
      <c r="D1637" s="103">
        <v>0.0011431237928043111</v>
      </c>
      <c r="E1637" s="103">
        <v>2.578639209968072</v>
      </c>
      <c r="F1637" s="99" t="s">
        <v>394</v>
      </c>
      <c r="G1637" s="99" t="b">
        <v>0</v>
      </c>
      <c r="H1637" s="99" t="b">
        <v>0</v>
      </c>
      <c r="I1637" s="99" t="b">
        <v>0</v>
      </c>
      <c r="J1637" s="99" t="b">
        <v>0</v>
      </c>
      <c r="K1637" s="99" t="b">
        <v>0</v>
      </c>
      <c r="L1637" s="99" t="b">
        <v>0</v>
      </c>
    </row>
    <row r="1638" spans="1:12" ht="15">
      <c r="A1638" s="101" t="s">
        <v>1384</v>
      </c>
      <c r="B1638" s="99" t="s">
        <v>860</v>
      </c>
      <c r="C1638" s="99">
        <v>2</v>
      </c>
      <c r="D1638" s="103">
        <v>0.0011431237928043111</v>
      </c>
      <c r="E1638" s="103">
        <v>2.578639209968072</v>
      </c>
      <c r="F1638" s="99" t="s">
        <v>394</v>
      </c>
      <c r="G1638" s="99" t="b">
        <v>0</v>
      </c>
      <c r="H1638" s="99" t="b">
        <v>0</v>
      </c>
      <c r="I1638" s="99" t="b">
        <v>0</v>
      </c>
      <c r="J1638" s="99" t="b">
        <v>0</v>
      </c>
      <c r="K1638" s="99" t="b">
        <v>0</v>
      </c>
      <c r="L1638" s="99" t="b">
        <v>0</v>
      </c>
    </row>
    <row r="1639" spans="1:12" ht="15">
      <c r="A1639" s="101" t="s">
        <v>1438</v>
      </c>
      <c r="B1639" s="99" t="s">
        <v>1616</v>
      </c>
      <c r="C1639" s="99">
        <v>2</v>
      </c>
      <c r="D1639" s="103">
        <v>0.0011431237928043111</v>
      </c>
      <c r="E1639" s="103">
        <v>2.8796692056320534</v>
      </c>
      <c r="F1639" s="99" t="s">
        <v>394</v>
      </c>
      <c r="G1639" s="99" t="b">
        <v>0</v>
      </c>
      <c r="H1639" s="99" t="b">
        <v>0</v>
      </c>
      <c r="I1639" s="99" t="b">
        <v>0</v>
      </c>
      <c r="J1639" s="99" t="b">
        <v>0</v>
      </c>
      <c r="K1639" s="99" t="b">
        <v>0</v>
      </c>
      <c r="L1639" s="99" t="b">
        <v>0</v>
      </c>
    </row>
    <row r="1640" spans="1:12" ht="15">
      <c r="A1640" s="101" t="s">
        <v>700</v>
      </c>
      <c r="B1640" s="99" t="s">
        <v>826</v>
      </c>
      <c r="C1640" s="99">
        <v>2</v>
      </c>
      <c r="D1640" s="103">
        <v>0.0011431237928043111</v>
      </c>
      <c r="E1640" s="103">
        <v>2.10151795524841</v>
      </c>
      <c r="F1640" s="99" t="s">
        <v>394</v>
      </c>
      <c r="G1640" s="99" t="b">
        <v>0</v>
      </c>
      <c r="H1640" s="99" t="b">
        <v>0</v>
      </c>
      <c r="I1640" s="99" t="b">
        <v>0</v>
      </c>
      <c r="J1640" s="99" t="b">
        <v>0</v>
      </c>
      <c r="K1640" s="99" t="b">
        <v>0</v>
      </c>
      <c r="L1640" s="99" t="b">
        <v>0</v>
      </c>
    </row>
    <row r="1641" spans="1:12" ht="15">
      <c r="A1641" s="101" t="s">
        <v>478</v>
      </c>
      <c r="B1641" s="99" t="s">
        <v>887</v>
      </c>
      <c r="C1641" s="99">
        <v>2</v>
      </c>
      <c r="D1641" s="103">
        <v>0.0011431237928043111</v>
      </c>
      <c r="E1641" s="103">
        <v>2.578639209968072</v>
      </c>
      <c r="F1641" s="99" t="s">
        <v>394</v>
      </c>
      <c r="G1641" s="99" t="b">
        <v>0</v>
      </c>
      <c r="H1641" s="99" t="b">
        <v>0</v>
      </c>
      <c r="I1641" s="99" t="b">
        <v>0</v>
      </c>
      <c r="J1641" s="99" t="b">
        <v>0</v>
      </c>
      <c r="K1641" s="99" t="b">
        <v>0</v>
      </c>
      <c r="L1641" s="99" t="b">
        <v>0</v>
      </c>
    </row>
    <row r="1642" spans="1:12" ht="15">
      <c r="A1642" s="101" t="s">
        <v>1373</v>
      </c>
      <c r="B1642" s="99" t="s">
        <v>684</v>
      </c>
      <c r="C1642" s="99">
        <v>2</v>
      </c>
      <c r="D1642" s="103">
        <v>0.0011431237928043111</v>
      </c>
      <c r="E1642" s="103">
        <v>2.8796692056320534</v>
      </c>
      <c r="F1642" s="99" t="s">
        <v>394</v>
      </c>
      <c r="G1642" s="99" t="b">
        <v>0</v>
      </c>
      <c r="H1642" s="99" t="b">
        <v>0</v>
      </c>
      <c r="I1642" s="99" t="b">
        <v>0</v>
      </c>
      <c r="J1642" s="99" t="b">
        <v>0</v>
      </c>
      <c r="K1642" s="99" t="b">
        <v>0</v>
      </c>
      <c r="L1642" s="99" t="b">
        <v>0</v>
      </c>
    </row>
    <row r="1643" spans="1:12" ht="15">
      <c r="A1643" s="101" t="s">
        <v>215</v>
      </c>
      <c r="B1643" s="99" t="s">
        <v>1651</v>
      </c>
      <c r="C1643" s="99">
        <v>2</v>
      </c>
      <c r="D1643" s="103">
        <v>0.0011431237928043111</v>
      </c>
      <c r="E1643" s="103">
        <v>2.578639209968072</v>
      </c>
      <c r="F1643" s="99" t="s">
        <v>394</v>
      </c>
      <c r="G1643" s="99" t="b">
        <v>0</v>
      </c>
      <c r="H1643" s="99" t="b">
        <v>0</v>
      </c>
      <c r="I1643" s="99" t="b">
        <v>0</v>
      </c>
      <c r="J1643" s="99" t="b">
        <v>0</v>
      </c>
      <c r="K1643" s="99" t="b">
        <v>0</v>
      </c>
      <c r="L1643" s="99" t="b">
        <v>0</v>
      </c>
    </row>
    <row r="1644" spans="1:12" ht="15">
      <c r="A1644" s="101" t="s">
        <v>558</v>
      </c>
      <c r="B1644" s="99" t="s">
        <v>435</v>
      </c>
      <c r="C1644" s="99">
        <v>2</v>
      </c>
      <c r="D1644" s="103">
        <v>0.0015363700314247962</v>
      </c>
      <c r="E1644" s="103">
        <v>2.0046079422403533</v>
      </c>
      <c r="F1644" s="99" t="s">
        <v>394</v>
      </c>
      <c r="G1644" s="99" t="b">
        <v>0</v>
      </c>
      <c r="H1644" s="99" t="b">
        <v>0</v>
      </c>
      <c r="I1644" s="99" t="b">
        <v>0</v>
      </c>
      <c r="J1644" s="99" t="b">
        <v>0</v>
      </c>
      <c r="K1644" s="99" t="b">
        <v>0</v>
      </c>
      <c r="L1644" s="99" t="b">
        <v>0</v>
      </c>
    </row>
    <row r="1645" spans="1:12" ht="15">
      <c r="A1645" s="101" t="s">
        <v>1193</v>
      </c>
      <c r="B1645" s="99" t="s">
        <v>786</v>
      </c>
      <c r="C1645" s="99">
        <v>2</v>
      </c>
      <c r="D1645" s="103">
        <v>0.0011431237928043111</v>
      </c>
      <c r="E1645" s="103">
        <v>2.578639209968072</v>
      </c>
      <c r="F1645" s="99" t="s">
        <v>394</v>
      </c>
      <c r="G1645" s="99" t="b">
        <v>0</v>
      </c>
      <c r="H1645" s="99" t="b">
        <v>0</v>
      </c>
      <c r="I1645" s="99" t="b">
        <v>0</v>
      </c>
      <c r="J1645" s="99" t="b">
        <v>0</v>
      </c>
      <c r="K1645" s="99" t="b">
        <v>0</v>
      </c>
      <c r="L1645" s="99" t="b">
        <v>0</v>
      </c>
    </row>
    <row r="1646" spans="1:12" ht="15">
      <c r="A1646" s="101" t="s">
        <v>1528</v>
      </c>
      <c r="B1646" s="99" t="s">
        <v>1182</v>
      </c>
      <c r="C1646" s="99">
        <v>2</v>
      </c>
      <c r="D1646" s="103">
        <v>0.0011431237928043111</v>
      </c>
      <c r="E1646" s="103">
        <v>2.8796692056320534</v>
      </c>
      <c r="F1646" s="99" t="s">
        <v>394</v>
      </c>
      <c r="G1646" s="99" t="b">
        <v>0</v>
      </c>
      <c r="H1646" s="99" t="b">
        <v>0</v>
      </c>
      <c r="I1646" s="99" t="b">
        <v>0</v>
      </c>
      <c r="J1646" s="99" t="b">
        <v>0</v>
      </c>
      <c r="K1646" s="99" t="b">
        <v>0</v>
      </c>
      <c r="L1646" s="99" t="b">
        <v>0</v>
      </c>
    </row>
    <row r="1647" spans="1:12" ht="15">
      <c r="A1647" s="101" t="s">
        <v>717</v>
      </c>
      <c r="B1647" s="99" t="s">
        <v>1617</v>
      </c>
      <c r="C1647" s="99">
        <v>2</v>
      </c>
      <c r="D1647" s="103">
        <v>0.0011431237928043111</v>
      </c>
      <c r="E1647" s="103">
        <v>2.8796692056320534</v>
      </c>
      <c r="F1647" s="99" t="s">
        <v>394</v>
      </c>
      <c r="G1647" s="99" t="b">
        <v>0</v>
      </c>
      <c r="H1647" s="99" t="b">
        <v>0</v>
      </c>
      <c r="I1647" s="99" t="b">
        <v>0</v>
      </c>
      <c r="J1647" s="99" t="b">
        <v>0</v>
      </c>
      <c r="K1647" s="99" t="b">
        <v>0</v>
      </c>
      <c r="L1647" s="99" t="b">
        <v>0</v>
      </c>
    </row>
    <row r="1648" spans="1:12" ht="15">
      <c r="A1648" s="101" t="s">
        <v>778</v>
      </c>
      <c r="B1648" s="99" t="s">
        <v>488</v>
      </c>
      <c r="C1648" s="99">
        <v>2</v>
      </c>
      <c r="D1648" s="103">
        <v>0.0011431237928043111</v>
      </c>
      <c r="E1648" s="103">
        <v>2.3056379379043346</v>
      </c>
      <c r="F1648" s="99" t="s">
        <v>394</v>
      </c>
      <c r="G1648" s="99" t="b">
        <v>0</v>
      </c>
      <c r="H1648" s="99" t="b">
        <v>0</v>
      </c>
      <c r="I1648" s="99" t="b">
        <v>0</v>
      </c>
      <c r="J1648" s="99" t="b">
        <v>0</v>
      </c>
      <c r="K1648" s="99" t="b">
        <v>0</v>
      </c>
      <c r="L1648" s="99" t="b">
        <v>0</v>
      </c>
    </row>
    <row r="1649" spans="1:12" ht="15">
      <c r="A1649" s="101" t="s">
        <v>1133</v>
      </c>
      <c r="B1649" s="99" t="s">
        <v>1028</v>
      </c>
      <c r="C1649" s="99">
        <v>2</v>
      </c>
      <c r="D1649" s="103">
        <v>0.0011431237928043111</v>
      </c>
      <c r="E1649" s="103">
        <v>2.8796692056320534</v>
      </c>
      <c r="F1649" s="99" t="s">
        <v>394</v>
      </c>
      <c r="G1649" s="99" t="b">
        <v>0</v>
      </c>
      <c r="H1649" s="99" t="b">
        <v>0</v>
      </c>
      <c r="I1649" s="99" t="b">
        <v>0</v>
      </c>
      <c r="J1649" s="99" t="b">
        <v>0</v>
      </c>
      <c r="K1649" s="99" t="b">
        <v>0</v>
      </c>
      <c r="L1649" s="99" t="b">
        <v>0</v>
      </c>
    </row>
    <row r="1650" spans="1:12" ht="15">
      <c r="A1650" s="101" t="s">
        <v>881</v>
      </c>
      <c r="B1650" s="99" t="s">
        <v>530</v>
      </c>
      <c r="C1650" s="99">
        <v>2</v>
      </c>
      <c r="D1650" s="103">
        <v>0.0011431237928043111</v>
      </c>
      <c r="E1650" s="103">
        <v>2.3356011612817777</v>
      </c>
      <c r="F1650" s="99" t="s">
        <v>394</v>
      </c>
      <c r="G1650" s="99" t="b">
        <v>0</v>
      </c>
      <c r="H1650" s="99" t="b">
        <v>0</v>
      </c>
      <c r="I1650" s="99" t="b">
        <v>0</v>
      </c>
      <c r="J1650" s="99" t="b">
        <v>0</v>
      </c>
      <c r="K1650" s="99" t="b">
        <v>0</v>
      </c>
      <c r="L1650" s="99" t="b">
        <v>0</v>
      </c>
    </row>
    <row r="1651" spans="1:12" ht="15">
      <c r="A1651" s="101" t="s">
        <v>669</v>
      </c>
      <c r="B1651" s="99" t="s">
        <v>419</v>
      </c>
      <c r="C1651" s="99">
        <v>2</v>
      </c>
      <c r="D1651" s="103">
        <v>0.0011431237928043111</v>
      </c>
      <c r="E1651" s="103">
        <v>1.481729196960016</v>
      </c>
      <c r="F1651" s="99" t="s">
        <v>394</v>
      </c>
      <c r="G1651" s="99" t="b">
        <v>0</v>
      </c>
      <c r="H1651" s="99" t="b">
        <v>0</v>
      </c>
      <c r="I1651" s="99" t="b">
        <v>0</v>
      </c>
      <c r="J1651" s="99" t="b">
        <v>0</v>
      </c>
      <c r="K1651" s="99" t="b">
        <v>0</v>
      </c>
      <c r="L1651" s="99" t="b">
        <v>0</v>
      </c>
    </row>
    <row r="1652" spans="1:12" ht="15">
      <c r="A1652" s="101" t="s">
        <v>465</v>
      </c>
      <c r="B1652" s="99" t="s">
        <v>471</v>
      </c>
      <c r="C1652" s="99">
        <v>2</v>
      </c>
      <c r="D1652" s="103">
        <v>0.0011431237928043111</v>
      </c>
      <c r="E1652" s="103">
        <v>2.8796692056320534</v>
      </c>
      <c r="F1652" s="99" t="s">
        <v>394</v>
      </c>
      <c r="G1652" s="99" t="b">
        <v>0</v>
      </c>
      <c r="H1652" s="99" t="b">
        <v>0</v>
      </c>
      <c r="I1652" s="99" t="b">
        <v>0</v>
      </c>
      <c r="J1652" s="99" t="b">
        <v>0</v>
      </c>
      <c r="K1652" s="99" t="b">
        <v>0</v>
      </c>
      <c r="L1652" s="99" t="b">
        <v>0</v>
      </c>
    </row>
    <row r="1653" spans="1:12" ht="15">
      <c r="A1653" s="101" t="s">
        <v>1536</v>
      </c>
      <c r="B1653" s="99" t="s">
        <v>1582</v>
      </c>
      <c r="C1653" s="99">
        <v>2</v>
      </c>
      <c r="D1653" s="103">
        <v>0.0011431237928043111</v>
      </c>
      <c r="E1653" s="103">
        <v>2.8796692056320534</v>
      </c>
      <c r="F1653" s="99" t="s">
        <v>394</v>
      </c>
      <c r="G1653" s="99" t="b">
        <v>0</v>
      </c>
      <c r="H1653" s="99" t="b">
        <v>0</v>
      </c>
      <c r="I1653" s="99" t="b">
        <v>0</v>
      </c>
      <c r="J1653" s="99" t="b">
        <v>0</v>
      </c>
      <c r="K1653" s="99" t="b">
        <v>0</v>
      </c>
      <c r="L1653" s="99" t="b">
        <v>0</v>
      </c>
    </row>
    <row r="1654" spans="1:12" ht="15">
      <c r="A1654" s="101" t="s">
        <v>1130</v>
      </c>
      <c r="B1654" s="99" t="s">
        <v>1171</v>
      </c>
      <c r="C1654" s="99">
        <v>2</v>
      </c>
      <c r="D1654" s="103">
        <v>0.0011431237928043111</v>
      </c>
      <c r="E1654" s="103">
        <v>2.703577946576372</v>
      </c>
      <c r="F1654" s="99" t="s">
        <v>394</v>
      </c>
      <c r="G1654" s="99" t="b">
        <v>0</v>
      </c>
      <c r="H1654" s="99" t="b">
        <v>0</v>
      </c>
      <c r="I1654" s="99" t="b">
        <v>0</v>
      </c>
      <c r="J1654" s="99" t="b">
        <v>0</v>
      </c>
      <c r="K1654" s="99" t="b">
        <v>0</v>
      </c>
      <c r="L1654" s="99" t="b">
        <v>0</v>
      </c>
    </row>
    <row r="1655" spans="1:12" ht="15">
      <c r="A1655" s="101" t="s">
        <v>1433</v>
      </c>
      <c r="B1655" s="99" t="s">
        <v>233</v>
      </c>
      <c r="C1655" s="99">
        <v>2</v>
      </c>
      <c r="D1655" s="103">
        <v>0.0015363700314247962</v>
      </c>
      <c r="E1655" s="103">
        <v>2.1806992012960347</v>
      </c>
      <c r="F1655" s="99" t="s">
        <v>394</v>
      </c>
      <c r="G1655" s="99" t="b">
        <v>0</v>
      </c>
      <c r="H1655" s="99" t="b">
        <v>0</v>
      </c>
      <c r="I1655" s="99" t="b">
        <v>0</v>
      </c>
      <c r="J1655" s="99" t="b">
        <v>0</v>
      </c>
      <c r="K1655" s="99" t="b">
        <v>0</v>
      </c>
      <c r="L1655" s="99" t="b">
        <v>0</v>
      </c>
    </row>
    <row r="1656" spans="1:12" ht="15">
      <c r="A1656" s="101" t="s">
        <v>1662</v>
      </c>
      <c r="B1656" s="99" t="s">
        <v>483</v>
      </c>
      <c r="C1656" s="99">
        <v>2</v>
      </c>
      <c r="D1656" s="103">
        <v>0.0011431237928043111</v>
      </c>
      <c r="E1656" s="103">
        <v>2.703577946576372</v>
      </c>
      <c r="F1656" s="99" t="s">
        <v>394</v>
      </c>
      <c r="G1656" s="99" t="b">
        <v>0</v>
      </c>
      <c r="H1656" s="99" t="b">
        <v>0</v>
      </c>
      <c r="I1656" s="99" t="b">
        <v>0</v>
      </c>
      <c r="J1656" s="99" t="b">
        <v>0</v>
      </c>
      <c r="K1656" s="99" t="b">
        <v>0</v>
      </c>
      <c r="L1656" s="99" t="b">
        <v>0</v>
      </c>
    </row>
    <row r="1657" spans="1:12" ht="15">
      <c r="A1657" s="101" t="s">
        <v>606</v>
      </c>
      <c r="B1657" s="99" t="s">
        <v>1529</v>
      </c>
      <c r="C1657" s="99">
        <v>2</v>
      </c>
      <c r="D1657" s="103">
        <v>0.0011431237928043111</v>
      </c>
      <c r="E1657" s="103">
        <v>2.578639209968072</v>
      </c>
      <c r="F1657" s="99" t="s">
        <v>394</v>
      </c>
      <c r="G1657" s="99" t="b">
        <v>0</v>
      </c>
      <c r="H1657" s="99" t="b">
        <v>0</v>
      </c>
      <c r="I1657" s="99" t="b">
        <v>0</v>
      </c>
      <c r="J1657" s="99" t="b">
        <v>0</v>
      </c>
      <c r="K1657" s="99" t="b">
        <v>0</v>
      </c>
      <c r="L1657" s="99" t="b">
        <v>0</v>
      </c>
    </row>
    <row r="1658" spans="1:12" ht="15">
      <c r="A1658" s="101" t="s">
        <v>443</v>
      </c>
      <c r="B1658" s="99" t="s">
        <v>897</v>
      </c>
      <c r="C1658" s="99">
        <v>2</v>
      </c>
      <c r="D1658" s="103">
        <v>0.0011431237928043111</v>
      </c>
      <c r="E1658" s="103">
        <v>2.4025479509123913</v>
      </c>
      <c r="F1658" s="99" t="s">
        <v>394</v>
      </c>
      <c r="G1658" s="99" t="b">
        <v>0</v>
      </c>
      <c r="H1658" s="99" t="b">
        <v>0</v>
      </c>
      <c r="I1658" s="99" t="b">
        <v>0</v>
      </c>
      <c r="J1658" s="99" t="b">
        <v>0</v>
      </c>
      <c r="K1658" s="99" t="b">
        <v>0</v>
      </c>
      <c r="L1658" s="99" t="b">
        <v>0</v>
      </c>
    </row>
    <row r="1659" spans="1:12" ht="15">
      <c r="A1659" s="101" t="s">
        <v>760</v>
      </c>
      <c r="B1659" s="99" t="s">
        <v>1633</v>
      </c>
      <c r="C1659" s="99">
        <v>2</v>
      </c>
      <c r="D1659" s="103">
        <v>0.0011431237928043111</v>
      </c>
      <c r="E1659" s="103">
        <v>2.8796692056320534</v>
      </c>
      <c r="F1659" s="99" t="s">
        <v>394</v>
      </c>
      <c r="G1659" s="99" t="b">
        <v>0</v>
      </c>
      <c r="H1659" s="99" t="b">
        <v>1</v>
      </c>
      <c r="I1659" s="99" t="b">
        <v>0</v>
      </c>
      <c r="J1659" s="99" t="b">
        <v>0</v>
      </c>
      <c r="K1659" s="99" t="b">
        <v>1</v>
      </c>
      <c r="L1659" s="99" t="b">
        <v>0</v>
      </c>
    </row>
    <row r="1660" spans="1:12" ht="15">
      <c r="A1660" s="101" t="s">
        <v>612</v>
      </c>
      <c r="B1660" s="99" t="s">
        <v>515</v>
      </c>
      <c r="C1660" s="99">
        <v>2</v>
      </c>
      <c r="D1660" s="103">
        <v>0.0011431237928043111</v>
      </c>
      <c r="E1660" s="103">
        <v>2.2776092143040914</v>
      </c>
      <c r="F1660" s="99" t="s">
        <v>394</v>
      </c>
      <c r="G1660" s="99" t="b">
        <v>0</v>
      </c>
      <c r="H1660" s="99" t="b">
        <v>0</v>
      </c>
      <c r="I1660" s="99" t="b">
        <v>0</v>
      </c>
      <c r="J1660" s="99" t="b">
        <v>0</v>
      </c>
      <c r="K1660" s="99" t="b">
        <v>0</v>
      </c>
      <c r="L1660" s="99" t="b">
        <v>0</v>
      </c>
    </row>
    <row r="1661" spans="1:12" ht="15">
      <c r="A1661" s="101" t="s">
        <v>620</v>
      </c>
      <c r="B1661" s="99" t="s">
        <v>478</v>
      </c>
      <c r="C1661" s="99">
        <v>2</v>
      </c>
      <c r="D1661" s="103">
        <v>0.0011431237928043111</v>
      </c>
      <c r="E1661" s="103">
        <v>2.703577946576372</v>
      </c>
      <c r="F1661" s="99" t="s">
        <v>394</v>
      </c>
      <c r="G1661" s="99" t="b">
        <v>0</v>
      </c>
      <c r="H1661" s="99" t="b">
        <v>0</v>
      </c>
      <c r="I1661" s="99" t="b">
        <v>0</v>
      </c>
      <c r="J1661" s="99" t="b">
        <v>0</v>
      </c>
      <c r="K1661" s="99" t="b">
        <v>0</v>
      </c>
      <c r="L1661" s="99" t="b">
        <v>0</v>
      </c>
    </row>
    <row r="1662" spans="1:12" ht="15">
      <c r="A1662" s="101" t="s">
        <v>1651</v>
      </c>
      <c r="B1662" s="99" t="s">
        <v>812</v>
      </c>
      <c r="C1662" s="99">
        <v>2</v>
      </c>
      <c r="D1662" s="103">
        <v>0.0011431237928043111</v>
      </c>
      <c r="E1662" s="103">
        <v>2.8796692056320534</v>
      </c>
      <c r="F1662" s="99" t="s">
        <v>394</v>
      </c>
      <c r="G1662" s="99" t="b">
        <v>0</v>
      </c>
      <c r="H1662" s="99" t="b">
        <v>0</v>
      </c>
      <c r="I1662" s="99" t="b">
        <v>0</v>
      </c>
      <c r="J1662" s="99" t="b">
        <v>0</v>
      </c>
      <c r="K1662" s="99" t="b">
        <v>0</v>
      </c>
      <c r="L1662" s="99" t="b">
        <v>0</v>
      </c>
    </row>
    <row r="1663" spans="1:12" ht="15">
      <c r="A1663" s="101" t="s">
        <v>684</v>
      </c>
      <c r="B1663" s="99" t="s">
        <v>1248</v>
      </c>
      <c r="C1663" s="99">
        <v>2</v>
      </c>
      <c r="D1663" s="103">
        <v>0.0011431237928043111</v>
      </c>
      <c r="E1663" s="103">
        <v>2.8796692056320534</v>
      </c>
      <c r="F1663" s="99" t="s">
        <v>394</v>
      </c>
      <c r="G1663" s="99" t="b">
        <v>0</v>
      </c>
      <c r="H1663" s="99" t="b">
        <v>0</v>
      </c>
      <c r="I1663" s="99" t="b">
        <v>0</v>
      </c>
      <c r="J1663" s="99" t="b">
        <v>0</v>
      </c>
      <c r="K1663" s="99" t="b">
        <v>0</v>
      </c>
      <c r="L1663" s="99" t="b">
        <v>0</v>
      </c>
    </row>
    <row r="1664" spans="1:12" ht="15">
      <c r="A1664" s="101" t="s">
        <v>633</v>
      </c>
      <c r="B1664" s="99" t="s">
        <v>419</v>
      </c>
      <c r="C1664" s="99">
        <v>2</v>
      </c>
      <c r="D1664" s="103">
        <v>0.0011431237928043111</v>
      </c>
      <c r="E1664" s="103">
        <v>1.481729196960016</v>
      </c>
      <c r="F1664" s="99" t="s">
        <v>394</v>
      </c>
      <c r="G1664" s="99" t="b">
        <v>0</v>
      </c>
      <c r="H1664" s="99" t="b">
        <v>0</v>
      </c>
      <c r="I1664" s="99" t="b">
        <v>0</v>
      </c>
      <c r="J1664" s="99" t="b">
        <v>0</v>
      </c>
      <c r="K1664" s="99" t="b">
        <v>0</v>
      </c>
      <c r="L1664" s="99" t="b">
        <v>0</v>
      </c>
    </row>
    <row r="1665" spans="1:12" ht="15">
      <c r="A1665" s="101" t="s">
        <v>1052</v>
      </c>
      <c r="B1665" s="99" t="s">
        <v>463</v>
      </c>
      <c r="C1665" s="99">
        <v>2</v>
      </c>
      <c r="D1665" s="103">
        <v>0.0011431237928043111</v>
      </c>
      <c r="E1665" s="103">
        <v>2.578639209968072</v>
      </c>
      <c r="F1665" s="99" t="s">
        <v>394</v>
      </c>
      <c r="G1665" s="99" t="b">
        <v>0</v>
      </c>
      <c r="H1665" s="99" t="b">
        <v>0</v>
      </c>
      <c r="I1665" s="99" t="b">
        <v>0</v>
      </c>
      <c r="J1665" s="99" t="b">
        <v>0</v>
      </c>
      <c r="K1665" s="99" t="b">
        <v>0</v>
      </c>
      <c r="L1665" s="99" t="b">
        <v>0</v>
      </c>
    </row>
    <row r="1666" spans="1:12" ht="15">
      <c r="A1666" s="101" t="s">
        <v>770</v>
      </c>
      <c r="B1666" s="99" t="s">
        <v>517</v>
      </c>
      <c r="C1666" s="99">
        <v>2</v>
      </c>
      <c r="D1666" s="103">
        <v>0.0011431237928043111</v>
      </c>
      <c r="E1666" s="103">
        <v>1.9632152570821284</v>
      </c>
      <c r="F1666" s="99" t="s">
        <v>394</v>
      </c>
      <c r="G1666" s="99" t="b">
        <v>1</v>
      </c>
      <c r="H1666" s="99" t="b">
        <v>0</v>
      </c>
      <c r="I1666" s="99" t="b">
        <v>0</v>
      </c>
      <c r="J1666" s="99" t="b">
        <v>0</v>
      </c>
      <c r="K1666" s="99" t="b">
        <v>0</v>
      </c>
      <c r="L1666" s="99" t="b">
        <v>0</v>
      </c>
    </row>
    <row r="1667" spans="1:12" ht="15">
      <c r="A1667" s="101" t="s">
        <v>437</v>
      </c>
      <c r="B1667" s="99" t="s">
        <v>1133</v>
      </c>
      <c r="C1667" s="99">
        <v>2</v>
      </c>
      <c r="D1667" s="103">
        <v>0.0011431237928043111</v>
      </c>
      <c r="E1667" s="103">
        <v>2.1393065161378098</v>
      </c>
      <c r="F1667" s="99" t="s">
        <v>394</v>
      </c>
      <c r="G1667" s="99" t="b">
        <v>0</v>
      </c>
      <c r="H1667" s="99" t="b">
        <v>0</v>
      </c>
      <c r="I1667" s="99" t="b">
        <v>0</v>
      </c>
      <c r="J1667" s="99" t="b">
        <v>0</v>
      </c>
      <c r="K1667" s="99" t="b">
        <v>0</v>
      </c>
      <c r="L1667" s="99" t="b">
        <v>0</v>
      </c>
    </row>
    <row r="1668" spans="1:12" ht="15">
      <c r="A1668" s="101" t="s">
        <v>572</v>
      </c>
      <c r="B1668" s="99" t="s">
        <v>1519</v>
      </c>
      <c r="C1668" s="99">
        <v>2</v>
      </c>
      <c r="D1668" s="103">
        <v>0.0011431237928043111</v>
      </c>
      <c r="E1668" s="103">
        <v>2.481729196960016</v>
      </c>
      <c r="F1668" s="99" t="s">
        <v>394</v>
      </c>
      <c r="G1668" s="99" t="b">
        <v>0</v>
      </c>
      <c r="H1668" s="99" t="b">
        <v>0</v>
      </c>
      <c r="I1668" s="99" t="b">
        <v>0</v>
      </c>
      <c r="J1668" s="99" t="b">
        <v>0</v>
      </c>
      <c r="K1668" s="99" t="b">
        <v>0</v>
      </c>
      <c r="L1668" s="99" t="b">
        <v>0</v>
      </c>
    </row>
    <row r="1669" spans="1:12" ht="15">
      <c r="A1669" s="101" t="s">
        <v>418</v>
      </c>
      <c r="B1669" s="99" t="s">
        <v>627</v>
      </c>
      <c r="C1669" s="99">
        <v>2</v>
      </c>
      <c r="D1669" s="103">
        <v>0.0015363700314247962</v>
      </c>
      <c r="E1669" s="103">
        <v>1.1850640066984848</v>
      </c>
      <c r="F1669" s="99" t="s">
        <v>394</v>
      </c>
      <c r="G1669" s="99" t="b">
        <v>0</v>
      </c>
      <c r="H1669" s="99" t="b">
        <v>0</v>
      </c>
      <c r="I1669" s="99" t="b">
        <v>0</v>
      </c>
      <c r="J1669" s="99" t="b">
        <v>0</v>
      </c>
      <c r="K1669" s="99" t="b">
        <v>0</v>
      </c>
      <c r="L1669" s="99" t="b">
        <v>0</v>
      </c>
    </row>
    <row r="1670" spans="1:12" ht="15">
      <c r="A1670" s="101" t="s">
        <v>1633</v>
      </c>
      <c r="B1670" s="99" t="s">
        <v>576</v>
      </c>
      <c r="C1670" s="99">
        <v>2</v>
      </c>
      <c r="D1670" s="103">
        <v>0.0011431237928043111</v>
      </c>
      <c r="E1670" s="103">
        <v>2.8796692056320534</v>
      </c>
      <c r="F1670" s="99" t="s">
        <v>394</v>
      </c>
      <c r="G1670" s="99" t="b">
        <v>0</v>
      </c>
      <c r="H1670" s="99" t="b">
        <v>1</v>
      </c>
      <c r="I1670" s="99" t="b">
        <v>0</v>
      </c>
      <c r="J1670" s="99" t="b">
        <v>1</v>
      </c>
      <c r="K1670" s="99" t="b">
        <v>0</v>
      </c>
      <c r="L1670" s="99" t="b">
        <v>0</v>
      </c>
    </row>
    <row r="1671" spans="1:12" ht="15">
      <c r="A1671" s="101" t="s">
        <v>447</v>
      </c>
      <c r="B1671" s="99" t="s">
        <v>421</v>
      </c>
      <c r="C1671" s="99">
        <v>2</v>
      </c>
      <c r="D1671" s="103">
        <v>0.0011431237928043111</v>
      </c>
      <c r="E1671" s="103">
        <v>1.381358651842453</v>
      </c>
      <c r="F1671" s="99" t="s">
        <v>394</v>
      </c>
      <c r="G1671" s="99" t="b">
        <v>0</v>
      </c>
      <c r="H1671" s="99" t="b">
        <v>0</v>
      </c>
      <c r="I1671" s="99" t="b">
        <v>0</v>
      </c>
      <c r="J1671" s="99" t="b">
        <v>0</v>
      </c>
      <c r="K1671" s="99" t="b">
        <v>0</v>
      </c>
      <c r="L1671" s="99" t="b">
        <v>0</v>
      </c>
    </row>
    <row r="1672" spans="1:12" ht="15">
      <c r="A1672" s="101" t="s">
        <v>693</v>
      </c>
      <c r="B1672" s="99" t="s">
        <v>436</v>
      </c>
      <c r="C1672" s="99">
        <v>2</v>
      </c>
      <c r="D1672" s="103">
        <v>0.0011431237928043111</v>
      </c>
      <c r="E1672" s="103">
        <v>2.159509902226097</v>
      </c>
      <c r="F1672" s="99" t="s">
        <v>394</v>
      </c>
      <c r="G1672" s="99" t="b">
        <v>0</v>
      </c>
      <c r="H1672" s="99" t="b">
        <v>0</v>
      </c>
      <c r="I1672" s="99" t="b">
        <v>0</v>
      </c>
      <c r="J1672" s="99" t="b">
        <v>0</v>
      </c>
      <c r="K1672" s="99" t="b">
        <v>0</v>
      </c>
      <c r="L1672" s="99" t="b">
        <v>0</v>
      </c>
    </row>
    <row r="1673" spans="1:12" ht="15">
      <c r="A1673" s="101" t="s">
        <v>1496</v>
      </c>
      <c r="B1673" s="99" t="s">
        <v>770</v>
      </c>
      <c r="C1673" s="99">
        <v>2</v>
      </c>
      <c r="D1673" s="103">
        <v>0.0011431237928043111</v>
      </c>
      <c r="E1673" s="103">
        <v>2.703577946576372</v>
      </c>
      <c r="F1673" s="99" t="s">
        <v>394</v>
      </c>
      <c r="G1673" s="99" t="b">
        <v>0</v>
      </c>
      <c r="H1673" s="99" t="b">
        <v>0</v>
      </c>
      <c r="I1673" s="99" t="b">
        <v>0</v>
      </c>
      <c r="J1673" s="99" t="b">
        <v>1</v>
      </c>
      <c r="K1673" s="99" t="b">
        <v>0</v>
      </c>
      <c r="L1673" s="99" t="b">
        <v>0</v>
      </c>
    </row>
    <row r="1674" spans="1:12" ht="15">
      <c r="A1674" s="101" t="s">
        <v>633</v>
      </c>
      <c r="B1674" s="99" t="s">
        <v>826</v>
      </c>
      <c r="C1674" s="99">
        <v>2</v>
      </c>
      <c r="D1674" s="103">
        <v>0.0011431237928043111</v>
      </c>
      <c r="E1674" s="103">
        <v>2.2776092143040914</v>
      </c>
      <c r="F1674" s="99" t="s">
        <v>394</v>
      </c>
      <c r="G1674" s="99" t="b">
        <v>0</v>
      </c>
      <c r="H1674" s="99" t="b">
        <v>0</v>
      </c>
      <c r="I1674" s="99" t="b">
        <v>0</v>
      </c>
      <c r="J1674" s="99" t="b">
        <v>0</v>
      </c>
      <c r="K1674" s="99" t="b">
        <v>0</v>
      </c>
      <c r="L1674" s="99" t="b">
        <v>0</v>
      </c>
    </row>
    <row r="1675" spans="1:12" ht="15">
      <c r="A1675" s="101" t="s">
        <v>458</v>
      </c>
      <c r="B1675" s="99" t="s">
        <v>466</v>
      </c>
      <c r="C1675" s="99">
        <v>10</v>
      </c>
      <c r="D1675" s="103">
        <v>0.002555183076018858</v>
      </c>
      <c r="E1675" s="103">
        <v>2.1690863574870227</v>
      </c>
      <c r="F1675" s="99" t="s">
        <v>395</v>
      </c>
      <c r="G1675" s="99" t="b">
        <v>0</v>
      </c>
      <c r="H1675" s="99" t="b">
        <v>0</v>
      </c>
      <c r="I1675" s="99" t="b">
        <v>0</v>
      </c>
      <c r="J1675" s="99" t="b">
        <v>0</v>
      </c>
      <c r="K1675" s="99" t="b">
        <v>0</v>
      </c>
      <c r="L1675" s="99" t="b">
        <v>0</v>
      </c>
    </row>
    <row r="1676" spans="1:12" ht="15">
      <c r="A1676" s="101" t="s">
        <v>492</v>
      </c>
      <c r="B1676" s="99" t="s">
        <v>503</v>
      </c>
      <c r="C1676" s="99">
        <v>10</v>
      </c>
      <c r="D1676" s="103">
        <v>0.003206460045159022</v>
      </c>
      <c r="E1676" s="103">
        <v>2.1690863574870227</v>
      </c>
      <c r="F1676" s="99" t="s">
        <v>395</v>
      </c>
      <c r="G1676" s="99" t="b">
        <v>0</v>
      </c>
      <c r="H1676" s="99" t="b">
        <v>0</v>
      </c>
      <c r="I1676" s="99" t="b">
        <v>0</v>
      </c>
      <c r="J1676" s="99" t="b">
        <v>0</v>
      </c>
      <c r="K1676" s="99" t="b">
        <v>0</v>
      </c>
      <c r="L1676" s="99" t="b">
        <v>0</v>
      </c>
    </row>
    <row r="1677" spans="1:12" ht="15">
      <c r="A1677" s="101" t="s">
        <v>489</v>
      </c>
      <c r="B1677" s="99" t="s">
        <v>513</v>
      </c>
      <c r="C1677" s="99">
        <v>6</v>
      </c>
      <c r="D1677" s="103">
        <v>0.004351537282450101</v>
      </c>
      <c r="E1677" s="103">
        <v>1.7219283261448035</v>
      </c>
      <c r="F1677" s="99" t="s">
        <v>395</v>
      </c>
      <c r="G1677" s="99" t="b">
        <v>0</v>
      </c>
      <c r="H1677" s="99" t="b">
        <v>0</v>
      </c>
      <c r="I1677" s="99" t="b">
        <v>0</v>
      </c>
      <c r="J1677" s="99" t="b">
        <v>0</v>
      </c>
      <c r="K1677" s="99" t="b">
        <v>0</v>
      </c>
      <c r="L1677" s="99" t="b">
        <v>0</v>
      </c>
    </row>
    <row r="1678" spans="1:12" ht="15">
      <c r="A1678" s="101" t="s">
        <v>665</v>
      </c>
      <c r="B1678" s="99" t="s">
        <v>549</v>
      </c>
      <c r="C1678" s="99">
        <v>5</v>
      </c>
      <c r="D1678" s="103">
        <v>0.003626281068708417</v>
      </c>
      <c r="E1678" s="103">
        <v>2.135662602000073</v>
      </c>
      <c r="F1678" s="99" t="s">
        <v>395</v>
      </c>
      <c r="G1678" s="99" t="b">
        <v>0</v>
      </c>
      <c r="H1678" s="99" t="b">
        <v>0</v>
      </c>
      <c r="I1678" s="99" t="b">
        <v>0</v>
      </c>
      <c r="J1678" s="99" t="b">
        <v>0</v>
      </c>
      <c r="K1678" s="99" t="b">
        <v>0</v>
      </c>
      <c r="L1678" s="99" t="b">
        <v>0</v>
      </c>
    </row>
    <row r="1679" spans="1:12" ht="15">
      <c r="A1679" s="101" t="s">
        <v>503</v>
      </c>
      <c r="B1679" s="99" t="s">
        <v>467</v>
      </c>
      <c r="C1679" s="99">
        <v>5</v>
      </c>
      <c r="D1679" s="103">
        <v>0.003626281068708417</v>
      </c>
      <c r="E1679" s="103">
        <v>1.6919651027673603</v>
      </c>
      <c r="F1679" s="99" t="s">
        <v>395</v>
      </c>
      <c r="G1679" s="99" t="b">
        <v>0</v>
      </c>
      <c r="H1679" s="99" t="b">
        <v>0</v>
      </c>
      <c r="I1679" s="99" t="b">
        <v>0</v>
      </c>
      <c r="J1679" s="99" t="b">
        <v>0</v>
      </c>
      <c r="K1679" s="99" t="b">
        <v>0</v>
      </c>
      <c r="L1679" s="99" t="b">
        <v>0</v>
      </c>
    </row>
    <row r="1680" spans="1:12" ht="15">
      <c r="A1680" s="101" t="s">
        <v>650</v>
      </c>
      <c r="B1680" s="99" t="s">
        <v>585</v>
      </c>
      <c r="C1680" s="99">
        <v>4</v>
      </c>
      <c r="D1680" s="103">
        <v>0.002901024854966734</v>
      </c>
      <c r="E1680" s="103">
        <v>2.2940250940953226</v>
      </c>
      <c r="F1680" s="99" t="s">
        <v>395</v>
      </c>
      <c r="G1680" s="99" t="b">
        <v>0</v>
      </c>
      <c r="H1680" s="99" t="b">
        <v>0</v>
      </c>
      <c r="I1680" s="99" t="b">
        <v>0</v>
      </c>
      <c r="J1680" s="99" t="b">
        <v>0</v>
      </c>
      <c r="K1680" s="99" t="b">
        <v>0</v>
      </c>
      <c r="L1680" s="99" t="b">
        <v>0</v>
      </c>
    </row>
    <row r="1681" spans="1:12" ht="15">
      <c r="A1681" s="101" t="s">
        <v>513</v>
      </c>
      <c r="B1681" s="99" t="s">
        <v>431</v>
      </c>
      <c r="C1681" s="99">
        <v>4</v>
      </c>
      <c r="D1681" s="103">
        <v>0.002901024854966734</v>
      </c>
      <c r="E1681" s="103">
        <v>1.688360978498535</v>
      </c>
      <c r="F1681" s="99" t="s">
        <v>395</v>
      </c>
      <c r="G1681" s="99" t="b">
        <v>0</v>
      </c>
      <c r="H1681" s="99" t="b">
        <v>0</v>
      </c>
      <c r="I1681" s="99" t="b">
        <v>0</v>
      </c>
      <c r="J1681" s="99" t="b">
        <v>0</v>
      </c>
      <c r="K1681" s="99" t="b">
        <v>0</v>
      </c>
      <c r="L1681" s="99" t="b">
        <v>0</v>
      </c>
    </row>
    <row r="1682" spans="1:12" ht="15">
      <c r="A1682" s="101" t="s">
        <v>489</v>
      </c>
      <c r="B1682" s="99" t="s">
        <v>733</v>
      </c>
      <c r="C1682" s="99">
        <v>4</v>
      </c>
      <c r="D1682" s="103">
        <v>0.002901024854966734</v>
      </c>
      <c r="E1682" s="103">
        <v>1.9260483088007283</v>
      </c>
      <c r="F1682" s="99" t="s">
        <v>395</v>
      </c>
      <c r="G1682" s="99" t="b">
        <v>0</v>
      </c>
      <c r="H1682" s="99" t="b">
        <v>0</v>
      </c>
      <c r="I1682" s="99" t="b">
        <v>0</v>
      </c>
      <c r="J1682" s="99" t="b">
        <v>0</v>
      </c>
      <c r="K1682" s="99" t="b">
        <v>0</v>
      </c>
      <c r="L1682" s="99" t="b">
        <v>0</v>
      </c>
    </row>
    <row r="1683" spans="1:12" ht="15">
      <c r="A1683" s="101" t="s">
        <v>436</v>
      </c>
      <c r="B1683" s="99" t="s">
        <v>258</v>
      </c>
      <c r="C1683" s="99">
        <v>3</v>
      </c>
      <c r="D1683" s="103">
        <v>0.0012138306276773434</v>
      </c>
      <c r="E1683" s="103">
        <v>2.265996370495079</v>
      </c>
      <c r="F1683" s="99" t="s">
        <v>395</v>
      </c>
      <c r="G1683" s="99" t="b">
        <v>0</v>
      </c>
      <c r="H1683" s="99" t="b">
        <v>0</v>
      </c>
      <c r="I1683" s="99" t="b">
        <v>0</v>
      </c>
      <c r="J1683" s="99" t="b">
        <v>0</v>
      </c>
      <c r="K1683" s="99" t="b">
        <v>0</v>
      </c>
      <c r="L1683" s="99" t="b">
        <v>0</v>
      </c>
    </row>
    <row r="1684" spans="1:12" ht="15">
      <c r="A1684" s="101" t="s">
        <v>585</v>
      </c>
      <c r="B1684" s="99" t="s">
        <v>884</v>
      </c>
      <c r="C1684" s="99">
        <v>3</v>
      </c>
      <c r="D1684" s="103">
        <v>0.0021757686412250503</v>
      </c>
      <c r="E1684" s="103">
        <v>2.265996370495079</v>
      </c>
      <c r="F1684" s="99" t="s">
        <v>395</v>
      </c>
      <c r="G1684" s="99" t="b">
        <v>0</v>
      </c>
      <c r="H1684" s="99" t="b">
        <v>0</v>
      </c>
      <c r="I1684" s="99" t="b">
        <v>0</v>
      </c>
      <c r="J1684" s="99" t="b">
        <v>0</v>
      </c>
      <c r="K1684" s="99" t="b">
        <v>0</v>
      </c>
      <c r="L1684" s="99" t="b">
        <v>0</v>
      </c>
    </row>
    <row r="1685" spans="1:12" ht="15">
      <c r="A1685" s="101" t="s">
        <v>430</v>
      </c>
      <c r="B1685" s="99" t="s">
        <v>429</v>
      </c>
      <c r="C1685" s="99">
        <v>3</v>
      </c>
      <c r="D1685" s="103">
        <v>0.0015688533273863783</v>
      </c>
      <c r="E1685" s="103">
        <v>1.7219283261448035</v>
      </c>
      <c r="F1685" s="99" t="s">
        <v>395</v>
      </c>
      <c r="G1685" s="99" t="b">
        <v>0</v>
      </c>
      <c r="H1685" s="99" t="b">
        <v>0</v>
      </c>
      <c r="I1685" s="99" t="b">
        <v>0</v>
      </c>
      <c r="J1685" s="99" t="b">
        <v>0</v>
      </c>
      <c r="K1685" s="99" t="b">
        <v>0</v>
      </c>
      <c r="L1685" s="99" t="b">
        <v>0</v>
      </c>
    </row>
    <row r="1686" spans="1:12" ht="15">
      <c r="A1686" s="101" t="s">
        <v>466</v>
      </c>
      <c r="B1686" s="99" t="s">
        <v>467</v>
      </c>
      <c r="C1686" s="99">
        <v>3</v>
      </c>
      <c r="D1686" s="103">
        <v>0.0012138306276773434</v>
      </c>
      <c r="E1686" s="103">
        <v>1.470116353151004</v>
      </c>
      <c r="F1686" s="99" t="s">
        <v>395</v>
      </c>
      <c r="G1686" s="99" t="b">
        <v>0</v>
      </c>
      <c r="H1686" s="99" t="b">
        <v>0</v>
      </c>
      <c r="I1686" s="99" t="b">
        <v>0</v>
      </c>
      <c r="J1686" s="99" t="b">
        <v>0</v>
      </c>
      <c r="K1686" s="99" t="b">
        <v>0</v>
      </c>
      <c r="L1686" s="99" t="b">
        <v>0</v>
      </c>
    </row>
    <row r="1687" spans="1:12" ht="15">
      <c r="A1687" s="101" t="s">
        <v>431</v>
      </c>
      <c r="B1687" s="99" t="s">
        <v>450</v>
      </c>
      <c r="C1687" s="99">
        <v>2</v>
      </c>
      <c r="D1687" s="103">
        <v>0.001450512427483367</v>
      </c>
      <c r="E1687" s="103">
        <v>2.127693672328798</v>
      </c>
      <c r="F1687" s="99" t="s">
        <v>395</v>
      </c>
      <c r="G1687" s="99" t="b">
        <v>0</v>
      </c>
      <c r="H1687" s="99" t="b">
        <v>0</v>
      </c>
      <c r="I1687" s="99" t="b">
        <v>0</v>
      </c>
      <c r="J1687" s="99" t="b">
        <v>0</v>
      </c>
      <c r="K1687" s="99" t="b">
        <v>0</v>
      </c>
      <c r="L1687" s="99" t="b">
        <v>0</v>
      </c>
    </row>
    <row r="1688" spans="1:12" ht="15">
      <c r="A1688" s="101" t="s">
        <v>513</v>
      </c>
      <c r="B1688" s="99" t="s">
        <v>1254</v>
      </c>
      <c r="C1688" s="99">
        <v>2</v>
      </c>
      <c r="D1688" s="103">
        <v>0.001450512427483367</v>
      </c>
      <c r="E1688" s="103">
        <v>2.127693672328798</v>
      </c>
      <c r="F1688" s="99" t="s">
        <v>395</v>
      </c>
      <c r="G1688" s="99" t="b">
        <v>0</v>
      </c>
      <c r="H1688" s="99" t="b">
        <v>0</v>
      </c>
      <c r="I1688" s="99" t="b">
        <v>0</v>
      </c>
      <c r="J1688" s="99" t="b">
        <v>0</v>
      </c>
      <c r="K1688" s="99" t="b">
        <v>0</v>
      </c>
      <c r="L1688" s="99" t="b">
        <v>0</v>
      </c>
    </row>
    <row r="1689" spans="1:12" ht="15">
      <c r="A1689" s="101" t="s">
        <v>417</v>
      </c>
      <c r="B1689" s="99" t="s">
        <v>480</v>
      </c>
      <c r="C1689" s="99">
        <v>2</v>
      </c>
      <c r="D1689" s="103">
        <v>0.001450512427483367</v>
      </c>
      <c r="E1689" s="103">
        <v>2.0229583218087845</v>
      </c>
      <c r="F1689" s="99" t="s">
        <v>395</v>
      </c>
      <c r="G1689" s="99" t="b">
        <v>0</v>
      </c>
      <c r="H1689" s="99" t="b">
        <v>0</v>
      </c>
      <c r="I1689" s="99" t="b">
        <v>0</v>
      </c>
      <c r="J1689" s="99" t="b">
        <v>0</v>
      </c>
      <c r="K1689" s="99" t="b">
        <v>0</v>
      </c>
      <c r="L1689" s="99" t="b">
        <v>0</v>
      </c>
    </row>
    <row r="1690" spans="1:12" ht="15">
      <c r="A1690" s="101" t="s">
        <v>467</v>
      </c>
      <c r="B1690" s="99" t="s">
        <v>728</v>
      </c>
      <c r="C1690" s="99">
        <v>2</v>
      </c>
      <c r="D1690" s="103">
        <v>0.0010459022182575856</v>
      </c>
      <c r="E1690" s="103">
        <v>1.8169038393756602</v>
      </c>
      <c r="F1690" s="99" t="s">
        <v>395</v>
      </c>
      <c r="G1690" s="99" t="b">
        <v>0</v>
      </c>
      <c r="H1690" s="99" t="b">
        <v>0</v>
      </c>
      <c r="I1690" s="99" t="b">
        <v>0</v>
      </c>
      <c r="J1690" s="99" t="b">
        <v>0</v>
      </c>
      <c r="K1690" s="99" t="b">
        <v>0</v>
      </c>
      <c r="L1690" s="99" t="b">
        <v>0</v>
      </c>
    </row>
    <row r="1691" spans="1:12" ht="15">
      <c r="A1691" s="101" t="s">
        <v>1032</v>
      </c>
      <c r="B1691" s="99" t="s">
        <v>1521</v>
      </c>
      <c r="C1691" s="99">
        <v>2</v>
      </c>
      <c r="D1691" s="103">
        <v>0.001450512427483367</v>
      </c>
      <c r="E1691" s="103">
        <v>2.8680563618230415</v>
      </c>
      <c r="F1691" s="99" t="s">
        <v>395</v>
      </c>
      <c r="G1691" s="99" t="b">
        <v>0</v>
      </c>
      <c r="H1691" s="99" t="b">
        <v>0</v>
      </c>
      <c r="I1691" s="99" t="b">
        <v>0</v>
      </c>
      <c r="J1691" s="99" t="b">
        <v>0</v>
      </c>
      <c r="K1691" s="99" t="b">
        <v>0</v>
      </c>
      <c r="L1691" s="99" t="b">
        <v>0</v>
      </c>
    </row>
    <row r="1692" spans="1:12" ht="15">
      <c r="A1692" s="101" t="s">
        <v>835</v>
      </c>
      <c r="B1692" s="99" t="s">
        <v>489</v>
      </c>
      <c r="C1692" s="99">
        <v>2</v>
      </c>
      <c r="D1692" s="103">
        <v>0.001450512427483367</v>
      </c>
      <c r="E1692" s="103">
        <v>2.055143005180186</v>
      </c>
      <c r="F1692" s="99" t="s">
        <v>395</v>
      </c>
      <c r="G1692" s="99" t="b">
        <v>0</v>
      </c>
      <c r="H1692" s="99" t="b">
        <v>0</v>
      </c>
      <c r="I1692" s="99" t="b">
        <v>0</v>
      </c>
      <c r="J1692" s="99" t="b">
        <v>0</v>
      </c>
      <c r="K1692" s="99" t="b">
        <v>0</v>
      </c>
      <c r="L1692" s="99" t="b">
        <v>0</v>
      </c>
    </row>
    <row r="1693" spans="1:12" ht="15">
      <c r="A1693" s="101" t="s">
        <v>1365</v>
      </c>
      <c r="B1693" s="99" t="s">
        <v>429</v>
      </c>
      <c r="C1693" s="99">
        <v>2</v>
      </c>
      <c r="D1693" s="103">
        <v>0.001450512427483367</v>
      </c>
      <c r="E1693" s="103">
        <v>2.089905111439398</v>
      </c>
      <c r="F1693" s="99" t="s">
        <v>395</v>
      </c>
      <c r="G1693" s="99" t="b">
        <v>0</v>
      </c>
      <c r="H1693" s="99" t="b">
        <v>0</v>
      </c>
      <c r="I1693" s="99" t="b">
        <v>0</v>
      </c>
      <c r="J1693" s="99" t="b">
        <v>0</v>
      </c>
      <c r="K1693" s="99" t="b">
        <v>0</v>
      </c>
      <c r="L1693" s="99" t="b">
        <v>0</v>
      </c>
    </row>
    <row r="1694" spans="1:12" ht="15">
      <c r="A1694" s="101" t="s">
        <v>429</v>
      </c>
      <c r="B1694" s="99" t="s">
        <v>847</v>
      </c>
      <c r="C1694" s="99">
        <v>2</v>
      </c>
      <c r="D1694" s="103">
        <v>0.0010459022182575856</v>
      </c>
      <c r="E1694" s="103">
        <v>2.089905111439398</v>
      </c>
      <c r="F1694" s="99" t="s">
        <v>395</v>
      </c>
      <c r="G1694" s="99" t="b">
        <v>0</v>
      </c>
      <c r="H1694" s="99" t="b">
        <v>0</v>
      </c>
      <c r="I1694" s="99" t="b">
        <v>0</v>
      </c>
      <c r="J1694" s="99" t="b">
        <v>0</v>
      </c>
      <c r="K1694" s="99" t="b">
        <v>0</v>
      </c>
      <c r="L1694" s="99" t="b">
        <v>0</v>
      </c>
    </row>
    <row r="1695" spans="1:12" ht="15">
      <c r="A1695" s="101" t="s">
        <v>486</v>
      </c>
      <c r="B1695" s="99" t="s">
        <v>784</v>
      </c>
      <c r="C1695" s="99">
        <v>2</v>
      </c>
      <c r="D1695" s="103">
        <v>0.001450512427483367</v>
      </c>
      <c r="E1695" s="103">
        <v>2.515873843711679</v>
      </c>
      <c r="F1695" s="99" t="s">
        <v>395</v>
      </c>
      <c r="G1695" s="99" t="b">
        <v>0</v>
      </c>
      <c r="H1695" s="99" t="b">
        <v>0</v>
      </c>
      <c r="I1695" s="99" t="b">
        <v>0</v>
      </c>
      <c r="J1695" s="99" t="b">
        <v>0</v>
      </c>
      <c r="K1695" s="99" t="b">
        <v>0</v>
      </c>
      <c r="L1695" s="99" t="b">
        <v>0</v>
      </c>
    </row>
    <row r="1696" spans="1:12" ht="15">
      <c r="A1696" s="101" t="s">
        <v>791</v>
      </c>
      <c r="B1696" s="99" t="s">
        <v>800</v>
      </c>
      <c r="C1696" s="99">
        <v>2</v>
      </c>
      <c r="D1696" s="103">
        <v>0.001450512427483367</v>
      </c>
      <c r="E1696" s="103">
        <v>2.56702636615906</v>
      </c>
      <c r="F1696" s="99" t="s">
        <v>395</v>
      </c>
      <c r="G1696" s="99" t="b">
        <v>0</v>
      </c>
      <c r="H1696" s="99" t="b">
        <v>0</v>
      </c>
      <c r="I1696" s="99" t="b">
        <v>0</v>
      </c>
      <c r="J1696" s="99" t="b">
        <v>0</v>
      </c>
      <c r="K1696" s="99" t="b">
        <v>0</v>
      </c>
      <c r="L1696" s="99" t="b">
        <v>0</v>
      </c>
    </row>
    <row r="1697" spans="1:12" ht="15">
      <c r="A1697" s="101" t="s">
        <v>1197</v>
      </c>
      <c r="B1697" s="99" t="s">
        <v>519</v>
      </c>
      <c r="C1697" s="99">
        <v>2</v>
      </c>
      <c r="D1697" s="103">
        <v>0.0010459022182575856</v>
      </c>
      <c r="E1697" s="103">
        <v>2.8680563618230415</v>
      </c>
      <c r="F1697" s="99" t="s">
        <v>395</v>
      </c>
      <c r="G1697" s="99" t="b">
        <v>0</v>
      </c>
      <c r="H1697" s="99" t="b">
        <v>1</v>
      </c>
      <c r="I1697" s="99" t="b">
        <v>0</v>
      </c>
      <c r="J1697" s="99" t="b">
        <v>0</v>
      </c>
      <c r="K1697" s="99" t="b">
        <v>0</v>
      </c>
      <c r="L1697" s="99" t="b">
        <v>0</v>
      </c>
    </row>
    <row r="1698" spans="1:12" ht="15">
      <c r="A1698" s="101" t="s">
        <v>552</v>
      </c>
      <c r="B1698" s="99" t="s">
        <v>624</v>
      </c>
      <c r="C1698" s="99">
        <v>2</v>
      </c>
      <c r="D1698" s="103">
        <v>0.001450512427483367</v>
      </c>
      <c r="E1698" s="103">
        <v>1.625018313136747</v>
      </c>
      <c r="F1698" s="99" t="s">
        <v>395</v>
      </c>
      <c r="G1698" s="99" t="b">
        <v>0</v>
      </c>
      <c r="H1698" s="99" t="b">
        <v>0</v>
      </c>
      <c r="I1698" s="99" t="b">
        <v>0</v>
      </c>
      <c r="J1698" s="99" t="b">
        <v>0</v>
      </c>
      <c r="K1698" s="99" t="b">
        <v>0</v>
      </c>
      <c r="L1698" s="99" t="b">
        <v>0</v>
      </c>
    </row>
    <row r="1699" spans="1:12" ht="15">
      <c r="A1699" s="101" t="s">
        <v>1597</v>
      </c>
      <c r="B1699" s="99" t="s">
        <v>452</v>
      </c>
      <c r="C1699" s="99">
        <v>2</v>
      </c>
      <c r="D1699" s="103">
        <v>0.001450512427483367</v>
      </c>
      <c r="E1699" s="103">
        <v>2.470116353151004</v>
      </c>
      <c r="F1699" s="99" t="s">
        <v>395</v>
      </c>
      <c r="G1699" s="99" t="b">
        <v>0</v>
      </c>
      <c r="H1699" s="99" t="b">
        <v>0</v>
      </c>
      <c r="I1699" s="99" t="b">
        <v>0</v>
      </c>
      <c r="J1699" s="99" t="b">
        <v>0</v>
      </c>
      <c r="K1699" s="99" t="b">
        <v>0</v>
      </c>
      <c r="L1699" s="99" t="b">
        <v>0</v>
      </c>
    </row>
    <row r="1700" spans="1:12" ht="15">
      <c r="A1700" s="101" t="s">
        <v>527</v>
      </c>
      <c r="B1700" s="99" t="s">
        <v>468</v>
      </c>
      <c r="C1700" s="99">
        <v>2</v>
      </c>
      <c r="D1700" s="103">
        <v>0.001450512427483367</v>
      </c>
      <c r="E1700" s="103">
        <v>2.390935107103379</v>
      </c>
      <c r="F1700" s="99" t="s">
        <v>395</v>
      </c>
      <c r="G1700" s="99" t="b">
        <v>0</v>
      </c>
      <c r="H1700" s="99" t="b">
        <v>0</v>
      </c>
      <c r="I1700" s="99" t="b">
        <v>0</v>
      </c>
      <c r="J1700" s="99" t="b">
        <v>0</v>
      </c>
      <c r="K1700" s="99" t="b">
        <v>0</v>
      </c>
      <c r="L1700" s="99" t="b">
        <v>0</v>
      </c>
    </row>
    <row r="1701" spans="1:12" ht="15">
      <c r="A1701" s="101" t="s">
        <v>481</v>
      </c>
      <c r="B1701" s="99" t="s">
        <v>1189</v>
      </c>
      <c r="C1701" s="99">
        <v>2</v>
      </c>
      <c r="D1701" s="103">
        <v>0.0010459022182575856</v>
      </c>
      <c r="E1701" s="103">
        <v>2.390935107103379</v>
      </c>
      <c r="F1701" s="99" t="s">
        <v>395</v>
      </c>
      <c r="G1701" s="99" t="b">
        <v>0</v>
      </c>
      <c r="H1701" s="99" t="b">
        <v>0</v>
      </c>
      <c r="I1701" s="99" t="b">
        <v>0</v>
      </c>
      <c r="J1701" s="99" t="b">
        <v>0</v>
      </c>
      <c r="K1701" s="99" t="b">
        <v>0</v>
      </c>
      <c r="L1701" s="99" t="b">
        <v>0</v>
      </c>
    </row>
    <row r="1702" spans="1:12" ht="15">
      <c r="A1702" s="101" t="s">
        <v>863</v>
      </c>
      <c r="B1702" s="99" t="s">
        <v>1186</v>
      </c>
      <c r="C1702" s="99">
        <v>2</v>
      </c>
      <c r="D1702" s="103">
        <v>0.001450512427483367</v>
      </c>
      <c r="E1702" s="103">
        <v>2.69196510276736</v>
      </c>
      <c r="F1702" s="99" t="s">
        <v>395</v>
      </c>
      <c r="G1702" s="99" t="b">
        <v>0</v>
      </c>
      <c r="H1702" s="99" t="b">
        <v>0</v>
      </c>
      <c r="I1702" s="99" t="b">
        <v>0</v>
      </c>
      <c r="J1702" s="99" t="b">
        <v>0</v>
      </c>
      <c r="K1702" s="99" t="b">
        <v>0</v>
      </c>
      <c r="L1702" s="99" t="b">
        <v>0</v>
      </c>
    </row>
    <row r="1703" spans="1:12" ht="15">
      <c r="A1703" s="101" t="s">
        <v>603</v>
      </c>
      <c r="B1703" s="99" t="s">
        <v>966</v>
      </c>
      <c r="C1703" s="99">
        <v>2</v>
      </c>
      <c r="D1703" s="103">
        <v>0.0010459022182575856</v>
      </c>
      <c r="E1703" s="103">
        <v>2.69196510276736</v>
      </c>
      <c r="F1703" s="99" t="s">
        <v>395</v>
      </c>
      <c r="G1703" s="99" t="b">
        <v>0</v>
      </c>
      <c r="H1703" s="99" t="b">
        <v>0</v>
      </c>
      <c r="I1703" s="99" t="b">
        <v>0</v>
      </c>
      <c r="J1703" s="99" t="b">
        <v>0</v>
      </c>
      <c r="K1703" s="99" t="b">
        <v>0</v>
      </c>
      <c r="L1703" s="99" t="b">
        <v>0</v>
      </c>
    </row>
    <row r="1704" spans="1:12" ht="15">
      <c r="A1704" s="101" t="s">
        <v>1186</v>
      </c>
      <c r="B1704" s="99" t="s">
        <v>1431</v>
      </c>
      <c r="C1704" s="99">
        <v>2</v>
      </c>
      <c r="D1704" s="103">
        <v>0.001450512427483367</v>
      </c>
      <c r="E1704" s="103">
        <v>2.69196510276736</v>
      </c>
      <c r="F1704" s="99" t="s">
        <v>395</v>
      </c>
      <c r="G1704" s="99" t="b">
        <v>0</v>
      </c>
      <c r="H1704" s="99" t="b">
        <v>0</v>
      </c>
      <c r="I1704" s="99" t="b">
        <v>0</v>
      </c>
      <c r="J1704" s="99" t="b">
        <v>0</v>
      </c>
      <c r="K1704" s="99" t="b">
        <v>0</v>
      </c>
      <c r="L1704" s="99" t="b">
        <v>0</v>
      </c>
    </row>
    <row r="1705" spans="1:12" ht="15">
      <c r="A1705" s="101" t="s">
        <v>592</v>
      </c>
      <c r="B1705" s="99" t="s">
        <v>526</v>
      </c>
      <c r="C1705" s="99">
        <v>2</v>
      </c>
      <c r="D1705" s="103">
        <v>0.001450512427483367</v>
      </c>
      <c r="E1705" s="103">
        <v>2.390935107103379</v>
      </c>
      <c r="F1705" s="99" t="s">
        <v>395</v>
      </c>
      <c r="G1705" s="99" t="b">
        <v>0</v>
      </c>
      <c r="H1705" s="99" t="b">
        <v>0</v>
      </c>
      <c r="I1705" s="99" t="b">
        <v>0</v>
      </c>
      <c r="J1705" s="99" t="b">
        <v>0</v>
      </c>
      <c r="K1705" s="99" t="b">
        <v>0</v>
      </c>
      <c r="L1705" s="99" t="b">
        <v>0</v>
      </c>
    </row>
    <row r="1706" spans="1:12" ht="15">
      <c r="A1706" s="101" t="s">
        <v>1196</v>
      </c>
      <c r="B1706" s="99" t="s">
        <v>556</v>
      </c>
      <c r="C1706" s="99">
        <v>2</v>
      </c>
      <c r="D1706" s="103">
        <v>0.001450512427483367</v>
      </c>
      <c r="E1706" s="103">
        <v>2.56702636615906</v>
      </c>
      <c r="F1706" s="99" t="s">
        <v>395</v>
      </c>
      <c r="G1706" s="99" t="b">
        <v>0</v>
      </c>
      <c r="H1706" s="99" t="b">
        <v>0</v>
      </c>
      <c r="I1706" s="99" t="b">
        <v>0</v>
      </c>
      <c r="J1706" s="99" t="b">
        <v>0</v>
      </c>
      <c r="K1706" s="99" t="b">
        <v>0</v>
      </c>
      <c r="L1706" s="99" t="b">
        <v>0</v>
      </c>
    </row>
    <row r="1707" spans="1:12" ht="15">
      <c r="A1707" s="101" t="s">
        <v>1102</v>
      </c>
      <c r="B1707" s="99" t="s">
        <v>1047</v>
      </c>
      <c r="C1707" s="99">
        <v>2</v>
      </c>
      <c r="D1707" s="103">
        <v>0.001450512427483367</v>
      </c>
      <c r="E1707" s="103">
        <v>2.515873843711679</v>
      </c>
      <c r="F1707" s="99" t="s">
        <v>395</v>
      </c>
      <c r="G1707" s="99" t="b">
        <v>0</v>
      </c>
      <c r="H1707" s="99" t="b">
        <v>0</v>
      </c>
      <c r="I1707" s="99" t="b">
        <v>0</v>
      </c>
      <c r="J1707" s="99" t="b">
        <v>0</v>
      </c>
      <c r="K1707" s="99" t="b">
        <v>0</v>
      </c>
      <c r="L1707" s="99" t="b">
        <v>0</v>
      </c>
    </row>
    <row r="1708" spans="1:12" ht="15">
      <c r="A1708" s="101" t="s">
        <v>548</v>
      </c>
      <c r="B1708" s="99" t="s">
        <v>871</v>
      </c>
      <c r="C1708" s="99">
        <v>2</v>
      </c>
      <c r="D1708" s="103">
        <v>0.0010459022182575856</v>
      </c>
      <c r="E1708" s="103">
        <v>2.56702636615906</v>
      </c>
      <c r="F1708" s="99" t="s">
        <v>395</v>
      </c>
      <c r="G1708" s="99" t="b">
        <v>0</v>
      </c>
      <c r="H1708" s="99" t="b">
        <v>0</v>
      </c>
      <c r="I1708" s="99" t="b">
        <v>0</v>
      </c>
      <c r="J1708" s="99" t="b">
        <v>0</v>
      </c>
      <c r="K1708" s="99" t="b">
        <v>0</v>
      </c>
      <c r="L1708" s="99" t="b">
        <v>0</v>
      </c>
    </row>
    <row r="1709" spans="1:12" ht="15">
      <c r="A1709" s="101" t="s">
        <v>425</v>
      </c>
      <c r="B1709" s="99" t="s">
        <v>440</v>
      </c>
      <c r="C1709" s="99">
        <v>2</v>
      </c>
      <c r="D1709" s="103">
        <v>0.001450512427483367</v>
      </c>
      <c r="E1709" s="103">
        <v>2.69196510276736</v>
      </c>
      <c r="F1709" s="99" t="s">
        <v>395</v>
      </c>
      <c r="G1709" s="99" t="b">
        <v>1</v>
      </c>
      <c r="H1709" s="99" t="b">
        <v>0</v>
      </c>
      <c r="I1709" s="99" t="b">
        <v>0</v>
      </c>
      <c r="J1709" s="99" t="b">
        <v>0</v>
      </c>
      <c r="K1709" s="99" t="b">
        <v>0</v>
      </c>
      <c r="L1709" s="99" t="b">
        <v>0</v>
      </c>
    </row>
    <row r="1710" spans="1:12" ht="15">
      <c r="A1710" s="101" t="s">
        <v>1033</v>
      </c>
      <c r="B1710" s="99" t="s">
        <v>501</v>
      </c>
      <c r="C1710" s="99">
        <v>2</v>
      </c>
      <c r="D1710" s="103">
        <v>0.001450512427483367</v>
      </c>
      <c r="E1710" s="103">
        <v>2.0387525889920166</v>
      </c>
      <c r="F1710" s="99" t="s">
        <v>395</v>
      </c>
      <c r="G1710" s="99" t="b">
        <v>0</v>
      </c>
      <c r="H1710" s="99" t="b">
        <v>0</v>
      </c>
      <c r="I1710" s="99" t="b">
        <v>0</v>
      </c>
      <c r="J1710" s="99" t="b">
        <v>0</v>
      </c>
      <c r="K1710" s="99" t="b">
        <v>0</v>
      </c>
      <c r="L1710" s="99" t="b">
        <v>0</v>
      </c>
    </row>
    <row r="1711" spans="1:12" ht="15">
      <c r="A1711" s="101" t="s">
        <v>822</v>
      </c>
      <c r="B1711" s="99" t="s">
        <v>665</v>
      </c>
      <c r="C1711" s="99">
        <v>2</v>
      </c>
      <c r="D1711" s="103">
        <v>0.001450512427483367</v>
      </c>
      <c r="E1711" s="103">
        <v>2.2940250940953226</v>
      </c>
      <c r="F1711" s="99" t="s">
        <v>395</v>
      </c>
      <c r="G1711" s="99" t="b">
        <v>0</v>
      </c>
      <c r="H1711" s="99" t="b">
        <v>0</v>
      </c>
      <c r="I1711" s="99" t="b">
        <v>0</v>
      </c>
      <c r="J1711" s="99" t="b">
        <v>0</v>
      </c>
      <c r="K1711" s="99" t="b">
        <v>0</v>
      </c>
      <c r="L1711" s="99" t="b">
        <v>0</v>
      </c>
    </row>
    <row r="1712" spans="1:12" ht="15">
      <c r="A1712" s="101" t="s">
        <v>436</v>
      </c>
      <c r="B1712" s="99" t="s">
        <v>507</v>
      </c>
      <c r="C1712" s="99">
        <v>2</v>
      </c>
      <c r="D1712" s="103">
        <v>0.001450512427483367</v>
      </c>
      <c r="E1712" s="103">
        <v>2.214843848047698</v>
      </c>
      <c r="F1712" s="99" t="s">
        <v>395</v>
      </c>
      <c r="G1712" s="99" t="b">
        <v>0</v>
      </c>
      <c r="H1712" s="99" t="b">
        <v>0</v>
      </c>
      <c r="I1712" s="99" t="b">
        <v>0</v>
      </c>
      <c r="J1712" s="99" t="b">
        <v>0</v>
      </c>
      <c r="K1712" s="99" t="b">
        <v>0</v>
      </c>
      <c r="L1712" s="99" t="b">
        <v>0</v>
      </c>
    </row>
    <row r="1713" spans="1:12" ht="15">
      <c r="A1713" s="101" t="s">
        <v>800</v>
      </c>
      <c r="B1713" s="99" t="s">
        <v>943</v>
      </c>
      <c r="C1713" s="99">
        <v>2</v>
      </c>
      <c r="D1713" s="103">
        <v>0.001450512427483367</v>
      </c>
      <c r="E1713" s="103">
        <v>2.8680563618230415</v>
      </c>
      <c r="F1713" s="99" t="s">
        <v>395</v>
      </c>
      <c r="G1713" s="99" t="b">
        <v>0</v>
      </c>
      <c r="H1713" s="99" t="b">
        <v>0</v>
      </c>
      <c r="I1713" s="99" t="b">
        <v>0</v>
      </c>
      <c r="J1713" s="99" t="b">
        <v>0</v>
      </c>
      <c r="K1713" s="99" t="b">
        <v>0</v>
      </c>
      <c r="L1713" s="99" t="b">
        <v>0</v>
      </c>
    </row>
    <row r="1714" spans="1:12" ht="15">
      <c r="A1714" s="101" t="s">
        <v>840</v>
      </c>
      <c r="B1714" s="99" t="s">
        <v>610</v>
      </c>
      <c r="C1714" s="99">
        <v>2</v>
      </c>
      <c r="D1714" s="103">
        <v>0.001450512427483367</v>
      </c>
      <c r="E1714" s="103">
        <v>2.56702636615906</v>
      </c>
      <c r="F1714" s="99" t="s">
        <v>395</v>
      </c>
      <c r="G1714" s="99" t="b">
        <v>0</v>
      </c>
      <c r="H1714" s="99" t="b">
        <v>0</v>
      </c>
      <c r="I1714" s="99" t="b">
        <v>0</v>
      </c>
      <c r="J1714" s="99" t="b">
        <v>0</v>
      </c>
      <c r="K1714" s="99" t="b">
        <v>0</v>
      </c>
      <c r="L1714" s="99" t="b">
        <v>0</v>
      </c>
    </row>
    <row r="1715" spans="1:12" ht="15">
      <c r="A1715" s="101" t="s">
        <v>424</v>
      </c>
      <c r="B1715" s="99" t="s">
        <v>719</v>
      </c>
      <c r="C1715" s="99">
        <v>2</v>
      </c>
      <c r="D1715" s="103">
        <v>0.0010459022182575856</v>
      </c>
      <c r="E1715" s="103">
        <v>2.265996370495079</v>
      </c>
      <c r="F1715" s="99" t="s">
        <v>395</v>
      </c>
      <c r="G1715" s="99" t="b">
        <v>0</v>
      </c>
      <c r="H1715" s="99" t="b">
        <v>0</v>
      </c>
      <c r="I1715" s="99" t="b">
        <v>0</v>
      </c>
      <c r="J1715" s="99" t="b">
        <v>0</v>
      </c>
      <c r="K1715" s="99" t="b">
        <v>0</v>
      </c>
      <c r="L1715" s="99" t="b">
        <v>0</v>
      </c>
    </row>
    <row r="1716" spans="1:12" ht="15">
      <c r="A1716" s="101" t="s">
        <v>258</v>
      </c>
      <c r="B1716" s="99" t="s">
        <v>430</v>
      </c>
      <c r="C1716" s="99">
        <v>2</v>
      </c>
      <c r="D1716" s="103">
        <v>0.0010459022182575856</v>
      </c>
      <c r="E1716" s="103">
        <v>2.0229583218087845</v>
      </c>
      <c r="F1716" s="99" t="s">
        <v>395</v>
      </c>
      <c r="G1716" s="99" t="b">
        <v>0</v>
      </c>
      <c r="H1716" s="99" t="b">
        <v>0</v>
      </c>
      <c r="I1716" s="99" t="b">
        <v>0</v>
      </c>
      <c r="J1716" s="99" t="b">
        <v>0</v>
      </c>
      <c r="K1716" s="99" t="b">
        <v>0</v>
      </c>
      <c r="L1716" s="99" t="b">
        <v>0</v>
      </c>
    </row>
    <row r="1717" spans="1:12" ht="15">
      <c r="A1717" s="101" t="s">
        <v>1144</v>
      </c>
      <c r="B1717" s="99" t="s">
        <v>431</v>
      </c>
      <c r="C1717" s="99">
        <v>2</v>
      </c>
      <c r="D1717" s="103">
        <v>0.001450512427483367</v>
      </c>
      <c r="E1717" s="103">
        <v>1.9516024132731165</v>
      </c>
      <c r="F1717" s="99" t="s">
        <v>395</v>
      </c>
      <c r="G1717" s="99" t="b">
        <v>0</v>
      </c>
      <c r="H1717" s="99" t="b">
        <v>0</v>
      </c>
      <c r="I1717" s="99" t="b">
        <v>0</v>
      </c>
      <c r="J1717" s="99" t="b">
        <v>0</v>
      </c>
      <c r="K1717" s="99" t="b">
        <v>0</v>
      </c>
      <c r="L1717" s="99" t="b">
        <v>0</v>
      </c>
    </row>
    <row r="1718" spans="1:12" ht="15">
      <c r="A1718" s="101" t="s">
        <v>585</v>
      </c>
      <c r="B1718" s="99" t="s">
        <v>429</v>
      </c>
      <c r="C1718" s="99">
        <v>2</v>
      </c>
      <c r="D1718" s="103">
        <v>0.001450512427483367</v>
      </c>
      <c r="E1718" s="103">
        <v>1.6127838567197355</v>
      </c>
      <c r="F1718" s="99" t="s">
        <v>395</v>
      </c>
      <c r="G1718" s="99" t="b">
        <v>0</v>
      </c>
      <c r="H1718" s="99" t="b">
        <v>0</v>
      </c>
      <c r="I1718" s="99" t="b">
        <v>0</v>
      </c>
      <c r="J1718" s="99" t="b">
        <v>0</v>
      </c>
      <c r="K1718" s="99" t="b">
        <v>0</v>
      </c>
      <c r="L1718" s="99" t="b">
        <v>0</v>
      </c>
    </row>
    <row r="1719" spans="1:12" ht="15">
      <c r="A1719" s="101" t="s">
        <v>728</v>
      </c>
      <c r="B1719" s="99" t="s">
        <v>527</v>
      </c>
      <c r="C1719" s="99">
        <v>2</v>
      </c>
      <c r="D1719" s="103">
        <v>0.001450512427483367</v>
      </c>
      <c r="E1719" s="103">
        <v>2.265996370495079</v>
      </c>
      <c r="F1719" s="99" t="s">
        <v>395</v>
      </c>
      <c r="G1719" s="99" t="b">
        <v>0</v>
      </c>
      <c r="H1719" s="99" t="b">
        <v>0</v>
      </c>
      <c r="I1719" s="99" t="b">
        <v>0</v>
      </c>
      <c r="J1719" s="99" t="b">
        <v>0</v>
      </c>
      <c r="K1719" s="99" t="b">
        <v>0</v>
      </c>
      <c r="L1719" s="99" t="b">
        <v>0</v>
      </c>
    </row>
    <row r="1720" spans="1:12" ht="15">
      <c r="A1720" s="101" t="s">
        <v>421</v>
      </c>
      <c r="B1720" s="99" t="s">
        <v>419</v>
      </c>
      <c r="C1720" s="99">
        <v>8</v>
      </c>
      <c r="D1720" s="103">
        <v>0.0041797883736189815</v>
      </c>
      <c r="E1720" s="103">
        <v>1.987585020050553</v>
      </c>
      <c r="F1720" s="99" t="s">
        <v>396</v>
      </c>
      <c r="G1720" s="99" t="b">
        <v>0</v>
      </c>
      <c r="H1720" s="99" t="b">
        <v>0</v>
      </c>
      <c r="I1720" s="99" t="b">
        <v>0</v>
      </c>
      <c r="J1720" s="99" t="b">
        <v>0</v>
      </c>
      <c r="K1720" s="99" t="b">
        <v>0</v>
      </c>
      <c r="L1720" s="99" t="b">
        <v>0</v>
      </c>
    </row>
    <row r="1721" spans="1:12" ht="15">
      <c r="A1721" s="101" t="s">
        <v>422</v>
      </c>
      <c r="B1721" s="99" t="s">
        <v>421</v>
      </c>
      <c r="C1721" s="99">
        <v>4</v>
      </c>
      <c r="D1721" s="103">
        <v>0.0027420840351638663</v>
      </c>
      <c r="E1721" s="103">
        <v>1.6354025019391905</v>
      </c>
      <c r="F1721" s="99" t="s">
        <v>396</v>
      </c>
      <c r="G1721" s="99" t="b">
        <v>0</v>
      </c>
      <c r="H1721" s="99" t="b">
        <v>0</v>
      </c>
      <c r="I1721" s="99" t="b">
        <v>0</v>
      </c>
      <c r="J1721" s="99" t="b">
        <v>0</v>
      </c>
      <c r="K1721" s="99" t="b">
        <v>0</v>
      </c>
      <c r="L1721" s="99" t="b">
        <v>0</v>
      </c>
    </row>
    <row r="1722" spans="1:12" ht="15">
      <c r="A1722" s="101" t="s">
        <v>435</v>
      </c>
      <c r="B1722" s="99" t="s">
        <v>671</v>
      </c>
      <c r="C1722" s="99">
        <v>4</v>
      </c>
      <c r="D1722" s="103">
        <v>0.0027420840351638663</v>
      </c>
      <c r="E1722" s="103">
        <v>1.8828496695305401</v>
      </c>
      <c r="F1722" s="99" t="s">
        <v>396</v>
      </c>
      <c r="G1722" s="99" t="b">
        <v>0</v>
      </c>
      <c r="H1722" s="99" t="b">
        <v>0</v>
      </c>
      <c r="I1722" s="99" t="b">
        <v>0</v>
      </c>
      <c r="J1722" s="99" t="b">
        <v>0</v>
      </c>
      <c r="K1722" s="99" t="b">
        <v>0</v>
      </c>
      <c r="L1722" s="99" t="b">
        <v>0</v>
      </c>
    </row>
    <row r="1723" spans="1:12" ht="15">
      <c r="A1723" s="101" t="s">
        <v>428</v>
      </c>
      <c r="B1723" s="99" t="s">
        <v>437</v>
      </c>
      <c r="C1723" s="99">
        <v>4</v>
      </c>
      <c r="D1723" s="103">
        <v>0.0027420840351638663</v>
      </c>
      <c r="E1723" s="103">
        <v>1.8528864461530967</v>
      </c>
      <c r="F1723" s="99" t="s">
        <v>396</v>
      </c>
      <c r="G1723" s="99" t="b">
        <v>0</v>
      </c>
      <c r="H1723" s="99" t="b">
        <v>0</v>
      </c>
      <c r="I1723" s="99" t="b">
        <v>0</v>
      </c>
      <c r="J1723" s="99" t="b">
        <v>0</v>
      </c>
      <c r="K1723" s="99" t="b">
        <v>0</v>
      </c>
      <c r="L1723" s="99" t="b">
        <v>0</v>
      </c>
    </row>
    <row r="1724" spans="1:12" ht="15">
      <c r="A1724" s="101" t="s">
        <v>479</v>
      </c>
      <c r="B1724" s="99" t="s">
        <v>435</v>
      </c>
      <c r="C1724" s="99">
        <v>4</v>
      </c>
      <c r="D1724" s="103">
        <v>0.0027420840351638663</v>
      </c>
      <c r="E1724" s="103">
        <v>1.7067584104748588</v>
      </c>
      <c r="F1724" s="99" t="s">
        <v>396</v>
      </c>
      <c r="G1724" s="99" t="b">
        <v>0</v>
      </c>
      <c r="H1724" s="99" t="b">
        <v>0</v>
      </c>
      <c r="I1724" s="99" t="b">
        <v>0</v>
      </c>
      <c r="J1724" s="99" t="b">
        <v>0</v>
      </c>
      <c r="K1724" s="99" t="b">
        <v>0</v>
      </c>
      <c r="L1724" s="99" t="b">
        <v>0</v>
      </c>
    </row>
    <row r="1725" spans="1:12" ht="15">
      <c r="A1725" s="101" t="s">
        <v>417</v>
      </c>
      <c r="B1725" s="99" t="s">
        <v>465</v>
      </c>
      <c r="C1725" s="99">
        <v>4</v>
      </c>
      <c r="D1725" s="103">
        <v>0.0016271581252972692</v>
      </c>
      <c r="E1725" s="103">
        <v>1.8181243398938849</v>
      </c>
      <c r="F1725" s="99" t="s">
        <v>396</v>
      </c>
      <c r="G1725" s="99" t="b">
        <v>0</v>
      </c>
      <c r="H1725" s="99" t="b">
        <v>0</v>
      </c>
      <c r="I1725" s="99" t="b">
        <v>0</v>
      </c>
      <c r="J1725" s="99" t="b">
        <v>0</v>
      </c>
      <c r="K1725" s="99" t="b">
        <v>0</v>
      </c>
      <c r="L1725" s="99" t="b">
        <v>0</v>
      </c>
    </row>
    <row r="1726" spans="1:12" ht="15">
      <c r="A1726" s="101" t="s">
        <v>425</v>
      </c>
      <c r="B1726" s="99" t="s">
        <v>440</v>
      </c>
      <c r="C1726" s="99">
        <v>4</v>
      </c>
      <c r="D1726" s="103">
        <v>0.0020898941868094907</v>
      </c>
      <c r="E1726" s="103">
        <v>2.233097687864703</v>
      </c>
      <c r="F1726" s="99" t="s">
        <v>396</v>
      </c>
      <c r="G1726" s="99" t="b">
        <v>1</v>
      </c>
      <c r="H1726" s="99" t="b">
        <v>0</v>
      </c>
      <c r="I1726" s="99" t="b">
        <v>0</v>
      </c>
      <c r="J1726" s="99" t="b">
        <v>0</v>
      </c>
      <c r="K1726" s="99" t="b">
        <v>0</v>
      </c>
      <c r="L1726" s="99" t="b">
        <v>0</v>
      </c>
    </row>
    <row r="1727" spans="1:12" ht="15">
      <c r="A1727" s="101" t="s">
        <v>558</v>
      </c>
      <c r="B1727" s="99" t="s">
        <v>435</v>
      </c>
      <c r="C1727" s="99">
        <v>4</v>
      </c>
      <c r="D1727" s="103">
        <v>0.0027420840351638663</v>
      </c>
      <c r="E1727" s="103">
        <v>1.7067584104748588</v>
      </c>
      <c r="F1727" s="99" t="s">
        <v>396</v>
      </c>
      <c r="G1727" s="99" t="b">
        <v>0</v>
      </c>
      <c r="H1727" s="99" t="b">
        <v>0</v>
      </c>
      <c r="I1727" s="99" t="b">
        <v>0</v>
      </c>
      <c r="J1727" s="99" t="b">
        <v>0</v>
      </c>
      <c r="K1727" s="99" t="b">
        <v>0</v>
      </c>
      <c r="L1727" s="99" t="b">
        <v>0</v>
      </c>
    </row>
    <row r="1728" spans="1:12" ht="15">
      <c r="A1728" s="101" t="s">
        <v>463</v>
      </c>
      <c r="B1728" s="99" t="s">
        <v>250</v>
      </c>
      <c r="C1728" s="99">
        <v>3</v>
      </c>
      <c r="D1728" s="103">
        <v>0.0015674206401071183</v>
      </c>
      <c r="E1728" s="103">
        <v>1.0911256119576225</v>
      </c>
      <c r="F1728" s="99" t="s">
        <v>396</v>
      </c>
      <c r="G1728" s="99" t="b">
        <v>0</v>
      </c>
      <c r="H1728" s="99" t="b">
        <v>0</v>
      </c>
      <c r="I1728" s="99" t="b">
        <v>0</v>
      </c>
      <c r="J1728" s="99" t="b">
        <v>0</v>
      </c>
      <c r="K1728" s="99" t="b">
        <v>0</v>
      </c>
      <c r="L1728" s="99" t="b">
        <v>0</v>
      </c>
    </row>
    <row r="1729" spans="1:12" ht="15">
      <c r="A1729" s="101" t="s">
        <v>250</v>
      </c>
      <c r="B1729" s="99" t="s">
        <v>421</v>
      </c>
      <c r="C1729" s="99">
        <v>3</v>
      </c>
      <c r="D1729" s="103">
        <v>0.0015674206401071183</v>
      </c>
      <c r="E1729" s="103">
        <v>1.1222835939480091</v>
      </c>
      <c r="F1729" s="99" t="s">
        <v>396</v>
      </c>
      <c r="G1729" s="99" t="b">
        <v>0</v>
      </c>
      <c r="H1729" s="99" t="b">
        <v>0</v>
      </c>
      <c r="I1729" s="99" t="b">
        <v>0</v>
      </c>
      <c r="J1729" s="99" t="b">
        <v>0</v>
      </c>
      <c r="K1729" s="99" t="b">
        <v>0</v>
      </c>
      <c r="L1729" s="99" t="b">
        <v>0</v>
      </c>
    </row>
    <row r="1730" spans="1:12" ht="15">
      <c r="A1730" s="101" t="s">
        <v>448</v>
      </c>
      <c r="B1730" s="99" t="s">
        <v>554</v>
      </c>
      <c r="C1730" s="99">
        <v>3</v>
      </c>
      <c r="D1730" s="103">
        <v>0.0015674206401071183</v>
      </c>
      <c r="E1730" s="103">
        <v>2.028977705208778</v>
      </c>
      <c r="F1730" s="99" t="s">
        <v>396</v>
      </c>
      <c r="G1730" s="99" t="b">
        <v>0</v>
      </c>
      <c r="H1730" s="99" t="b">
        <v>0</v>
      </c>
      <c r="I1730" s="99" t="b">
        <v>0</v>
      </c>
      <c r="J1730" s="99" t="b">
        <v>0</v>
      </c>
      <c r="K1730" s="99" t="b">
        <v>0</v>
      </c>
      <c r="L1730" s="99" t="b">
        <v>0</v>
      </c>
    </row>
    <row r="1731" spans="1:12" ht="15">
      <c r="A1731" s="101" t="s">
        <v>712</v>
      </c>
      <c r="B1731" s="99" t="s">
        <v>712</v>
      </c>
      <c r="C1731" s="99">
        <v>3</v>
      </c>
      <c r="D1731" s="103">
        <v>0.0028927574587728475</v>
      </c>
      <c r="E1731" s="103">
        <v>2.108158951256403</v>
      </c>
      <c r="F1731" s="99" t="s">
        <v>396</v>
      </c>
      <c r="G1731" s="99" t="b">
        <v>0</v>
      </c>
      <c r="H1731" s="99" t="b">
        <v>0</v>
      </c>
      <c r="I1731" s="99" t="b">
        <v>0</v>
      </c>
      <c r="J1731" s="99" t="b">
        <v>0</v>
      </c>
      <c r="K1731" s="99" t="b">
        <v>0</v>
      </c>
      <c r="L1731" s="99" t="b">
        <v>0</v>
      </c>
    </row>
    <row r="1732" spans="1:12" ht="15">
      <c r="A1732" s="101" t="s">
        <v>622</v>
      </c>
      <c r="B1732" s="99" t="s">
        <v>647</v>
      </c>
      <c r="C1732" s="99">
        <v>2</v>
      </c>
      <c r="D1732" s="103">
        <v>0.0013710420175819331</v>
      </c>
      <c r="E1732" s="103">
        <v>2.2508264548251344</v>
      </c>
      <c r="F1732" s="99" t="s">
        <v>396</v>
      </c>
      <c r="G1732" s="99" t="b">
        <v>0</v>
      </c>
      <c r="H1732" s="99" t="b">
        <v>0</v>
      </c>
      <c r="I1732" s="99" t="b">
        <v>0</v>
      </c>
      <c r="J1732" s="99" t="b">
        <v>0</v>
      </c>
      <c r="K1732" s="99" t="b">
        <v>0</v>
      </c>
      <c r="L1732" s="99" t="b">
        <v>0</v>
      </c>
    </row>
    <row r="1733" spans="1:12" ht="15">
      <c r="A1733" s="101" t="s">
        <v>437</v>
      </c>
      <c r="B1733" s="99" t="s">
        <v>460</v>
      </c>
      <c r="C1733" s="99">
        <v>2</v>
      </c>
      <c r="D1733" s="103">
        <v>0.0013710420175819331</v>
      </c>
      <c r="E1733" s="103">
        <v>1.8528864461530967</v>
      </c>
      <c r="F1733" s="99" t="s">
        <v>396</v>
      </c>
      <c r="G1733" s="99" t="b">
        <v>0</v>
      </c>
      <c r="H1733" s="99" t="b">
        <v>0</v>
      </c>
      <c r="I1733" s="99" t="b">
        <v>0</v>
      </c>
      <c r="J1733" s="99" t="b">
        <v>0</v>
      </c>
      <c r="K1733" s="99" t="b">
        <v>0</v>
      </c>
      <c r="L1733" s="99" t="b">
        <v>0</v>
      </c>
    </row>
    <row r="1734" spans="1:12" ht="15">
      <c r="A1734" s="101" t="s">
        <v>1000</v>
      </c>
      <c r="B1734" s="99" t="s">
        <v>637</v>
      </c>
      <c r="C1734" s="99">
        <v>2</v>
      </c>
      <c r="D1734" s="103">
        <v>0.0013710420175819331</v>
      </c>
      <c r="E1734" s="103">
        <v>2.727947709544797</v>
      </c>
      <c r="F1734" s="99" t="s">
        <v>396</v>
      </c>
      <c r="G1734" s="99" t="b">
        <v>0</v>
      </c>
      <c r="H1734" s="99" t="b">
        <v>0</v>
      </c>
      <c r="I1734" s="99" t="b">
        <v>0</v>
      </c>
      <c r="J1734" s="99" t="b">
        <v>0</v>
      </c>
      <c r="K1734" s="99" t="b">
        <v>0</v>
      </c>
      <c r="L1734" s="99" t="b">
        <v>0</v>
      </c>
    </row>
    <row r="1735" spans="1:12" ht="15">
      <c r="A1735" s="101" t="s">
        <v>506</v>
      </c>
      <c r="B1735" s="99" t="s">
        <v>959</v>
      </c>
      <c r="C1735" s="99">
        <v>2</v>
      </c>
      <c r="D1735" s="103">
        <v>0.0013710420175819331</v>
      </c>
      <c r="E1735" s="103">
        <v>2.426917713880816</v>
      </c>
      <c r="F1735" s="99" t="s">
        <v>396</v>
      </c>
      <c r="G1735" s="99" t="b">
        <v>0</v>
      </c>
      <c r="H1735" s="99" t="b">
        <v>0</v>
      </c>
      <c r="I1735" s="99" t="b">
        <v>0</v>
      </c>
      <c r="J1735" s="99" t="b">
        <v>0</v>
      </c>
      <c r="K1735" s="99" t="b">
        <v>0</v>
      </c>
      <c r="L1735" s="99" t="b">
        <v>0</v>
      </c>
    </row>
    <row r="1736" spans="1:12" ht="15">
      <c r="A1736" s="101" t="s">
        <v>543</v>
      </c>
      <c r="B1736" s="99" t="s">
        <v>532</v>
      </c>
      <c r="C1736" s="99">
        <v>2</v>
      </c>
      <c r="D1736" s="103">
        <v>0.0013710420175819331</v>
      </c>
      <c r="E1736" s="103">
        <v>2.426917713880816</v>
      </c>
      <c r="F1736" s="99" t="s">
        <v>396</v>
      </c>
      <c r="G1736" s="99" t="b">
        <v>1</v>
      </c>
      <c r="H1736" s="99" t="b">
        <v>0</v>
      </c>
      <c r="I1736" s="99" t="b">
        <v>0</v>
      </c>
      <c r="J1736" s="99" t="b">
        <v>0</v>
      </c>
      <c r="K1736" s="99" t="b">
        <v>0</v>
      </c>
      <c r="L1736" s="99" t="b">
        <v>0</v>
      </c>
    </row>
    <row r="1737" spans="1:12" ht="15">
      <c r="A1737" s="101" t="s">
        <v>450</v>
      </c>
      <c r="B1737" s="99" t="s">
        <v>976</v>
      </c>
      <c r="C1737" s="99">
        <v>2</v>
      </c>
      <c r="D1737" s="103">
        <v>0.0013710420175819331</v>
      </c>
      <c r="E1737" s="103">
        <v>2.330007700872759</v>
      </c>
      <c r="F1737" s="99" t="s">
        <v>396</v>
      </c>
      <c r="G1737" s="99" t="b">
        <v>0</v>
      </c>
      <c r="H1737" s="99" t="b">
        <v>0</v>
      </c>
      <c r="I1737" s="99" t="b">
        <v>0</v>
      </c>
      <c r="J1737" s="99" t="b">
        <v>0</v>
      </c>
      <c r="K1737" s="99" t="b">
        <v>1</v>
      </c>
      <c r="L1737" s="99" t="b">
        <v>0</v>
      </c>
    </row>
    <row r="1738" spans="1:12" ht="15">
      <c r="A1738" s="101" t="s">
        <v>746</v>
      </c>
      <c r="B1738" s="99" t="s">
        <v>866</v>
      </c>
      <c r="C1738" s="99">
        <v>2</v>
      </c>
      <c r="D1738" s="103">
        <v>0.001928504972515232</v>
      </c>
      <c r="E1738" s="103">
        <v>2.5518564504891157</v>
      </c>
      <c r="F1738" s="99" t="s">
        <v>396</v>
      </c>
      <c r="G1738" s="99" t="b">
        <v>0</v>
      </c>
      <c r="H1738" s="99" t="b">
        <v>0</v>
      </c>
      <c r="I1738" s="99" t="b">
        <v>0</v>
      </c>
      <c r="J1738" s="99" t="b">
        <v>0</v>
      </c>
      <c r="K1738" s="99" t="b">
        <v>0</v>
      </c>
      <c r="L1738" s="99" t="b">
        <v>0</v>
      </c>
    </row>
    <row r="1739" spans="1:12" ht="15">
      <c r="A1739" s="101" t="s">
        <v>250</v>
      </c>
      <c r="B1739" s="99" t="s">
        <v>506</v>
      </c>
      <c r="C1739" s="99">
        <v>2</v>
      </c>
      <c r="D1739" s="103">
        <v>0.0013710420175819331</v>
      </c>
      <c r="E1739" s="103">
        <v>1.3855250287225906</v>
      </c>
      <c r="F1739" s="99" t="s">
        <v>396</v>
      </c>
      <c r="G1739" s="99" t="b">
        <v>0</v>
      </c>
      <c r="H1739" s="99" t="b">
        <v>0</v>
      </c>
      <c r="I1739" s="99" t="b">
        <v>0</v>
      </c>
      <c r="J1739" s="99" t="b">
        <v>0</v>
      </c>
      <c r="K1739" s="99" t="b">
        <v>0</v>
      </c>
      <c r="L1739" s="99" t="b">
        <v>0</v>
      </c>
    </row>
    <row r="1740" spans="1:12" ht="15">
      <c r="A1740" s="101" t="s">
        <v>951</v>
      </c>
      <c r="B1740" s="99" t="s">
        <v>500</v>
      </c>
      <c r="C1740" s="99">
        <v>2</v>
      </c>
      <c r="D1740" s="103">
        <v>0.0013710420175819331</v>
      </c>
      <c r="E1740" s="103">
        <v>2.5518564504891157</v>
      </c>
      <c r="F1740" s="99" t="s">
        <v>396</v>
      </c>
      <c r="G1740" s="99" t="b">
        <v>0</v>
      </c>
      <c r="H1740" s="99" t="b">
        <v>1</v>
      </c>
      <c r="I1740" s="99" t="b">
        <v>0</v>
      </c>
      <c r="J1740" s="99" t="b">
        <v>0</v>
      </c>
      <c r="K1740" s="99" t="b">
        <v>0</v>
      </c>
      <c r="L1740" s="99" t="b">
        <v>0</v>
      </c>
    </row>
    <row r="1741" spans="1:12" ht="15">
      <c r="A1741" s="101" t="s">
        <v>630</v>
      </c>
      <c r="B1741" s="99" t="s">
        <v>250</v>
      </c>
      <c r="C1741" s="99">
        <v>2</v>
      </c>
      <c r="D1741" s="103">
        <v>0.0013710420175819331</v>
      </c>
      <c r="E1741" s="103">
        <v>1.7279477095447968</v>
      </c>
      <c r="F1741" s="99" t="s">
        <v>396</v>
      </c>
      <c r="G1741" s="99" t="b">
        <v>0</v>
      </c>
      <c r="H1741" s="99" t="b">
        <v>0</v>
      </c>
      <c r="I1741" s="99" t="b">
        <v>0</v>
      </c>
      <c r="J1741" s="99" t="b">
        <v>0</v>
      </c>
      <c r="K1741" s="99" t="b">
        <v>0</v>
      </c>
      <c r="L1741" s="99" t="b">
        <v>0</v>
      </c>
    </row>
    <row r="1742" spans="1:12" ht="15">
      <c r="A1742" s="101" t="s">
        <v>419</v>
      </c>
      <c r="B1742" s="99" t="s">
        <v>418</v>
      </c>
      <c r="C1742" s="99">
        <v>2</v>
      </c>
      <c r="D1742" s="103">
        <v>0.0013710420175819331</v>
      </c>
      <c r="E1742" s="103">
        <v>1.523827726888872</v>
      </c>
      <c r="F1742" s="99" t="s">
        <v>396</v>
      </c>
      <c r="G1742" s="99" t="b">
        <v>0</v>
      </c>
      <c r="H1742" s="99" t="b">
        <v>0</v>
      </c>
      <c r="I1742" s="99" t="b">
        <v>0</v>
      </c>
      <c r="J1742" s="99" t="b">
        <v>0</v>
      </c>
      <c r="K1742" s="99" t="b">
        <v>0</v>
      </c>
      <c r="L1742" s="99" t="b">
        <v>0</v>
      </c>
    </row>
    <row r="1743" spans="1:12" ht="15">
      <c r="A1743" s="101" t="s">
        <v>1157</v>
      </c>
      <c r="B1743" s="99" t="s">
        <v>949</v>
      </c>
      <c r="C1743" s="99">
        <v>2</v>
      </c>
      <c r="D1743" s="103">
        <v>0.0013710420175819331</v>
      </c>
      <c r="E1743" s="103">
        <v>2.727947709544797</v>
      </c>
      <c r="F1743" s="99" t="s">
        <v>396</v>
      </c>
      <c r="G1743" s="99" t="b">
        <v>0</v>
      </c>
      <c r="H1743" s="99" t="b">
        <v>0</v>
      </c>
      <c r="I1743" s="99" t="b">
        <v>0</v>
      </c>
      <c r="J1743" s="99" t="b">
        <v>0</v>
      </c>
      <c r="K1743" s="99" t="b">
        <v>0</v>
      </c>
      <c r="L1743" s="99" t="b">
        <v>0</v>
      </c>
    </row>
    <row r="1744" spans="1:12" ht="15">
      <c r="A1744" s="101" t="s">
        <v>250</v>
      </c>
      <c r="B1744" s="99" t="s">
        <v>456</v>
      </c>
      <c r="C1744" s="99">
        <v>2</v>
      </c>
      <c r="D1744" s="103">
        <v>0.0013710420175819331</v>
      </c>
      <c r="E1744" s="103">
        <v>1.2886150157145342</v>
      </c>
      <c r="F1744" s="99" t="s">
        <v>396</v>
      </c>
      <c r="G1744" s="99" t="b">
        <v>0</v>
      </c>
      <c r="H1744" s="99" t="b">
        <v>0</v>
      </c>
      <c r="I1744" s="99" t="b">
        <v>0</v>
      </c>
      <c r="J1744" s="99" t="b">
        <v>0</v>
      </c>
      <c r="K1744" s="99" t="b">
        <v>0</v>
      </c>
      <c r="L1744" s="99" t="b">
        <v>0</v>
      </c>
    </row>
    <row r="1745" spans="1:12" ht="15">
      <c r="A1745" s="101" t="s">
        <v>443</v>
      </c>
      <c r="B1745" s="99" t="s">
        <v>432</v>
      </c>
      <c r="C1745" s="99">
        <v>2</v>
      </c>
      <c r="D1745" s="103">
        <v>0.0013710420175819331</v>
      </c>
      <c r="E1745" s="103">
        <v>2.00778840613884</v>
      </c>
      <c r="F1745" s="99" t="s">
        <v>396</v>
      </c>
      <c r="G1745" s="99" t="b">
        <v>0</v>
      </c>
      <c r="H1745" s="99" t="b">
        <v>0</v>
      </c>
      <c r="I1745" s="99" t="b">
        <v>0</v>
      </c>
      <c r="J1745" s="99" t="b">
        <v>0</v>
      </c>
      <c r="K1745" s="99" t="b">
        <v>0</v>
      </c>
      <c r="L1745" s="99" t="b">
        <v>0</v>
      </c>
    </row>
    <row r="1746" spans="1:12" ht="15">
      <c r="A1746" s="101" t="s">
        <v>534</v>
      </c>
      <c r="B1746" s="99" t="s">
        <v>1053</v>
      </c>
      <c r="C1746" s="99">
        <v>2</v>
      </c>
      <c r="D1746" s="103">
        <v>0.0013710420175819331</v>
      </c>
      <c r="E1746" s="103">
        <v>2.426917713880816</v>
      </c>
      <c r="F1746" s="99" t="s">
        <v>396</v>
      </c>
      <c r="G1746" s="99" t="b">
        <v>1</v>
      </c>
      <c r="H1746" s="99" t="b">
        <v>0</v>
      </c>
      <c r="I1746" s="99" t="b">
        <v>0</v>
      </c>
      <c r="J1746" s="99" t="b">
        <v>0</v>
      </c>
      <c r="K1746" s="99" t="b">
        <v>0</v>
      </c>
      <c r="L1746" s="99" t="b">
        <v>0</v>
      </c>
    </row>
    <row r="1747" spans="1:12" ht="15">
      <c r="A1747" s="101" t="s">
        <v>744</v>
      </c>
      <c r="B1747" s="99" t="s">
        <v>437</v>
      </c>
      <c r="C1747" s="99">
        <v>2</v>
      </c>
      <c r="D1747" s="103">
        <v>0.0013710420175819331</v>
      </c>
      <c r="E1747" s="103">
        <v>2.028977705208778</v>
      </c>
      <c r="F1747" s="99" t="s">
        <v>396</v>
      </c>
      <c r="G1747" s="99" t="b">
        <v>0</v>
      </c>
      <c r="H1747" s="99" t="b">
        <v>0</v>
      </c>
      <c r="I1747" s="99" t="b">
        <v>0</v>
      </c>
      <c r="J1747" s="99" t="b">
        <v>0</v>
      </c>
      <c r="K1747" s="99" t="b">
        <v>0</v>
      </c>
      <c r="L1747" s="99" t="b">
        <v>0</v>
      </c>
    </row>
    <row r="1748" spans="1:12" ht="15">
      <c r="A1748" s="101" t="s">
        <v>771</v>
      </c>
      <c r="B1748" s="99" t="s">
        <v>483</v>
      </c>
      <c r="C1748" s="99">
        <v>2</v>
      </c>
      <c r="D1748" s="103">
        <v>0.0013710420175819331</v>
      </c>
      <c r="E1748" s="103">
        <v>2.028977705208778</v>
      </c>
      <c r="F1748" s="99" t="s">
        <v>396</v>
      </c>
      <c r="G1748" s="99" t="b">
        <v>0</v>
      </c>
      <c r="H1748" s="99" t="b">
        <v>0</v>
      </c>
      <c r="I1748" s="99" t="b">
        <v>0</v>
      </c>
      <c r="J1748" s="99" t="b">
        <v>0</v>
      </c>
      <c r="K1748" s="99" t="b">
        <v>0</v>
      </c>
      <c r="L1748" s="99" t="b">
        <v>0</v>
      </c>
    </row>
    <row r="1749" spans="1:12" ht="15">
      <c r="A1749" s="101" t="s">
        <v>250</v>
      </c>
      <c r="B1749" s="99" t="s">
        <v>587</v>
      </c>
      <c r="C1749" s="99">
        <v>2</v>
      </c>
      <c r="D1749" s="103">
        <v>0.0013710420175819331</v>
      </c>
      <c r="E1749" s="103">
        <v>1.5104637653308906</v>
      </c>
      <c r="F1749" s="99" t="s">
        <v>396</v>
      </c>
      <c r="G1749" s="99" t="b">
        <v>0</v>
      </c>
      <c r="H1749" s="99" t="b">
        <v>0</v>
      </c>
      <c r="I1749" s="99" t="b">
        <v>0</v>
      </c>
      <c r="J1749" s="99" t="b">
        <v>0</v>
      </c>
      <c r="K1749" s="99" t="b">
        <v>0</v>
      </c>
      <c r="L1749" s="99" t="b">
        <v>0</v>
      </c>
    </row>
    <row r="1750" spans="1:12" ht="15">
      <c r="A1750" s="101" t="s">
        <v>1203</v>
      </c>
      <c r="B1750" s="99" t="s">
        <v>1173</v>
      </c>
      <c r="C1750" s="99">
        <v>2</v>
      </c>
      <c r="D1750" s="103">
        <v>0.0013710420175819331</v>
      </c>
      <c r="E1750" s="103">
        <v>2.727947709544797</v>
      </c>
      <c r="F1750" s="99" t="s">
        <v>396</v>
      </c>
      <c r="G1750" s="99" t="b">
        <v>0</v>
      </c>
      <c r="H1750" s="99" t="b">
        <v>1</v>
      </c>
      <c r="I1750" s="99" t="b">
        <v>0</v>
      </c>
      <c r="J1750" s="99" t="b">
        <v>0</v>
      </c>
      <c r="K1750" s="99" t="b">
        <v>0</v>
      </c>
      <c r="L1750" s="99" t="b">
        <v>0</v>
      </c>
    </row>
    <row r="1751" spans="1:12" ht="15">
      <c r="A1751" s="101" t="s">
        <v>488</v>
      </c>
      <c r="B1751" s="99" t="s">
        <v>558</v>
      </c>
      <c r="C1751" s="99">
        <v>2</v>
      </c>
      <c r="D1751" s="103">
        <v>0.0013710420175819331</v>
      </c>
      <c r="E1751" s="103">
        <v>2.074735195769453</v>
      </c>
      <c r="F1751" s="99" t="s">
        <v>396</v>
      </c>
      <c r="G1751" s="99" t="b">
        <v>0</v>
      </c>
      <c r="H1751" s="99" t="b">
        <v>0</v>
      </c>
      <c r="I1751" s="99" t="b">
        <v>0</v>
      </c>
      <c r="J1751" s="99" t="b">
        <v>0</v>
      </c>
      <c r="K1751" s="99" t="b">
        <v>0</v>
      </c>
      <c r="L1751" s="99" t="b">
        <v>0</v>
      </c>
    </row>
    <row r="1752" spans="1:12" ht="15">
      <c r="A1752" s="101" t="s">
        <v>619</v>
      </c>
      <c r="B1752" s="99" t="s">
        <v>470</v>
      </c>
      <c r="C1752" s="99">
        <v>2</v>
      </c>
      <c r="D1752" s="103">
        <v>0.0013710420175819331</v>
      </c>
      <c r="E1752" s="103">
        <v>2.1539164418170778</v>
      </c>
      <c r="F1752" s="99" t="s">
        <v>396</v>
      </c>
      <c r="G1752" s="99" t="b">
        <v>0</v>
      </c>
      <c r="H1752" s="99" t="b">
        <v>0</v>
      </c>
      <c r="I1752" s="99" t="b">
        <v>0</v>
      </c>
      <c r="J1752" s="99" t="b">
        <v>0</v>
      </c>
      <c r="K1752" s="99" t="b">
        <v>0</v>
      </c>
      <c r="L1752" s="99" t="b">
        <v>0</v>
      </c>
    </row>
    <row r="1753" spans="1:12" ht="15">
      <c r="A1753" s="101" t="s">
        <v>528</v>
      </c>
      <c r="B1753" s="99" t="s">
        <v>704</v>
      </c>
      <c r="C1753" s="99">
        <v>2</v>
      </c>
      <c r="D1753" s="103">
        <v>0.0013710420175819331</v>
      </c>
      <c r="E1753" s="103">
        <v>2.1258877182168345</v>
      </c>
      <c r="F1753" s="99" t="s">
        <v>396</v>
      </c>
      <c r="G1753" s="99" t="b">
        <v>0</v>
      </c>
      <c r="H1753" s="99" t="b">
        <v>0</v>
      </c>
      <c r="I1753" s="99" t="b">
        <v>0</v>
      </c>
      <c r="J1753" s="99" t="b">
        <v>0</v>
      </c>
      <c r="K1753" s="99" t="b">
        <v>0</v>
      </c>
      <c r="L1753" s="99" t="b">
        <v>0</v>
      </c>
    </row>
    <row r="1754" spans="1:12" ht="15">
      <c r="A1754" s="101" t="s">
        <v>944</v>
      </c>
      <c r="B1754" s="99" t="s">
        <v>935</v>
      </c>
      <c r="C1754" s="99">
        <v>2</v>
      </c>
      <c r="D1754" s="103">
        <v>0.0013710420175819331</v>
      </c>
      <c r="E1754" s="103">
        <v>2.727947709544797</v>
      </c>
      <c r="F1754" s="99" t="s">
        <v>396</v>
      </c>
      <c r="G1754" s="99" t="b">
        <v>0</v>
      </c>
      <c r="H1754" s="99" t="b">
        <v>0</v>
      </c>
      <c r="I1754" s="99" t="b">
        <v>0</v>
      </c>
      <c r="J1754" s="99" t="b">
        <v>0</v>
      </c>
      <c r="K1754" s="99" t="b">
        <v>0</v>
      </c>
      <c r="L1754" s="99" t="b">
        <v>0</v>
      </c>
    </row>
    <row r="1755" spans="1:12" ht="15">
      <c r="A1755" s="101" t="s">
        <v>1129</v>
      </c>
      <c r="B1755" s="99" t="s">
        <v>660</v>
      </c>
      <c r="C1755" s="99">
        <v>2</v>
      </c>
      <c r="D1755" s="103">
        <v>0.0013710420175819331</v>
      </c>
      <c r="E1755" s="103">
        <v>2.426917713880816</v>
      </c>
      <c r="F1755" s="99" t="s">
        <v>396</v>
      </c>
      <c r="G1755" s="99" t="b">
        <v>0</v>
      </c>
      <c r="H1755" s="99" t="b">
        <v>0</v>
      </c>
      <c r="I1755" s="99" t="b">
        <v>0</v>
      </c>
      <c r="J1755" s="99" t="b">
        <v>0</v>
      </c>
      <c r="K1755" s="99" t="b">
        <v>0</v>
      </c>
      <c r="L1755" s="99" t="b">
        <v>0</v>
      </c>
    </row>
    <row r="1756" spans="1:12" ht="15">
      <c r="A1756" s="101" t="s">
        <v>640</v>
      </c>
      <c r="B1756" s="99" t="s">
        <v>668</v>
      </c>
      <c r="C1756" s="99">
        <v>2</v>
      </c>
      <c r="D1756" s="103">
        <v>0.0013710420175819331</v>
      </c>
      <c r="E1756" s="103">
        <v>2.727947709544797</v>
      </c>
      <c r="F1756" s="99" t="s">
        <v>396</v>
      </c>
      <c r="G1756" s="99" t="b">
        <v>0</v>
      </c>
      <c r="H1756" s="99" t="b">
        <v>0</v>
      </c>
      <c r="I1756" s="99" t="b">
        <v>0</v>
      </c>
      <c r="J1756" s="99" t="b">
        <v>0</v>
      </c>
      <c r="K1756" s="99" t="b">
        <v>0</v>
      </c>
      <c r="L1756" s="99" t="b">
        <v>0</v>
      </c>
    </row>
    <row r="1757" spans="1:12" ht="15">
      <c r="A1757" s="101" t="s">
        <v>481</v>
      </c>
      <c r="B1757" s="99" t="s">
        <v>428</v>
      </c>
      <c r="C1757" s="99">
        <v>2</v>
      </c>
      <c r="D1757" s="103">
        <v>0.0013710420175819331</v>
      </c>
      <c r="E1757" s="103">
        <v>2.2508264548251344</v>
      </c>
      <c r="F1757" s="99" t="s">
        <v>396</v>
      </c>
      <c r="G1757" s="99" t="b">
        <v>0</v>
      </c>
      <c r="H1757" s="99" t="b">
        <v>0</v>
      </c>
      <c r="I1757" s="99" t="b">
        <v>0</v>
      </c>
      <c r="J1757" s="99" t="b">
        <v>0</v>
      </c>
      <c r="K1757" s="99" t="b">
        <v>0</v>
      </c>
      <c r="L1757" s="99" t="b">
        <v>0</v>
      </c>
    </row>
    <row r="1758" spans="1:12" ht="15">
      <c r="A1758" s="101" t="s">
        <v>435</v>
      </c>
      <c r="B1758" s="99" t="s">
        <v>508</v>
      </c>
      <c r="C1758" s="99">
        <v>2</v>
      </c>
      <c r="D1758" s="103">
        <v>0.0013710420175819331</v>
      </c>
      <c r="E1758" s="103">
        <v>1.5818196738665589</v>
      </c>
      <c r="F1758" s="99" t="s">
        <v>396</v>
      </c>
      <c r="G1758" s="99" t="b">
        <v>0</v>
      </c>
      <c r="H1758" s="99" t="b">
        <v>0</v>
      </c>
      <c r="I1758" s="99" t="b">
        <v>0</v>
      </c>
      <c r="J1758" s="99" t="b">
        <v>0</v>
      </c>
      <c r="K1758" s="99" t="b">
        <v>0</v>
      </c>
      <c r="L1758" s="99" t="b">
        <v>0</v>
      </c>
    </row>
    <row r="1759" spans="1:12" ht="15">
      <c r="A1759" s="101" t="s">
        <v>739</v>
      </c>
      <c r="B1759" s="99" t="s">
        <v>525</v>
      </c>
      <c r="C1759" s="99">
        <v>2</v>
      </c>
      <c r="D1759" s="103">
        <v>0.0013710420175819331</v>
      </c>
      <c r="E1759" s="103">
        <v>2.3757651914334343</v>
      </c>
      <c r="F1759" s="99" t="s">
        <v>396</v>
      </c>
      <c r="G1759" s="99" t="b">
        <v>0</v>
      </c>
      <c r="H1759" s="99" t="b">
        <v>0</v>
      </c>
      <c r="I1759" s="99" t="b">
        <v>0</v>
      </c>
      <c r="J1759" s="99" t="b">
        <v>0</v>
      </c>
      <c r="K1759" s="99" t="b">
        <v>0</v>
      </c>
      <c r="L1759" s="99" t="b">
        <v>0</v>
      </c>
    </row>
    <row r="1760" spans="1:12" ht="15">
      <c r="A1760" s="101" t="s">
        <v>437</v>
      </c>
      <c r="B1760" s="99" t="s">
        <v>528</v>
      </c>
      <c r="C1760" s="99">
        <v>2</v>
      </c>
      <c r="D1760" s="103">
        <v>0.0013710420175819331</v>
      </c>
      <c r="E1760" s="103">
        <v>1.7279477095447968</v>
      </c>
      <c r="F1760" s="99" t="s">
        <v>396</v>
      </c>
      <c r="G1760" s="99" t="b">
        <v>0</v>
      </c>
      <c r="H1760" s="99" t="b">
        <v>0</v>
      </c>
      <c r="I1760" s="99" t="b">
        <v>0</v>
      </c>
      <c r="J1760" s="99" t="b">
        <v>0</v>
      </c>
      <c r="K1760" s="99" t="b">
        <v>0</v>
      </c>
      <c r="L1760" s="99" t="b">
        <v>0</v>
      </c>
    </row>
    <row r="1761" spans="1:12" ht="15">
      <c r="A1761" s="101" t="s">
        <v>1118</v>
      </c>
      <c r="B1761" s="99" t="s">
        <v>689</v>
      </c>
      <c r="C1761" s="99">
        <v>2</v>
      </c>
      <c r="D1761" s="103">
        <v>0.0013710420175819331</v>
      </c>
      <c r="E1761" s="103">
        <v>2.426917713880816</v>
      </c>
      <c r="F1761" s="99" t="s">
        <v>396</v>
      </c>
      <c r="G1761" s="99" t="b">
        <v>0</v>
      </c>
      <c r="H1761" s="99" t="b">
        <v>0</v>
      </c>
      <c r="I1761" s="99" t="b">
        <v>0</v>
      </c>
      <c r="J1761" s="99" t="b">
        <v>0</v>
      </c>
      <c r="K1761" s="99" t="b">
        <v>0</v>
      </c>
      <c r="L1761" s="99" t="b">
        <v>0</v>
      </c>
    </row>
    <row r="1762" spans="1:12" ht="15">
      <c r="A1762" s="101" t="s">
        <v>497</v>
      </c>
      <c r="B1762" s="99" t="s">
        <v>769</v>
      </c>
      <c r="C1762" s="99">
        <v>2</v>
      </c>
      <c r="D1762" s="103">
        <v>0.0013710420175819331</v>
      </c>
      <c r="E1762" s="103">
        <v>2.727947709544797</v>
      </c>
      <c r="F1762" s="99" t="s">
        <v>396</v>
      </c>
      <c r="G1762" s="99" t="b">
        <v>0</v>
      </c>
      <c r="H1762" s="99" t="b">
        <v>0</v>
      </c>
      <c r="I1762" s="99" t="b">
        <v>0</v>
      </c>
      <c r="J1762" s="99" t="b">
        <v>0</v>
      </c>
      <c r="K1762" s="99" t="b">
        <v>0</v>
      </c>
      <c r="L1762" s="99" t="b">
        <v>0</v>
      </c>
    </row>
    <row r="1763" spans="1:12" ht="15">
      <c r="A1763" s="101" t="s">
        <v>437</v>
      </c>
      <c r="B1763" s="99" t="s">
        <v>1095</v>
      </c>
      <c r="C1763" s="99">
        <v>2</v>
      </c>
      <c r="D1763" s="103">
        <v>0.0013710420175819331</v>
      </c>
      <c r="E1763" s="103">
        <v>2.028977705208778</v>
      </c>
      <c r="F1763" s="99" t="s">
        <v>396</v>
      </c>
      <c r="G1763" s="99" t="b">
        <v>0</v>
      </c>
      <c r="H1763" s="99" t="b">
        <v>0</v>
      </c>
      <c r="I1763" s="99" t="b">
        <v>0</v>
      </c>
      <c r="J1763" s="99" t="b">
        <v>0</v>
      </c>
      <c r="K1763" s="99" t="b">
        <v>0</v>
      </c>
      <c r="L1763" s="99" t="b">
        <v>0</v>
      </c>
    </row>
    <row r="1764" spans="1:12" ht="15">
      <c r="A1764" s="101" t="s">
        <v>1095</v>
      </c>
      <c r="B1764" s="99" t="s">
        <v>435</v>
      </c>
      <c r="C1764" s="99">
        <v>2</v>
      </c>
      <c r="D1764" s="103">
        <v>0.0013710420175819331</v>
      </c>
      <c r="E1764" s="103">
        <v>1.8828496695305401</v>
      </c>
      <c r="F1764" s="99" t="s">
        <v>396</v>
      </c>
      <c r="G1764" s="99" t="b">
        <v>0</v>
      </c>
      <c r="H1764" s="99" t="b">
        <v>0</v>
      </c>
      <c r="I1764" s="99" t="b">
        <v>0</v>
      </c>
      <c r="J1764" s="99" t="b">
        <v>0</v>
      </c>
      <c r="K1764" s="99" t="b">
        <v>0</v>
      </c>
      <c r="L1764" s="99" t="b">
        <v>0</v>
      </c>
    </row>
    <row r="1765" spans="1:12" ht="15">
      <c r="A1765" s="101" t="s">
        <v>1053</v>
      </c>
      <c r="B1765" s="99" t="s">
        <v>1120</v>
      </c>
      <c r="C1765" s="99">
        <v>2</v>
      </c>
      <c r="D1765" s="103">
        <v>0.0013710420175819331</v>
      </c>
      <c r="E1765" s="103">
        <v>2.727947709544797</v>
      </c>
      <c r="F1765" s="99" t="s">
        <v>396</v>
      </c>
      <c r="G1765" s="99" t="b">
        <v>0</v>
      </c>
      <c r="H1765" s="99" t="b">
        <v>0</v>
      </c>
      <c r="I1765" s="99" t="b">
        <v>0</v>
      </c>
      <c r="J1765" s="99" t="b">
        <v>0</v>
      </c>
      <c r="K1765" s="99" t="b">
        <v>0</v>
      </c>
      <c r="L1765" s="99" t="b">
        <v>0</v>
      </c>
    </row>
    <row r="1766" spans="1:12" ht="15">
      <c r="A1766" s="101" t="s">
        <v>454</v>
      </c>
      <c r="B1766" s="99" t="s">
        <v>634</v>
      </c>
      <c r="C1766" s="99">
        <v>2</v>
      </c>
      <c r="D1766" s="103">
        <v>0.0013710420175819331</v>
      </c>
      <c r="E1766" s="103">
        <v>1.8828496695305401</v>
      </c>
      <c r="F1766" s="99" t="s">
        <v>396</v>
      </c>
      <c r="G1766" s="99" t="b">
        <v>0</v>
      </c>
      <c r="H1766" s="99" t="b">
        <v>0</v>
      </c>
      <c r="I1766" s="99" t="b">
        <v>0</v>
      </c>
      <c r="J1766" s="99" t="b">
        <v>0</v>
      </c>
      <c r="K1766" s="99" t="b">
        <v>0</v>
      </c>
      <c r="L1766" s="99" t="b">
        <v>0</v>
      </c>
    </row>
    <row r="1767" spans="1:12" ht="15">
      <c r="A1767" s="101" t="s">
        <v>491</v>
      </c>
      <c r="B1767" s="99" t="s">
        <v>488</v>
      </c>
      <c r="C1767" s="99">
        <v>2</v>
      </c>
      <c r="D1767" s="103">
        <v>0.0013710420175819331</v>
      </c>
      <c r="E1767" s="103">
        <v>2.1539164418170778</v>
      </c>
      <c r="F1767" s="99" t="s">
        <v>396</v>
      </c>
      <c r="G1767" s="99" t="b">
        <v>0</v>
      </c>
      <c r="H1767" s="99" t="b">
        <v>0</v>
      </c>
      <c r="I1767" s="99" t="b">
        <v>0</v>
      </c>
      <c r="J1767" s="99" t="b">
        <v>0</v>
      </c>
      <c r="K1767" s="99" t="b">
        <v>0</v>
      </c>
      <c r="L1767" s="99" t="b">
        <v>0</v>
      </c>
    </row>
    <row r="1768" spans="1:12" ht="15">
      <c r="A1768" s="101" t="s">
        <v>438</v>
      </c>
      <c r="B1768" s="99" t="s">
        <v>450</v>
      </c>
      <c r="C1768" s="99">
        <v>2</v>
      </c>
      <c r="D1768" s="103">
        <v>0.0013710420175819331</v>
      </c>
      <c r="E1768" s="103">
        <v>1.8528864461530967</v>
      </c>
      <c r="F1768" s="99" t="s">
        <v>396</v>
      </c>
      <c r="G1768" s="99" t="b">
        <v>0</v>
      </c>
      <c r="H1768" s="99" t="b">
        <v>0</v>
      </c>
      <c r="I1768" s="99" t="b">
        <v>0</v>
      </c>
      <c r="J1768" s="99" t="b">
        <v>0</v>
      </c>
      <c r="K1768" s="99" t="b">
        <v>0</v>
      </c>
      <c r="L1768" s="99" t="b">
        <v>0</v>
      </c>
    </row>
    <row r="1769" spans="1:12" ht="15">
      <c r="A1769" s="101" t="s">
        <v>649</v>
      </c>
      <c r="B1769" s="99" t="s">
        <v>761</v>
      </c>
      <c r="C1769" s="99">
        <v>2</v>
      </c>
      <c r="D1769" s="103">
        <v>0.0013710420175819331</v>
      </c>
      <c r="E1769" s="103">
        <v>2.727947709544797</v>
      </c>
      <c r="F1769" s="99" t="s">
        <v>396</v>
      </c>
      <c r="G1769" s="99" t="b">
        <v>0</v>
      </c>
      <c r="H1769" s="99" t="b">
        <v>0</v>
      </c>
      <c r="I1769" s="99" t="b">
        <v>0</v>
      </c>
      <c r="J1769" s="99" t="b">
        <v>0</v>
      </c>
      <c r="K1769" s="99" t="b">
        <v>0</v>
      </c>
      <c r="L1769" s="99" t="b">
        <v>0</v>
      </c>
    </row>
    <row r="1770" spans="1:12" ht="15">
      <c r="A1770" s="101" t="s">
        <v>578</v>
      </c>
      <c r="B1770" s="99" t="s">
        <v>484</v>
      </c>
      <c r="C1770" s="99">
        <v>2</v>
      </c>
      <c r="D1770" s="103">
        <v>0.0013710420175819331</v>
      </c>
      <c r="E1770" s="103">
        <v>2.5518564504891157</v>
      </c>
      <c r="F1770" s="99" t="s">
        <v>396</v>
      </c>
      <c r="G1770" s="99" t="b">
        <v>0</v>
      </c>
      <c r="H1770" s="99" t="b">
        <v>0</v>
      </c>
      <c r="I1770" s="99" t="b">
        <v>0</v>
      </c>
      <c r="J1770" s="99" t="b">
        <v>0</v>
      </c>
      <c r="K1770" s="99" t="b">
        <v>0</v>
      </c>
      <c r="L1770" s="99" t="b">
        <v>0</v>
      </c>
    </row>
    <row r="1771" spans="1:12" ht="15">
      <c r="A1771" s="101" t="s">
        <v>1085</v>
      </c>
      <c r="B1771" s="99" t="s">
        <v>1064</v>
      </c>
      <c r="C1771" s="99">
        <v>2</v>
      </c>
      <c r="D1771" s="103">
        <v>0.0013710420175819331</v>
      </c>
      <c r="E1771" s="103">
        <v>2.727947709544797</v>
      </c>
      <c r="F1771" s="99" t="s">
        <v>396</v>
      </c>
      <c r="G1771" s="99" t="b">
        <v>0</v>
      </c>
      <c r="H1771" s="99" t="b">
        <v>0</v>
      </c>
      <c r="I1771" s="99" t="b">
        <v>0</v>
      </c>
      <c r="J1771" s="99" t="b">
        <v>0</v>
      </c>
      <c r="K1771" s="99" t="b">
        <v>1</v>
      </c>
      <c r="L1771" s="99" t="b">
        <v>0</v>
      </c>
    </row>
    <row r="1772" spans="1:12" ht="15">
      <c r="A1772" s="101" t="s">
        <v>1169</v>
      </c>
      <c r="B1772" s="99" t="s">
        <v>448</v>
      </c>
      <c r="C1772" s="99">
        <v>2</v>
      </c>
      <c r="D1772" s="103">
        <v>0.0013710420175819331</v>
      </c>
      <c r="E1772" s="103">
        <v>2.028977705208778</v>
      </c>
      <c r="F1772" s="99" t="s">
        <v>396</v>
      </c>
      <c r="G1772" s="99" t="b">
        <v>0</v>
      </c>
      <c r="H1772" s="99" t="b">
        <v>0</v>
      </c>
      <c r="I1772" s="99" t="b">
        <v>0</v>
      </c>
      <c r="J1772" s="99" t="b">
        <v>0</v>
      </c>
      <c r="K1772" s="99" t="b">
        <v>0</v>
      </c>
      <c r="L1772" s="99" t="b">
        <v>0</v>
      </c>
    </row>
    <row r="1773" spans="1:12" ht="15">
      <c r="A1773" s="101" t="s">
        <v>1004</v>
      </c>
      <c r="B1773" s="99" t="s">
        <v>454</v>
      </c>
      <c r="C1773" s="99">
        <v>2</v>
      </c>
      <c r="D1773" s="103">
        <v>0.0013710420175819331</v>
      </c>
      <c r="E1773" s="103">
        <v>1.8828496695305401</v>
      </c>
      <c r="F1773" s="99" t="s">
        <v>396</v>
      </c>
      <c r="G1773" s="99" t="b">
        <v>0</v>
      </c>
      <c r="H1773" s="99" t="b">
        <v>0</v>
      </c>
      <c r="I1773" s="99" t="b">
        <v>0</v>
      </c>
      <c r="J1773" s="99" t="b">
        <v>0</v>
      </c>
      <c r="K1773" s="99" t="b">
        <v>0</v>
      </c>
      <c r="L1773" s="99" t="b">
        <v>0</v>
      </c>
    </row>
    <row r="1774" spans="1:12" ht="15">
      <c r="A1774" s="101" t="s">
        <v>254</v>
      </c>
      <c r="B1774" s="99" t="s">
        <v>250</v>
      </c>
      <c r="C1774" s="99">
        <v>2</v>
      </c>
      <c r="D1774" s="103">
        <v>0.0013710420175819331</v>
      </c>
      <c r="E1774" s="103">
        <v>1.074735195769453</v>
      </c>
      <c r="F1774" s="99" t="s">
        <v>396</v>
      </c>
      <c r="G1774" s="99" t="b">
        <v>0</v>
      </c>
      <c r="H1774" s="99" t="b">
        <v>0</v>
      </c>
      <c r="I1774" s="99" t="b">
        <v>0</v>
      </c>
      <c r="J1774" s="99" t="b">
        <v>0</v>
      </c>
      <c r="K1774" s="99" t="b">
        <v>0</v>
      </c>
      <c r="L1774" s="99" t="b">
        <v>0</v>
      </c>
    </row>
    <row r="1775" spans="1:12" ht="15">
      <c r="A1775" s="101" t="s">
        <v>1064</v>
      </c>
      <c r="B1775" s="99" t="s">
        <v>448</v>
      </c>
      <c r="C1775" s="99">
        <v>2</v>
      </c>
      <c r="D1775" s="103">
        <v>0.0013710420175819331</v>
      </c>
      <c r="E1775" s="103">
        <v>2.028977705208778</v>
      </c>
      <c r="F1775" s="99" t="s">
        <v>396</v>
      </c>
      <c r="G1775" s="99" t="b">
        <v>0</v>
      </c>
      <c r="H1775" s="99" t="b">
        <v>1</v>
      </c>
      <c r="I1775" s="99" t="b">
        <v>0</v>
      </c>
      <c r="J1775" s="99" t="b">
        <v>0</v>
      </c>
      <c r="K1775" s="99" t="b">
        <v>0</v>
      </c>
      <c r="L1775" s="99" t="b">
        <v>0</v>
      </c>
    </row>
    <row r="1776" spans="1:12" ht="15">
      <c r="A1776" s="101" t="s">
        <v>460</v>
      </c>
      <c r="B1776" s="99" t="s">
        <v>704</v>
      </c>
      <c r="C1776" s="99">
        <v>2</v>
      </c>
      <c r="D1776" s="103">
        <v>0.0013710420175819331</v>
      </c>
      <c r="E1776" s="103">
        <v>2.2508264548251344</v>
      </c>
      <c r="F1776" s="99" t="s">
        <v>396</v>
      </c>
      <c r="G1776" s="99" t="b">
        <v>0</v>
      </c>
      <c r="H1776" s="99" t="b">
        <v>0</v>
      </c>
      <c r="I1776" s="99" t="b">
        <v>0</v>
      </c>
      <c r="J1776" s="99" t="b">
        <v>0</v>
      </c>
      <c r="K1776" s="99" t="b">
        <v>0</v>
      </c>
      <c r="L1776" s="99" t="b">
        <v>0</v>
      </c>
    </row>
    <row r="1777" spans="1:12" ht="15">
      <c r="A1777" s="101" t="s">
        <v>959</v>
      </c>
      <c r="B1777" s="99" t="s">
        <v>250</v>
      </c>
      <c r="C1777" s="99">
        <v>2</v>
      </c>
      <c r="D1777" s="103">
        <v>0.0013710420175819331</v>
      </c>
      <c r="E1777" s="103">
        <v>1.7279477095447968</v>
      </c>
      <c r="F1777" s="99" t="s">
        <v>396</v>
      </c>
      <c r="G1777" s="99" t="b">
        <v>0</v>
      </c>
      <c r="H1777" s="99" t="b">
        <v>0</v>
      </c>
      <c r="I1777" s="99" t="b">
        <v>0</v>
      </c>
      <c r="J1777" s="99" t="b">
        <v>0</v>
      </c>
      <c r="K1777" s="99" t="b">
        <v>0</v>
      </c>
      <c r="L1777" s="99" t="b">
        <v>0</v>
      </c>
    </row>
    <row r="1778" spans="1:12" ht="15">
      <c r="A1778" s="101" t="s">
        <v>938</v>
      </c>
      <c r="B1778" s="99" t="s">
        <v>417</v>
      </c>
      <c r="C1778" s="99">
        <v>2</v>
      </c>
      <c r="D1778" s="103">
        <v>0.0013710420175819331</v>
      </c>
      <c r="E1778" s="103">
        <v>1.773705200105472</v>
      </c>
      <c r="F1778" s="99" t="s">
        <v>396</v>
      </c>
      <c r="G1778" s="99" t="b">
        <v>0</v>
      </c>
      <c r="H1778" s="99" t="b">
        <v>0</v>
      </c>
      <c r="I1778" s="99" t="b">
        <v>0</v>
      </c>
      <c r="J1778" s="99" t="b">
        <v>0</v>
      </c>
      <c r="K1778" s="99" t="b">
        <v>0</v>
      </c>
      <c r="L1778" s="99" t="b">
        <v>0</v>
      </c>
    </row>
    <row r="1779" spans="1:12" ht="15">
      <c r="A1779" s="101" t="s">
        <v>1107</v>
      </c>
      <c r="B1779" s="99" t="s">
        <v>572</v>
      </c>
      <c r="C1779" s="99">
        <v>2</v>
      </c>
      <c r="D1779" s="103">
        <v>0.0013710420175819331</v>
      </c>
      <c r="E1779" s="103">
        <v>2.5518564504891157</v>
      </c>
      <c r="F1779" s="99" t="s">
        <v>396</v>
      </c>
      <c r="G1779" s="99" t="b">
        <v>0</v>
      </c>
      <c r="H1779" s="99" t="b">
        <v>0</v>
      </c>
      <c r="I1779" s="99" t="b">
        <v>0</v>
      </c>
      <c r="J1779" s="99" t="b">
        <v>0</v>
      </c>
      <c r="K1779" s="99" t="b">
        <v>0</v>
      </c>
      <c r="L1779" s="99" t="b">
        <v>0</v>
      </c>
    </row>
    <row r="1780" spans="1:12" ht="15">
      <c r="A1780" s="101" t="s">
        <v>508</v>
      </c>
      <c r="B1780" s="99" t="s">
        <v>479</v>
      </c>
      <c r="C1780" s="99">
        <v>2</v>
      </c>
      <c r="D1780" s="103">
        <v>0.0013710420175819331</v>
      </c>
      <c r="E1780" s="103">
        <v>1.9497964591611532</v>
      </c>
      <c r="F1780" s="99" t="s">
        <v>396</v>
      </c>
      <c r="G1780" s="99" t="b">
        <v>0</v>
      </c>
      <c r="H1780" s="99" t="b">
        <v>0</v>
      </c>
      <c r="I1780" s="99" t="b">
        <v>0</v>
      </c>
      <c r="J1780" s="99" t="b">
        <v>0</v>
      </c>
      <c r="K1780" s="99" t="b">
        <v>0</v>
      </c>
      <c r="L1780" s="99" t="b">
        <v>0</v>
      </c>
    </row>
    <row r="1781" spans="1:12" ht="15">
      <c r="A1781" s="101" t="s">
        <v>435</v>
      </c>
      <c r="B1781" s="99" t="s">
        <v>689</v>
      </c>
      <c r="C1781" s="99">
        <v>2</v>
      </c>
      <c r="D1781" s="103">
        <v>0.0013710420175819331</v>
      </c>
      <c r="E1781" s="103">
        <v>1.5818196738665589</v>
      </c>
      <c r="F1781" s="99" t="s">
        <v>396</v>
      </c>
      <c r="G1781" s="99" t="b">
        <v>0</v>
      </c>
      <c r="H1781" s="99" t="b">
        <v>0</v>
      </c>
      <c r="I1781" s="99" t="b">
        <v>0</v>
      </c>
      <c r="J1781" s="99" t="b">
        <v>0</v>
      </c>
      <c r="K1781" s="99" t="b">
        <v>0</v>
      </c>
      <c r="L1781" s="99" t="b">
        <v>0</v>
      </c>
    </row>
    <row r="1782" spans="1:12" ht="15">
      <c r="A1782" s="101" t="s">
        <v>430</v>
      </c>
      <c r="B1782" s="99" t="s">
        <v>429</v>
      </c>
      <c r="C1782" s="99">
        <v>2</v>
      </c>
      <c r="D1782" s="103">
        <v>0.0013710420175819331</v>
      </c>
      <c r="E1782" s="103">
        <v>2.426917713880816</v>
      </c>
      <c r="F1782" s="99" t="s">
        <v>396</v>
      </c>
      <c r="G1782" s="99" t="b">
        <v>0</v>
      </c>
      <c r="H1782" s="99" t="b">
        <v>0</v>
      </c>
      <c r="I1782" s="99" t="b">
        <v>0</v>
      </c>
      <c r="J1782" s="99" t="b">
        <v>0</v>
      </c>
      <c r="K1782" s="99" t="b">
        <v>0</v>
      </c>
      <c r="L1782" s="99" t="b">
        <v>0</v>
      </c>
    </row>
    <row r="1783" spans="1:12" ht="15">
      <c r="A1783" s="101" t="s">
        <v>465</v>
      </c>
      <c r="B1783" s="99" t="s">
        <v>471</v>
      </c>
      <c r="C1783" s="99">
        <v>2</v>
      </c>
      <c r="D1783" s="103">
        <v>0.0013710420175819331</v>
      </c>
      <c r="E1783" s="103">
        <v>1.8528864461530967</v>
      </c>
      <c r="F1783" s="99" t="s">
        <v>396</v>
      </c>
      <c r="G1783" s="99" t="b">
        <v>0</v>
      </c>
      <c r="H1783" s="99" t="b">
        <v>0</v>
      </c>
      <c r="I1783" s="99" t="b">
        <v>0</v>
      </c>
      <c r="J1783" s="99" t="b">
        <v>0</v>
      </c>
      <c r="K1783" s="99" t="b">
        <v>0</v>
      </c>
      <c r="L1783" s="99" t="b">
        <v>0</v>
      </c>
    </row>
    <row r="1784" spans="1:12" ht="15">
      <c r="A1784" s="101" t="s">
        <v>895</v>
      </c>
      <c r="B1784" s="99" t="s">
        <v>445</v>
      </c>
      <c r="C1784" s="99">
        <v>2</v>
      </c>
      <c r="D1784" s="103">
        <v>0.0013710420175819331</v>
      </c>
      <c r="E1784" s="103">
        <v>2.1539164418170778</v>
      </c>
      <c r="F1784" s="99" t="s">
        <v>396</v>
      </c>
      <c r="G1784" s="99" t="b">
        <v>0</v>
      </c>
      <c r="H1784" s="99" t="b">
        <v>0</v>
      </c>
      <c r="I1784" s="99" t="b">
        <v>0</v>
      </c>
      <c r="J1784" s="99" t="b">
        <v>0</v>
      </c>
      <c r="K1784" s="99" t="b">
        <v>0</v>
      </c>
      <c r="L1784" s="99" t="b">
        <v>0</v>
      </c>
    </row>
    <row r="1785" spans="1:12" ht="15">
      <c r="A1785" s="101" t="s">
        <v>546</v>
      </c>
      <c r="B1785" s="99" t="s">
        <v>435</v>
      </c>
      <c r="C1785" s="99">
        <v>2</v>
      </c>
      <c r="D1785" s="103">
        <v>0.0013710420175819331</v>
      </c>
      <c r="E1785" s="103">
        <v>1.7067584104748588</v>
      </c>
      <c r="F1785" s="99" t="s">
        <v>396</v>
      </c>
      <c r="G1785" s="99" t="b">
        <v>0</v>
      </c>
      <c r="H1785" s="99" t="b">
        <v>0</v>
      </c>
      <c r="I1785" s="99" t="b">
        <v>0</v>
      </c>
      <c r="J1785" s="99" t="b">
        <v>0</v>
      </c>
      <c r="K1785" s="99" t="b">
        <v>0</v>
      </c>
      <c r="L1785" s="99" t="b">
        <v>0</v>
      </c>
    </row>
    <row r="1786" spans="1:12" ht="15">
      <c r="A1786" s="101" t="s">
        <v>417</v>
      </c>
      <c r="B1786" s="99" t="s">
        <v>483</v>
      </c>
      <c r="C1786" s="99">
        <v>2</v>
      </c>
      <c r="D1786" s="103">
        <v>0.0013710420175819331</v>
      </c>
      <c r="E1786" s="103">
        <v>1.2160643485659226</v>
      </c>
      <c r="F1786" s="99" t="s">
        <v>396</v>
      </c>
      <c r="G1786" s="99" t="b">
        <v>0</v>
      </c>
      <c r="H1786" s="99" t="b">
        <v>0</v>
      </c>
      <c r="I1786" s="99" t="b">
        <v>0</v>
      </c>
      <c r="J1786" s="99" t="b">
        <v>0</v>
      </c>
      <c r="K1786" s="99" t="b">
        <v>0</v>
      </c>
      <c r="L1786" s="99" t="b">
        <v>0</v>
      </c>
    </row>
    <row r="1787" spans="1:12" ht="15">
      <c r="A1787" s="101" t="s">
        <v>476</v>
      </c>
      <c r="B1787" s="99" t="s">
        <v>916</v>
      </c>
      <c r="C1787" s="99">
        <v>2</v>
      </c>
      <c r="D1787" s="103">
        <v>0.0013710420175819331</v>
      </c>
      <c r="E1787" s="103">
        <v>2.5518564504891157</v>
      </c>
      <c r="F1787" s="99" t="s">
        <v>396</v>
      </c>
      <c r="G1787" s="99" t="b">
        <v>0</v>
      </c>
      <c r="H1787" s="99" t="b">
        <v>0</v>
      </c>
      <c r="I1787" s="99" t="b">
        <v>0</v>
      </c>
      <c r="J1787" s="99" t="b">
        <v>0</v>
      </c>
      <c r="K1787" s="99" t="b">
        <v>0</v>
      </c>
      <c r="L1787" s="99" t="b">
        <v>0</v>
      </c>
    </row>
    <row r="1788" spans="1:12" ht="15">
      <c r="A1788" s="101" t="s">
        <v>455</v>
      </c>
      <c r="B1788" s="99" t="s">
        <v>558</v>
      </c>
      <c r="C1788" s="99">
        <v>2</v>
      </c>
      <c r="D1788" s="103">
        <v>0.0013710420175819331</v>
      </c>
      <c r="E1788" s="103">
        <v>2.2508264548251344</v>
      </c>
      <c r="F1788" s="99" t="s">
        <v>396</v>
      </c>
      <c r="G1788" s="99" t="b">
        <v>0</v>
      </c>
      <c r="H1788" s="99" t="b">
        <v>0</v>
      </c>
      <c r="I1788" s="99" t="b">
        <v>0</v>
      </c>
      <c r="J1788" s="99" t="b">
        <v>0</v>
      </c>
      <c r="K1788" s="99" t="b">
        <v>0</v>
      </c>
      <c r="L1788" s="99" t="b">
        <v>0</v>
      </c>
    </row>
    <row r="1789" spans="1:12" ht="15">
      <c r="A1789" s="101" t="s">
        <v>1071</v>
      </c>
      <c r="B1789" s="99" t="s">
        <v>479</v>
      </c>
      <c r="C1789" s="99">
        <v>2</v>
      </c>
      <c r="D1789" s="103">
        <v>0.0013710420175819331</v>
      </c>
      <c r="E1789" s="103">
        <v>2.2508264548251344</v>
      </c>
      <c r="F1789" s="99" t="s">
        <v>396</v>
      </c>
      <c r="G1789" s="99" t="b">
        <v>0</v>
      </c>
      <c r="H1789" s="99" t="b">
        <v>0</v>
      </c>
      <c r="I1789" s="99" t="b">
        <v>0</v>
      </c>
      <c r="J1789" s="99" t="b">
        <v>0</v>
      </c>
      <c r="K1789" s="99" t="b">
        <v>0</v>
      </c>
      <c r="L1789" s="99" t="b">
        <v>0</v>
      </c>
    </row>
    <row r="1790" spans="1:12" ht="15">
      <c r="A1790" s="101" t="s">
        <v>494</v>
      </c>
      <c r="B1790" s="99" t="s">
        <v>521</v>
      </c>
      <c r="C1790" s="99">
        <v>2</v>
      </c>
      <c r="D1790" s="103">
        <v>0.0013710420175819331</v>
      </c>
      <c r="E1790" s="103">
        <v>2.5518564504891157</v>
      </c>
      <c r="F1790" s="99" t="s">
        <v>396</v>
      </c>
      <c r="G1790" s="99" t="b">
        <v>0</v>
      </c>
      <c r="H1790" s="99" t="b">
        <v>0</v>
      </c>
      <c r="I1790" s="99" t="b">
        <v>0</v>
      </c>
      <c r="J1790" s="99" t="b">
        <v>0</v>
      </c>
      <c r="K1790" s="99" t="b">
        <v>0</v>
      </c>
      <c r="L1790" s="99" t="b">
        <v>0</v>
      </c>
    </row>
    <row r="1791" spans="1:12" ht="15">
      <c r="A1791" s="101" t="s">
        <v>1139</v>
      </c>
      <c r="B1791" s="99" t="s">
        <v>551</v>
      </c>
      <c r="C1791" s="99">
        <v>2</v>
      </c>
      <c r="D1791" s="103">
        <v>0.0013710420175819331</v>
      </c>
      <c r="E1791" s="103">
        <v>2.426917713880816</v>
      </c>
      <c r="F1791" s="99" t="s">
        <v>396</v>
      </c>
      <c r="G1791" s="99" t="b">
        <v>0</v>
      </c>
      <c r="H1791" s="99" t="b">
        <v>0</v>
      </c>
      <c r="I1791" s="99" t="b">
        <v>0</v>
      </c>
      <c r="J1791" s="99" t="b">
        <v>0</v>
      </c>
      <c r="K1791" s="99" t="b">
        <v>0</v>
      </c>
      <c r="L1791" s="99" t="b">
        <v>0</v>
      </c>
    </row>
    <row r="1792" spans="1:12" ht="15">
      <c r="A1792" s="101" t="s">
        <v>508</v>
      </c>
      <c r="B1792" s="99" t="s">
        <v>645</v>
      </c>
      <c r="C1792" s="99">
        <v>2</v>
      </c>
      <c r="D1792" s="103">
        <v>0.0013710420175819331</v>
      </c>
      <c r="E1792" s="103">
        <v>2.2508264548251344</v>
      </c>
      <c r="F1792" s="99" t="s">
        <v>396</v>
      </c>
      <c r="G1792" s="99" t="b">
        <v>0</v>
      </c>
      <c r="H1792" s="99" t="b">
        <v>0</v>
      </c>
      <c r="I1792" s="99" t="b">
        <v>0</v>
      </c>
      <c r="J1792" s="99" t="b">
        <v>0</v>
      </c>
      <c r="K1792" s="99" t="b">
        <v>0</v>
      </c>
      <c r="L1792" s="99" t="b">
        <v>0</v>
      </c>
    </row>
    <row r="1793" spans="1:12" ht="15">
      <c r="A1793" s="101" t="s">
        <v>500</v>
      </c>
      <c r="B1793" s="99" t="s">
        <v>454</v>
      </c>
      <c r="C1793" s="99">
        <v>2</v>
      </c>
      <c r="D1793" s="103">
        <v>0.0013710420175819331</v>
      </c>
      <c r="E1793" s="103">
        <v>1.7067584104748588</v>
      </c>
      <c r="F1793" s="99" t="s">
        <v>396</v>
      </c>
      <c r="G1793" s="99" t="b">
        <v>0</v>
      </c>
      <c r="H1793" s="99" t="b">
        <v>0</v>
      </c>
      <c r="I1793" s="99" t="b">
        <v>0</v>
      </c>
      <c r="J1793" s="99" t="b">
        <v>0</v>
      </c>
      <c r="K1793" s="99" t="b">
        <v>0</v>
      </c>
      <c r="L1793" s="99" t="b">
        <v>0</v>
      </c>
    </row>
    <row r="1794" spans="1:12" ht="15">
      <c r="A1794" s="101" t="s">
        <v>668</v>
      </c>
      <c r="B1794" s="99" t="s">
        <v>250</v>
      </c>
      <c r="C1794" s="99">
        <v>2</v>
      </c>
      <c r="D1794" s="103">
        <v>0.0013710420175819331</v>
      </c>
      <c r="E1794" s="103">
        <v>1.7279477095447968</v>
      </c>
      <c r="F1794" s="99" t="s">
        <v>396</v>
      </c>
      <c r="G1794" s="99" t="b">
        <v>0</v>
      </c>
      <c r="H1794" s="99" t="b">
        <v>0</v>
      </c>
      <c r="I1794" s="99" t="b">
        <v>0</v>
      </c>
      <c r="J1794" s="99" t="b">
        <v>0</v>
      </c>
      <c r="K1794" s="99" t="b">
        <v>0</v>
      </c>
      <c r="L1794" s="99" t="b">
        <v>0</v>
      </c>
    </row>
    <row r="1795" spans="1:12" ht="15">
      <c r="A1795" s="101" t="s">
        <v>704</v>
      </c>
      <c r="B1795" s="99" t="s">
        <v>1091</v>
      </c>
      <c r="C1795" s="99">
        <v>2</v>
      </c>
      <c r="D1795" s="103">
        <v>0.0013710420175819331</v>
      </c>
      <c r="E1795" s="103">
        <v>2.426917713880816</v>
      </c>
      <c r="F1795" s="99" t="s">
        <v>396</v>
      </c>
      <c r="G1795" s="99" t="b">
        <v>0</v>
      </c>
      <c r="H1795" s="99" t="b">
        <v>0</v>
      </c>
      <c r="I1795" s="99" t="b">
        <v>0</v>
      </c>
      <c r="J1795" s="99" t="b">
        <v>0</v>
      </c>
      <c r="K1795" s="99" t="b">
        <v>0</v>
      </c>
      <c r="L1795" s="99" t="b">
        <v>0</v>
      </c>
    </row>
    <row r="1796" spans="1:12" ht="15">
      <c r="A1796" s="101" t="s">
        <v>638</v>
      </c>
      <c r="B1796" s="99" t="s">
        <v>472</v>
      </c>
      <c r="C1796" s="99">
        <v>2</v>
      </c>
      <c r="D1796" s="103">
        <v>0.0013710420175819331</v>
      </c>
      <c r="E1796" s="103">
        <v>2.426917713880816</v>
      </c>
      <c r="F1796" s="99" t="s">
        <v>396</v>
      </c>
      <c r="G1796" s="99" t="b">
        <v>0</v>
      </c>
      <c r="H1796" s="99" t="b">
        <v>0</v>
      </c>
      <c r="I1796" s="99" t="b">
        <v>0</v>
      </c>
      <c r="J1796" s="99" t="b">
        <v>0</v>
      </c>
      <c r="K1796" s="99" t="b">
        <v>0</v>
      </c>
      <c r="L1796" s="99" t="b">
        <v>0</v>
      </c>
    </row>
    <row r="1797" spans="1:12" ht="15">
      <c r="A1797" s="101" t="s">
        <v>1008</v>
      </c>
      <c r="B1797" s="99" t="s">
        <v>969</v>
      </c>
      <c r="C1797" s="99">
        <v>2</v>
      </c>
      <c r="D1797" s="103">
        <v>0.0013710420175819331</v>
      </c>
      <c r="E1797" s="103">
        <v>2.727947709544797</v>
      </c>
      <c r="F1797" s="99" t="s">
        <v>396</v>
      </c>
      <c r="G1797" s="99" t="b">
        <v>0</v>
      </c>
      <c r="H1797" s="99" t="b">
        <v>0</v>
      </c>
      <c r="I1797" s="99" t="b">
        <v>0</v>
      </c>
      <c r="J1797" s="99" t="b">
        <v>0</v>
      </c>
      <c r="K1797" s="99" t="b">
        <v>0</v>
      </c>
      <c r="L1797" s="99" t="b">
        <v>0</v>
      </c>
    </row>
    <row r="1798" spans="1:12" ht="15">
      <c r="A1798" s="101" t="s">
        <v>829</v>
      </c>
      <c r="B1798" s="99" t="s">
        <v>1074</v>
      </c>
      <c r="C1798" s="99">
        <v>2</v>
      </c>
      <c r="D1798" s="103">
        <v>0.0013710420175819331</v>
      </c>
      <c r="E1798" s="103">
        <v>2.727947709544797</v>
      </c>
      <c r="F1798" s="99" t="s">
        <v>396</v>
      </c>
      <c r="G1798" s="99" t="b">
        <v>0</v>
      </c>
      <c r="H1798" s="99" t="b">
        <v>0</v>
      </c>
      <c r="I1798" s="99" t="b">
        <v>0</v>
      </c>
      <c r="J1798" s="99" t="b">
        <v>0</v>
      </c>
      <c r="K1798" s="99" t="b">
        <v>0</v>
      </c>
      <c r="L1798" s="99" t="b">
        <v>0</v>
      </c>
    </row>
    <row r="1799" spans="1:12" ht="15">
      <c r="A1799" s="101" t="s">
        <v>435</v>
      </c>
      <c r="B1799" s="99" t="s">
        <v>1054</v>
      </c>
      <c r="C1799" s="99">
        <v>2</v>
      </c>
      <c r="D1799" s="103">
        <v>0.0013710420175819331</v>
      </c>
      <c r="E1799" s="103">
        <v>1.8828496695305401</v>
      </c>
      <c r="F1799" s="99" t="s">
        <v>396</v>
      </c>
      <c r="G1799" s="99" t="b">
        <v>0</v>
      </c>
      <c r="H1799" s="99" t="b">
        <v>0</v>
      </c>
      <c r="I1799" s="99" t="b">
        <v>0</v>
      </c>
      <c r="J1799" s="99" t="b">
        <v>1</v>
      </c>
      <c r="K1799" s="99" t="b">
        <v>0</v>
      </c>
      <c r="L1799" s="99" t="b">
        <v>0</v>
      </c>
    </row>
    <row r="1800" spans="1:12" ht="15">
      <c r="A1800" s="101" t="s">
        <v>704</v>
      </c>
      <c r="B1800" s="99" t="s">
        <v>1118</v>
      </c>
      <c r="C1800" s="99">
        <v>2</v>
      </c>
      <c r="D1800" s="103">
        <v>0.0013710420175819331</v>
      </c>
      <c r="E1800" s="103">
        <v>2.426917713880816</v>
      </c>
      <c r="F1800" s="99" t="s">
        <v>396</v>
      </c>
      <c r="G1800" s="99" t="b">
        <v>0</v>
      </c>
      <c r="H1800" s="99" t="b">
        <v>0</v>
      </c>
      <c r="I1800" s="99" t="b">
        <v>0</v>
      </c>
      <c r="J1800" s="99" t="b">
        <v>0</v>
      </c>
      <c r="K1800" s="99" t="b">
        <v>0</v>
      </c>
      <c r="L1800" s="99" t="b">
        <v>0</v>
      </c>
    </row>
    <row r="1801" spans="1:12" ht="15">
      <c r="A1801" s="101" t="s">
        <v>645</v>
      </c>
      <c r="B1801" s="99" t="s">
        <v>530</v>
      </c>
      <c r="C1801" s="99">
        <v>2</v>
      </c>
      <c r="D1801" s="103">
        <v>0.0013710420175819331</v>
      </c>
      <c r="E1801" s="103">
        <v>2.3757651914334343</v>
      </c>
      <c r="F1801" s="99" t="s">
        <v>396</v>
      </c>
      <c r="G1801" s="99" t="b">
        <v>0</v>
      </c>
      <c r="H1801" s="99" t="b">
        <v>0</v>
      </c>
      <c r="I1801" s="99" t="b">
        <v>0</v>
      </c>
      <c r="J1801" s="99" t="b">
        <v>0</v>
      </c>
      <c r="K1801" s="99" t="b">
        <v>0</v>
      </c>
      <c r="L1801" s="99" t="b">
        <v>0</v>
      </c>
    </row>
    <row r="1802" spans="1:12" ht="15">
      <c r="A1802" s="101" t="s">
        <v>422</v>
      </c>
      <c r="B1802" s="99" t="s">
        <v>638</v>
      </c>
      <c r="C1802" s="99">
        <v>2</v>
      </c>
      <c r="D1802" s="103">
        <v>0.0013710420175819331</v>
      </c>
      <c r="E1802" s="103">
        <v>2.074735195769453</v>
      </c>
      <c r="F1802" s="99" t="s">
        <v>396</v>
      </c>
      <c r="G1802" s="99" t="b">
        <v>0</v>
      </c>
      <c r="H1802" s="99" t="b">
        <v>0</v>
      </c>
      <c r="I1802" s="99" t="b">
        <v>0</v>
      </c>
      <c r="J1802" s="99" t="b">
        <v>0</v>
      </c>
      <c r="K1802" s="99" t="b">
        <v>0</v>
      </c>
      <c r="L1802" s="99" t="b">
        <v>0</v>
      </c>
    </row>
    <row r="1803" spans="1:12" ht="15">
      <c r="A1803" s="101" t="s">
        <v>1216</v>
      </c>
      <c r="B1803" s="99" t="s">
        <v>1057</v>
      </c>
      <c r="C1803" s="99">
        <v>2</v>
      </c>
      <c r="D1803" s="103">
        <v>0.0013710420175819331</v>
      </c>
      <c r="E1803" s="103">
        <v>2.727947709544797</v>
      </c>
      <c r="F1803" s="99" t="s">
        <v>396</v>
      </c>
      <c r="G1803" s="99" t="b">
        <v>0</v>
      </c>
      <c r="H1803" s="99" t="b">
        <v>0</v>
      </c>
      <c r="I1803" s="99" t="b">
        <v>0</v>
      </c>
      <c r="J1803" s="99" t="b">
        <v>0</v>
      </c>
      <c r="K1803" s="99" t="b">
        <v>0</v>
      </c>
      <c r="L1803" s="99" t="b">
        <v>0</v>
      </c>
    </row>
    <row r="1804" spans="1:12" ht="15">
      <c r="A1804" s="101" t="s">
        <v>540</v>
      </c>
      <c r="B1804" s="99" t="s">
        <v>746</v>
      </c>
      <c r="C1804" s="99">
        <v>2</v>
      </c>
      <c r="D1804" s="103">
        <v>0.001928504972515232</v>
      </c>
      <c r="E1804" s="103">
        <v>2.727947709544797</v>
      </c>
      <c r="F1804" s="99" t="s">
        <v>396</v>
      </c>
      <c r="G1804" s="99" t="b">
        <v>0</v>
      </c>
      <c r="H1804" s="99" t="b">
        <v>0</v>
      </c>
      <c r="I1804" s="99" t="b">
        <v>0</v>
      </c>
      <c r="J1804" s="99" t="b">
        <v>0</v>
      </c>
      <c r="K1804" s="99" t="b">
        <v>0</v>
      </c>
      <c r="L1804" s="99" t="b">
        <v>0</v>
      </c>
    </row>
    <row r="1805" spans="1:12" ht="15">
      <c r="A1805" s="101" t="s">
        <v>1175</v>
      </c>
      <c r="B1805" s="99" t="s">
        <v>494</v>
      </c>
      <c r="C1805" s="99">
        <v>2</v>
      </c>
      <c r="D1805" s="103">
        <v>0.0013710420175819331</v>
      </c>
      <c r="E1805" s="103">
        <v>2.5518564504891157</v>
      </c>
      <c r="F1805" s="99" t="s">
        <v>396</v>
      </c>
      <c r="G1805" s="99" t="b">
        <v>1</v>
      </c>
      <c r="H1805" s="99" t="b">
        <v>0</v>
      </c>
      <c r="I1805" s="99" t="b">
        <v>0</v>
      </c>
      <c r="J1805" s="99" t="b">
        <v>0</v>
      </c>
      <c r="K1805" s="99" t="b">
        <v>0</v>
      </c>
      <c r="L1805" s="99" t="b">
        <v>0</v>
      </c>
    </row>
    <row r="1806" spans="1:12" ht="15">
      <c r="A1806" s="101" t="s">
        <v>449</v>
      </c>
      <c r="B1806" s="99" t="s">
        <v>432</v>
      </c>
      <c r="C1806" s="99">
        <v>2</v>
      </c>
      <c r="D1806" s="103">
        <v>0.0013710420175819331</v>
      </c>
      <c r="E1806" s="103">
        <v>2.1838796651945214</v>
      </c>
      <c r="F1806" s="99" t="s">
        <v>396</v>
      </c>
      <c r="G1806" s="99" t="b">
        <v>0</v>
      </c>
      <c r="H1806" s="99" t="b">
        <v>0</v>
      </c>
      <c r="I1806" s="99" t="b">
        <v>0</v>
      </c>
      <c r="J1806" s="99" t="b">
        <v>0</v>
      </c>
      <c r="K1806" s="99" t="b">
        <v>0</v>
      </c>
      <c r="L1806" s="99" t="b">
        <v>0</v>
      </c>
    </row>
    <row r="1807" spans="1:12" ht="15">
      <c r="A1807" s="101" t="s">
        <v>1561</v>
      </c>
      <c r="B1807" s="99" t="s">
        <v>721</v>
      </c>
      <c r="C1807" s="99">
        <v>2</v>
      </c>
      <c r="D1807" s="103">
        <v>0.001928504972515232</v>
      </c>
      <c r="E1807" s="103">
        <v>2.330007700872759</v>
      </c>
      <c r="F1807" s="99" t="s">
        <v>396</v>
      </c>
      <c r="G1807" s="99" t="b">
        <v>0</v>
      </c>
      <c r="H1807" s="99" t="b">
        <v>0</v>
      </c>
      <c r="I1807" s="99" t="b">
        <v>0</v>
      </c>
      <c r="J1807" s="99" t="b">
        <v>0</v>
      </c>
      <c r="K1807" s="99" t="b">
        <v>0</v>
      </c>
      <c r="L1807" s="99" t="b">
        <v>0</v>
      </c>
    </row>
    <row r="1808" spans="1:12" ht="15">
      <c r="A1808" s="101" t="s">
        <v>1091</v>
      </c>
      <c r="B1808" s="99" t="s">
        <v>1014</v>
      </c>
      <c r="C1808" s="99">
        <v>2</v>
      </c>
      <c r="D1808" s="103">
        <v>0.0013710420175819331</v>
      </c>
      <c r="E1808" s="103">
        <v>2.727947709544797</v>
      </c>
      <c r="F1808" s="99" t="s">
        <v>396</v>
      </c>
      <c r="G1808" s="99" t="b">
        <v>0</v>
      </c>
      <c r="H1808" s="99" t="b">
        <v>0</v>
      </c>
      <c r="I1808" s="99" t="b">
        <v>0</v>
      </c>
      <c r="J1808" s="99" t="b">
        <v>0</v>
      </c>
      <c r="K1808" s="99" t="b">
        <v>0</v>
      </c>
      <c r="L1808" s="99" t="b">
        <v>0</v>
      </c>
    </row>
    <row r="1809" spans="1:12" ht="15">
      <c r="A1809" s="101" t="s">
        <v>1057</v>
      </c>
      <c r="B1809" s="99" t="s">
        <v>475</v>
      </c>
      <c r="C1809" s="99">
        <v>2</v>
      </c>
      <c r="D1809" s="103">
        <v>0.0013710420175819331</v>
      </c>
      <c r="E1809" s="103">
        <v>2.426917713880816</v>
      </c>
      <c r="F1809" s="99" t="s">
        <v>396</v>
      </c>
      <c r="G1809" s="99" t="b">
        <v>0</v>
      </c>
      <c r="H1809" s="99" t="b">
        <v>0</v>
      </c>
      <c r="I1809" s="99" t="b">
        <v>0</v>
      </c>
      <c r="J1809" s="99" t="b">
        <v>0</v>
      </c>
      <c r="K1809" s="99" t="b">
        <v>0</v>
      </c>
      <c r="L1809" s="99" t="b">
        <v>0</v>
      </c>
    </row>
    <row r="1810" spans="1:12" ht="15">
      <c r="A1810" s="101" t="s">
        <v>761</v>
      </c>
      <c r="B1810" s="99" t="s">
        <v>422</v>
      </c>
      <c r="C1810" s="99">
        <v>2</v>
      </c>
      <c r="D1810" s="103">
        <v>0.0013710420175819331</v>
      </c>
      <c r="E1810" s="103">
        <v>2.074735195769453</v>
      </c>
      <c r="F1810" s="99" t="s">
        <v>396</v>
      </c>
      <c r="G1810" s="99" t="b">
        <v>0</v>
      </c>
      <c r="H1810" s="99" t="b">
        <v>0</v>
      </c>
      <c r="I1810" s="99" t="b">
        <v>0</v>
      </c>
      <c r="J1810" s="99" t="b">
        <v>0</v>
      </c>
      <c r="K1810" s="99" t="b">
        <v>0</v>
      </c>
      <c r="L1810" s="99" t="b">
        <v>0</v>
      </c>
    </row>
    <row r="1811" spans="1:12" ht="15">
      <c r="A1811" s="101" t="s">
        <v>655</v>
      </c>
      <c r="B1811" s="99" t="s">
        <v>1071</v>
      </c>
      <c r="C1811" s="99">
        <v>2</v>
      </c>
      <c r="D1811" s="103">
        <v>0.0013710420175819331</v>
      </c>
      <c r="E1811" s="103">
        <v>2.426917713880816</v>
      </c>
      <c r="F1811" s="99" t="s">
        <v>396</v>
      </c>
      <c r="G1811" s="99" t="b">
        <v>0</v>
      </c>
      <c r="H1811" s="99" t="b">
        <v>0</v>
      </c>
      <c r="I1811" s="99" t="b">
        <v>0</v>
      </c>
      <c r="J1811" s="99" t="b">
        <v>0</v>
      </c>
      <c r="K1811" s="99" t="b">
        <v>0</v>
      </c>
      <c r="L1811" s="99" t="b">
        <v>0</v>
      </c>
    </row>
    <row r="1812" spans="1:12" ht="15">
      <c r="A1812" s="101" t="s">
        <v>521</v>
      </c>
      <c r="B1812" s="99" t="s">
        <v>1000</v>
      </c>
      <c r="C1812" s="99">
        <v>2</v>
      </c>
      <c r="D1812" s="103">
        <v>0.0013710420175819331</v>
      </c>
      <c r="E1812" s="103">
        <v>2.727947709544797</v>
      </c>
      <c r="F1812" s="99" t="s">
        <v>396</v>
      </c>
      <c r="G1812" s="99" t="b">
        <v>0</v>
      </c>
      <c r="H1812" s="99" t="b">
        <v>0</v>
      </c>
      <c r="I1812" s="99" t="b">
        <v>0</v>
      </c>
      <c r="J1812" s="99" t="b">
        <v>0</v>
      </c>
      <c r="K1812" s="99" t="b">
        <v>0</v>
      </c>
      <c r="L1812" s="99" t="b">
        <v>0</v>
      </c>
    </row>
    <row r="1813" spans="1:12" ht="15">
      <c r="A1813" s="101" t="s">
        <v>1035</v>
      </c>
      <c r="B1813" s="99" t="s">
        <v>622</v>
      </c>
      <c r="C1813" s="99">
        <v>2</v>
      </c>
      <c r="D1813" s="103">
        <v>0.0013710420175819331</v>
      </c>
      <c r="E1813" s="103">
        <v>2.426917713880816</v>
      </c>
      <c r="F1813" s="99" t="s">
        <v>396</v>
      </c>
      <c r="G1813" s="99" t="b">
        <v>1</v>
      </c>
      <c r="H1813" s="99" t="b">
        <v>0</v>
      </c>
      <c r="I1813" s="99" t="b">
        <v>0</v>
      </c>
      <c r="J1813" s="99" t="b">
        <v>0</v>
      </c>
      <c r="K1813" s="99" t="b">
        <v>0</v>
      </c>
      <c r="L1813" s="99" t="b">
        <v>0</v>
      </c>
    </row>
    <row r="1814" spans="1:12" ht="15">
      <c r="A1814" s="101" t="s">
        <v>634</v>
      </c>
      <c r="B1814" s="99" t="s">
        <v>449</v>
      </c>
      <c r="C1814" s="99">
        <v>2</v>
      </c>
      <c r="D1814" s="103">
        <v>0.0013710420175819331</v>
      </c>
      <c r="E1814" s="103">
        <v>2.727947709544797</v>
      </c>
      <c r="F1814" s="99" t="s">
        <v>396</v>
      </c>
      <c r="G1814" s="99" t="b">
        <v>0</v>
      </c>
      <c r="H1814" s="99" t="b">
        <v>0</v>
      </c>
      <c r="I1814" s="99" t="b">
        <v>0</v>
      </c>
      <c r="J1814" s="99" t="b">
        <v>0</v>
      </c>
      <c r="K1814" s="99" t="b">
        <v>0</v>
      </c>
      <c r="L1814" s="99" t="b">
        <v>0</v>
      </c>
    </row>
    <row r="1815" spans="1:12" ht="15">
      <c r="A1815" s="101" t="s">
        <v>543</v>
      </c>
      <c r="B1815" s="99" t="s">
        <v>545</v>
      </c>
      <c r="C1815" s="99">
        <v>2</v>
      </c>
      <c r="D1815" s="103">
        <v>0.0013710420175819331</v>
      </c>
      <c r="E1815" s="103">
        <v>2.1258877182168345</v>
      </c>
      <c r="F1815" s="99" t="s">
        <v>396</v>
      </c>
      <c r="G1815" s="99" t="b">
        <v>1</v>
      </c>
      <c r="H1815" s="99" t="b">
        <v>0</v>
      </c>
      <c r="I1815" s="99" t="b">
        <v>0</v>
      </c>
      <c r="J1815" s="99" t="b">
        <v>0</v>
      </c>
      <c r="K1815" s="99" t="b">
        <v>0</v>
      </c>
      <c r="L1815" s="99" t="b">
        <v>0</v>
      </c>
    </row>
    <row r="1816" spans="1:12" ht="15">
      <c r="A1816" s="101" t="s">
        <v>472</v>
      </c>
      <c r="B1816" s="99" t="s">
        <v>254</v>
      </c>
      <c r="C1816" s="99">
        <v>2</v>
      </c>
      <c r="D1816" s="103">
        <v>0.0013710420175819331</v>
      </c>
      <c r="E1816" s="103">
        <v>1.7737052001054718</v>
      </c>
      <c r="F1816" s="99" t="s">
        <v>396</v>
      </c>
      <c r="G1816" s="99" t="b">
        <v>0</v>
      </c>
      <c r="H1816" s="99" t="b">
        <v>0</v>
      </c>
      <c r="I1816" s="99" t="b">
        <v>0</v>
      </c>
      <c r="J1816" s="99" t="b">
        <v>0</v>
      </c>
      <c r="K1816" s="99" t="b">
        <v>0</v>
      </c>
      <c r="L1816" s="99" t="b">
        <v>0</v>
      </c>
    </row>
    <row r="1817" spans="1:12" ht="15">
      <c r="A1817" s="101" t="s">
        <v>587</v>
      </c>
      <c r="B1817" s="99" t="s">
        <v>418</v>
      </c>
      <c r="C1817" s="99">
        <v>2</v>
      </c>
      <c r="D1817" s="103">
        <v>0.0013710420175819331</v>
      </c>
      <c r="E1817" s="103">
        <v>1.9497964591611532</v>
      </c>
      <c r="F1817" s="99" t="s">
        <v>396</v>
      </c>
      <c r="G1817" s="99" t="b">
        <v>0</v>
      </c>
      <c r="H1817" s="99" t="b">
        <v>0</v>
      </c>
      <c r="I1817" s="99" t="b">
        <v>0</v>
      </c>
      <c r="J1817" s="99" t="b">
        <v>0</v>
      </c>
      <c r="K1817" s="99" t="b">
        <v>0</v>
      </c>
      <c r="L1817" s="99" t="b">
        <v>0</v>
      </c>
    </row>
    <row r="1818" spans="1:12" ht="15">
      <c r="A1818" s="101" t="s">
        <v>418</v>
      </c>
      <c r="B1818" s="99" t="s">
        <v>608</v>
      </c>
      <c r="C1818" s="99">
        <v>2</v>
      </c>
      <c r="D1818" s="103">
        <v>0.0013710420175819331</v>
      </c>
      <c r="E1818" s="103">
        <v>2.1258877182168345</v>
      </c>
      <c r="F1818" s="99" t="s">
        <v>396</v>
      </c>
      <c r="G1818" s="99" t="b">
        <v>0</v>
      </c>
      <c r="H1818" s="99" t="b">
        <v>0</v>
      </c>
      <c r="I1818" s="99" t="b">
        <v>0</v>
      </c>
      <c r="J1818" s="99" t="b">
        <v>0</v>
      </c>
      <c r="K1818" s="99" t="b">
        <v>0</v>
      </c>
      <c r="L1818" s="99" t="b">
        <v>0</v>
      </c>
    </row>
    <row r="1819" spans="1:12" ht="15">
      <c r="A1819" s="101" t="s">
        <v>437</v>
      </c>
      <c r="B1819" s="99" t="s">
        <v>737</v>
      </c>
      <c r="C1819" s="99">
        <v>2</v>
      </c>
      <c r="D1819" s="103">
        <v>0.0013710420175819331</v>
      </c>
      <c r="E1819" s="103">
        <v>2.028977705208778</v>
      </c>
      <c r="F1819" s="99" t="s">
        <v>396</v>
      </c>
      <c r="G1819" s="99" t="b">
        <v>0</v>
      </c>
      <c r="H1819" s="99" t="b">
        <v>0</v>
      </c>
      <c r="I1819" s="99" t="b">
        <v>0</v>
      </c>
      <c r="J1819" s="99" t="b">
        <v>0</v>
      </c>
      <c r="K1819" s="99" t="b">
        <v>0</v>
      </c>
      <c r="L1819" s="99" t="b">
        <v>0</v>
      </c>
    </row>
    <row r="1820" spans="1:12" ht="15">
      <c r="A1820" s="101" t="s">
        <v>233</v>
      </c>
      <c r="B1820" s="99" t="s">
        <v>491</v>
      </c>
      <c r="C1820" s="99">
        <v>2</v>
      </c>
      <c r="D1820" s="103">
        <v>0.0013710420175819331</v>
      </c>
      <c r="E1820" s="103">
        <v>1.8528864461530967</v>
      </c>
      <c r="F1820" s="99" t="s">
        <v>396</v>
      </c>
      <c r="G1820" s="99" t="b">
        <v>0</v>
      </c>
      <c r="H1820" s="99" t="b">
        <v>0</v>
      </c>
      <c r="I1820" s="99" t="b">
        <v>0</v>
      </c>
      <c r="J1820" s="99" t="b">
        <v>0</v>
      </c>
      <c r="K1820" s="99" t="b">
        <v>0</v>
      </c>
      <c r="L1820" s="99" t="b">
        <v>0</v>
      </c>
    </row>
    <row r="1821" spans="1:12" ht="15">
      <c r="A1821" s="101" t="s">
        <v>1075</v>
      </c>
      <c r="B1821" s="99" t="s">
        <v>978</v>
      </c>
      <c r="C1821" s="99">
        <v>2</v>
      </c>
      <c r="D1821" s="103">
        <v>0.0013710420175819331</v>
      </c>
      <c r="E1821" s="103">
        <v>2.727947709544797</v>
      </c>
      <c r="F1821" s="99" t="s">
        <v>396</v>
      </c>
      <c r="G1821" s="99" t="b">
        <v>0</v>
      </c>
      <c r="H1821" s="99" t="b">
        <v>0</v>
      </c>
      <c r="I1821" s="99" t="b">
        <v>0</v>
      </c>
      <c r="J1821" s="99" t="b">
        <v>0</v>
      </c>
      <c r="K1821" s="99" t="b">
        <v>0</v>
      </c>
      <c r="L1821" s="99" t="b">
        <v>0</v>
      </c>
    </row>
    <row r="1822" spans="1:12" ht="15">
      <c r="A1822" s="101" t="s">
        <v>435</v>
      </c>
      <c r="B1822" s="99" t="s">
        <v>1129</v>
      </c>
      <c r="C1822" s="99">
        <v>2</v>
      </c>
      <c r="D1822" s="103">
        <v>0.0013710420175819331</v>
      </c>
      <c r="E1822" s="103">
        <v>1.8828496695305401</v>
      </c>
      <c r="F1822" s="99" t="s">
        <v>396</v>
      </c>
      <c r="G1822" s="99" t="b">
        <v>0</v>
      </c>
      <c r="H1822" s="99" t="b">
        <v>0</v>
      </c>
      <c r="I1822" s="99" t="b">
        <v>0</v>
      </c>
      <c r="J1822" s="99" t="b">
        <v>0</v>
      </c>
      <c r="K1822" s="99" t="b">
        <v>0</v>
      </c>
      <c r="L1822" s="99" t="b">
        <v>0</v>
      </c>
    </row>
    <row r="1823" spans="1:12" ht="15">
      <c r="A1823" s="101" t="s">
        <v>922</v>
      </c>
      <c r="B1823" s="99" t="s">
        <v>562</v>
      </c>
      <c r="C1823" s="99">
        <v>2</v>
      </c>
      <c r="D1823" s="103">
        <v>0.0013710420175819331</v>
      </c>
      <c r="E1823" s="103">
        <v>2.727947709544797</v>
      </c>
      <c r="F1823" s="99" t="s">
        <v>396</v>
      </c>
      <c r="G1823" s="99" t="b">
        <v>0</v>
      </c>
      <c r="H1823" s="99" t="b">
        <v>0</v>
      </c>
      <c r="I1823" s="99" t="b">
        <v>0</v>
      </c>
      <c r="J1823" s="99" t="b">
        <v>0</v>
      </c>
      <c r="K1823" s="99" t="b">
        <v>0</v>
      </c>
      <c r="L1823" s="99" t="b">
        <v>0</v>
      </c>
    </row>
    <row r="1824" spans="1:12" ht="15">
      <c r="A1824" s="101" t="s">
        <v>432</v>
      </c>
      <c r="B1824" s="99" t="s">
        <v>422</v>
      </c>
      <c r="C1824" s="99">
        <v>2</v>
      </c>
      <c r="D1824" s="103">
        <v>0.0013710420175819331</v>
      </c>
      <c r="E1824" s="103">
        <v>1.5306671514191774</v>
      </c>
      <c r="F1824" s="99" t="s">
        <v>396</v>
      </c>
      <c r="G1824" s="99" t="b">
        <v>0</v>
      </c>
      <c r="H1824" s="99" t="b">
        <v>0</v>
      </c>
      <c r="I1824" s="99" t="b">
        <v>0</v>
      </c>
      <c r="J1824" s="99" t="b">
        <v>0</v>
      </c>
      <c r="K1824" s="99" t="b">
        <v>0</v>
      </c>
      <c r="L1824" s="99" t="b">
        <v>0</v>
      </c>
    </row>
    <row r="1825" spans="1:12" ht="15">
      <c r="A1825" s="101" t="s">
        <v>1014</v>
      </c>
      <c r="B1825" s="99" t="s">
        <v>437</v>
      </c>
      <c r="C1825" s="99">
        <v>2</v>
      </c>
      <c r="D1825" s="103">
        <v>0.0013710420175819331</v>
      </c>
      <c r="E1825" s="103">
        <v>2.028977705208778</v>
      </c>
      <c r="F1825" s="99" t="s">
        <v>396</v>
      </c>
      <c r="G1825" s="99" t="b">
        <v>0</v>
      </c>
      <c r="H1825" s="99" t="b">
        <v>0</v>
      </c>
      <c r="I1825" s="99" t="b">
        <v>0</v>
      </c>
      <c r="J1825" s="99" t="b">
        <v>0</v>
      </c>
      <c r="K1825" s="99" t="b">
        <v>0</v>
      </c>
      <c r="L1825" s="99" t="b">
        <v>0</v>
      </c>
    </row>
    <row r="1826" spans="1:12" ht="15">
      <c r="A1826" s="101" t="s">
        <v>656</v>
      </c>
      <c r="B1826" s="99" t="s">
        <v>474</v>
      </c>
      <c r="C1826" s="99">
        <v>2</v>
      </c>
      <c r="D1826" s="103">
        <v>0.0013710420175819331</v>
      </c>
      <c r="E1826" s="103">
        <v>2.074735195769453</v>
      </c>
      <c r="F1826" s="99" t="s">
        <v>396</v>
      </c>
      <c r="G1826" s="99" t="b">
        <v>0</v>
      </c>
      <c r="H1826" s="99" t="b">
        <v>0</v>
      </c>
      <c r="I1826" s="99" t="b">
        <v>0</v>
      </c>
      <c r="J1826" s="99" t="b">
        <v>0</v>
      </c>
      <c r="K1826" s="99" t="b">
        <v>0</v>
      </c>
      <c r="L1826" s="99" t="b">
        <v>0</v>
      </c>
    </row>
    <row r="1827" spans="1:12" ht="15">
      <c r="A1827" s="101" t="s">
        <v>916</v>
      </c>
      <c r="B1827" s="99" t="s">
        <v>457</v>
      </c>
      <c r="C1827" s="99">
        <v>2</v>
      </c>
      <c r="D1827" s="103">
        <v>0.0013710420175819331</v>
      </c>
      <c r="E1827" s="103">
        <v>2.426917713880816</v>
      </c>
      <c r="F1827" s="99" t="s">
        <v>396</v>
      </c>
      <c r="G1827" s="99" t="b">
        <v>0</v>
      </c>
      <c r="H1827" s="99" t="b">
        <v>0</v>
      </c>
      <c r="I1827" s="99" t="b">
        <v>0</v>
      </c>
      <c r="J1827" s="99" t="b">
        <v>0</v>
      </c>
      <c r="K1827" s="99" t="b">
        <v>0</v>
      </c>
      <c r="L1827" s="99" t="b">
        <v>0</v>
      </c>
    </row>
    <row r="1828" spans="1:12" ht="15">
      <c r="A1828" s="101" t="s">
        <v>457</v>
      </c>
      <c r="B1828" s="99" t="s">
        <v>632</v>
      </c>
      <c r="C1828" s="99">
        <v>2</v>
      </c>
      <c r="D1828" s="103">
        <v>0.0013710420175819331</v>
      </c>
      <c r="E1828" s="103">
        <v>2.426917713880816</v>
      </c>
      <c r="F1828" s="99" t="s">
        <v>396</v>
      </c>
      <c r="G1828" s="99" t="b">
        <v>0</v>
      </c>
      <c r="H1828" s="99" t="b">
        <v>0</v>
      </c>
      <c r="I1828" s="99" t="b">
        <v>0</v>
      </c>
      <c r="J1828" s="99" t="b">
        <v>0</v>
      </c>
      <c r="K1828" s="99" t="b">
        <v>0</v>
      </c>
      <c r="L1828" s="99" t="b">
        <v>0</v>
      </c>
    </row>
    <row r="1829" spans="1:12" ht="15">
      <c r="A1829" s="101" t="s">
        <v>667</v>
      </c>
      <c r="B1829" s="99" t="s">
        <v>507</v>
      </c>
      <c r="C1829" s="99">
        <v>2</v>
      </c>
      <c r="D1829" s="103">
        <v>0.0013710420175819331</v>
      </c>
      <c r="E1829" s="103">
        <v>2.727947709544797</v>
      </c>
      <c r="F1829" s="99" t="s">
        <v>396</v>
      </c>
      <c r="G1829" s="99" t="b">
        <v>1</v>
      </c>
      <c r="H1829" s="99" t="b">
        <v>0</v>
      </c>
      <c r="I1829" s="99" t="b">
        <v>0</v>
      </c>
      <c r="J1829" s="99" t="b">
        <v>0</v>
      </c>
      <c r="K1829" s="99" t="b">
        <v>0</v>
      </c>
      <c r="L1829" s="99" t="b">
        <v>0</v>
      </c>
    </row>
    <row r="1830" spans="1:12" ht="15">
      <c r="A1830" s="101" t="s">
        <v>660</v>
      </c>
      <c r="B1830" s="99" t="s">
        <v>640</v>
      </c>
      <c r="C1830" s="99">
        <v>2</v>
      </c>
      <c r="D1830" s="103">
        <v>0.0013710420175819331</v>
      </c>
      <c r="E1830" s="103">
        <v>2.727947709544797</v>
      </c>
      <c r="F1830" s="99" t="s">
        <v>396</v>
      </c>
      <c r="G1830" s="99" t="b">
        <v>0</v>
      </c>
      <c r="H1830" s="99" t="b">
        <v>0</v>
      </c>
      <c r="I1830" s="99" t="b">
        <v>0</v>
      </c>
      <c r="J1830" s="99" t="b">
        <v>0</v>
      </c>
      <c r="K1830" s="99" t="b">
        <v>0</v>
      </c>
      <c r="L1830" s="99" t="b">
        <v>0</v>
      </c>
    </row>
    <row r="1831" spans="1:12" ht="15">
      <c r="A1831" s="101" t="s">
        <v>498</v>
      </c>
      <c r="B1831" s="99" t="s">
        <v>655</v>
      </c>
      <c r="C1831" s="99">
        <v>2</v>
      </c>
      <c r="D1831" s="103">
        <v>0.0013710420175819331</v>
      </c>
      <c r="E1831" s="103">
        <v>2.2508264548251344</v>
      </c>
      <c r="F1831" s="99" t="s">
        <v>396</v>
      </c>
      <c r="G1831" s="99" t="b">
        <v>0</v>
      </c>
      <c r="H1831" s="99" t="b">
        <v>0</v>
      </c>
      <c r="I1831" s="99" t="b">
        <v>0</v>
      </c>
      <c r="J1831" s="99" t="b">
        <v>0</v>
      </c>
      <c r="K1831" s="99" t="b">
        <v>0</v>
      </c>
      <c r="L1831" s="99" t="b">
        <v>0</v>
      </c>
    </row>
    <row r="1832" spans="1:12" ht="15">
      <c r="A1832" s="101" t="s">
        <v>551</v>
      </c>
      <c r="B1832" s="99" t="s">
        <v>454</v>
      </c>
      <c r="C1832" s="99">
        <v>2</v>
      </c>
      <c r="D1832" s="103">
        <v>0.0013710420175819331</v>
      </c>
      <c r="E1832" s="103">
        <v>1.5818196738665589</v>
      </c>
      <c r="F1832" s="99" t="s">
        <v>396</v>
      </c>
      <c r="G1832" s="99" t="b">
        <v>0</v>
      </c>
      <c r="H1832" s="99" t="b">
        <v>0</v>
      </c>
      <c r="I1832" s="99" t="b">
        <v>0</v>
      </c>
      <c r="J1832" s="99" t="b">
        <v>0</v>
      </c>
      <c r="K1832" s="99" t="b">
        <v>0</v>
      </c>
      <c r="L1832" s="99" t="b">
        <v>0</v>
      </c>
    </row>
    <row r="1833" spans="1:12" ht="15">
      <c r="A1833" s="101" t="s">
        <v>454</v>
      </c>
      <c r="B1833" s="99" t="s">
        <v>922</v>
      </c>
      <c r="C1833" s="99">
        <v>2</v>
      </c>
      <c r="D1833" s="103">
        <v>0.0013710420175819331</v>
      </c>
      <c r="E1833" s="103">
        <v>1.8828496695305401</v>
      </c>
      <c r="F1833" s="99" t="s">
        <v>396</v>
      </c>
      <c r="G1833" s="99" t="b">
        <v>0</v>
      </c>
      <c r="H1833" s="99" t="b">
        <v>0</v>
      </c>
      <c r="I1833" s="99" t="b">
        <v>0</v>
      </c>
      <c r="J1833" s="99" t="b">
        <v>0</v>
      </c>
      <c r="K1833" s="99" t="b">
        <v>0</v>
      </c>
      <c r="L1833" s="99" t="b">
        <v>0</v>
      </c>
    </row>
    <row r="1834" spans="1:12" ht="15">
      <c r="A1834" s="101" t="s">
        <v>770</v>
      </c>
      <c r="B1834" s="99" t="s">
        <v>422</v>
      </c>
      <c r="C1834" s="99">
        <v>2</v>
      </c>
      <c r="D1834" s="103">
        <v>0.0013710420175819331</v>
      </c>
      <c r="E1834" s="103">
        <v>2.074735195769453</v>
      </c>
      <c r="F1834" s="99" t="s">
        <v>396</v>
      </c>
      <c r="G1834" s="99" t="b">
        <v>1</v>
      </c>
      <c r="H1834" s="99" t="b">
        <v>0</v>
      </c>
      <c r="I1834" s="99" t="b">
        <v>0</v>
      </c>
      <c r="J1834" s="99" t="b">
        <v>0</v>
      </c>
      <c r="K1834" s="99" t="b">
        <v>0</v>
      </c>
      <c r="L1834" s="99" t="b">
        <v>0</v>
      </c>
    </row>
    <row r="1835" spans="1:12" ht="15">
      <c r="A1835" s="101" t="s">
        <v>418</v>
      </c>
      <c r="B1835" s="99" t="s">
        <v>233</v>
      </c>
      <c r="C1835" s="99">
        <v>2</v>
      </c>
      <c r="D1835" s="103">
        <v>0.0013710420175819331</v>
      </c>
      <c r="E1835" s="103">
        <v>1.5818196738665589</v>
      </c>
      <c r="F1835" s="99" t="s">
        <v>396</v>
      </c>
      <c r="G1835" s="99" t="b">
        <v>0</v>
      </c>
      <c r="H1835" s="99" t="b">
        <v>0</v>
      </c>
      <c r="I1835" s="99" t="b">
        <v>0</v>
      </c>
      <c r="J1835" s="99" t="b">
        <v>0</v>
      </c>
      <c r="K1835" s="99" t="b">
        <v>0</v>
      </c>
      <c r="L1835" s="99" t="b">
        <v>0</v>
      </c>
    </row>
    <row r="1836" spans="1:12" ht="15">
      <c r="A1836" s="101" t="s">
        <v>1120</v>
      </c>
      <c r="B1836" s="99" t="s">
        <v>944</v>
      </c>
      <c r="C1836" s="99">
        <v>2</v>
      </c>
      <c r="D1836" s="103">
        <v>0.0013710420175819331</v>
      </c>
      <c r="E1836" s="103">
        <v>2.727947709544797</v>
      </c>
      <c r="F1836" s="99" t="s">
        <v>396</v>
      </c>
      <c r="G1836" s="99" t="b">
        <v>0</v>
      </c>
      <c r="H1836" s="99" t="b">
        <v>0</v>
      </c>
      <c r="I1836" s="99" t="b">
        <v>0</v>
      </c>
      <c r="J1836" s="99" t="b">
        <v>0</v>
      </c>
      <c r="K1836" s="99" t="b">
        <v>0</v>
      </c>
      <c r="L1836" s="99" t="b">
        <v>0</v>
      </c>
    </row>
    <row r="1837" spans="1:12" ht="15">
      <c r="A1837" s="101" t="s">
        <v>1046</v>
      </c>
      <c r="B1837" s="99" t="s">
        <v>558</v>
      </c>
      <c r="C1837" s="99">
        <v>2</v>
      </c>
      <c r="D1837" s="103">
        <v>0.0013710420175819331</v>
      </c>
      <c r="E1837" s="103">
        <v>2.2508264548251344</v>
      </c>
      <c r="F1837" s="99" t="s">
        <v>396</v>
      </c>
      <c r="G1837" s="99" t="b">
        <v>0</v>
      </c>
      <c r="H1837" s="99" t="b">
        <v>0</v>
      </c>
      <c r="I1837" s="99" t="b">
        <v>0</v>
      </c>
      <c r="J1837" s="99" t="b">
        <v>0</v>
      </c>
      <c r="K1837" s="99" t="b">
        <v>0</v>
      </c>
      <c r="L1837" s="99" t="b">
        <v>0</v>
      </c>
    </row>
    <row r="1838" spans="1:12" ht="15">
      <c r="A1838" s="101" t="s">
        <v>520</v>
      </c>
      <c r="B1838" s="99" t="s">
        <v>541</v>
      </c>
      <c r="C1838" s="99">
        <v>2</v>
      </c>
      <c r="D1838" s="103">
        <v>0.001928504972515232</v>
      </c>
      <c r="E1838" s="103">
        <v>2.426917713880816</v>
      </c>
      <c r="F1838" s="99" t="s">
        <v>396</v>
      </c>
      <c r="G1838" s="99" t="b">
        <v>0</v>
      </c>
      <c r="H1838" s="99" t="b">
        <v>0</v>
      </c>
      <c r="I1838" s="99" t="b">
        <v>0</v>
      </c>
      <c r="J1838" s="99" t="b">
        <v>0</v>
      </c>
      <c r="K1838" s="99" t="b">
        <v>0</v>
      </c>
      <c r="L1838" s="99" t="b">
        <v>0</v>
      </c>
    </row>
    <row r="1839" spans="1:12" ht="15">
      <c r="A1839" s="101" t="s">
        <v>445</v>
      </c>
      <c r="B1839" s="99" t="s">
        <v>543</v>
      </c>
      <c r="C1839" s="99">
        <v>2</v>
      </c>
      <c r="D1839" s="103">
        <v>0.0013710420175819331</v>
      </c>
      <c r="E1839" s="103">
        <v>2.028977705208778</v>
      </c>
      <c r="F1839" s="99" t="s">
        <v>396</v>
      </c>
      <c r="G1839" s="99" t="b">
        <v>0</v>
      </c>
      <c r="H1839" s="99" t="b">
        <v>0</v>
      </c>
      <c r="I1839" s="99" t="b">
        <v>0</v>
      </c>
      <c r="J1839" s="99" t="b">
        <v>1</v>
      </c>
      <c r="K1839" s="99" t="b">
        <v>0</v>
      </c>
      <c r="L1839" s="99" t="b">
        <v>0</v>
      </c>
    </row>
    <row r="1840" spans="1:12" ht="15">
      <c r="A1840" s="101" t="s">
        <v>448</v>
      </c>
      <c r="B1840" s="99" t="s">
        <v>1086</v>
      </c>
      <c r="C1840" s="99">
        <v>2</v>
      </c>
      <c r="D1840" s="103">
        <v>0.0013710420175819331</v>
      </c>
      <c r="E1840" s="103">
        <v>2.028977705208778</v>
      </c>
      <c r="F1840" s="99" t="s">
        <v>396</v>
      </c>
      <c r="G1840" s="99" t="b">
        <v>0</v>
      </c>
      <c r="H1840" s="99" t="b">
        <v>0</v>
      </c>
      <c r="I1840" s="99" t="b">
        <v>0</v>
      </c>
      <c r="J1840" s="99" t="b">
        <v>0</v>
      </c>
      <c r="K1840" s="99" t="b">
        <v>0</v>
      </c>
      <c r="L1840" s="99" t="b">
        <v>0</v>
      </c>
    </row>
    <row r="1841" spans="1:12" ht="15">
      <c r="A1841" s="101" t="s">
        <v>418</v>
      </c>
      <c r="B1841" s="99" t="s">
        <v>545</v>
      </c>
      <c r="C1841" s="99">
        <v>2</v>
      </c>
      <c r="D1841" s="103">
        <v>0.0013710420175819331</v>
      </c>
      <c r="E1841" s="103">
        <v>1.8248577225528533</v>
      </c>
      <c r="F1841" s="99" t="s">
        <v>396</v>
      </c>
      <c r="G1841" s="99" t="b">
        <v>0</v>
      </c>
      <c r="H1841" s="99" t="b">
        <v>0</v>
      </c>
      <c r="I1841" s="99" t="b">
        <v>0</v>
      </c>
      <c r="J1841" s="99" t="b">
        <v>0</v>
      </c>
      <c r="K1841" s="99" t="b">
        <v>0</v>
      </c>
      <c r="L1841" s="99" t="b">
        <v>0</v>
      </c>
    </row>
    <row r="1842" spans="1:12" ht="15">
      <c r="A1842" s="101" t="s">
        <v>483</v>
      </c>
      <c r="B1842" s="99" t="s">
        <v>680</v>
      </c>
      <c r="C1842" s="99">
        <v>2</v>
      </c>
      <c r="D1842" s="103">
        <v>0.001928504972515232</v>
      </c>
      <c r="E1842" s="103">
        <v>1.5518564504891155</v>
      </c>
      <c r="F1842" s="99" t="s">
        <v>396</v>
      </c>
      <c r="G1842" s="99" t="b">
        <v>0</v>
      </c>
      <c r="H1842" s="99" t="b">
        <v>0</v>
      </c>
      <c r="I1842" s="99" t="b">
        <v>0</v>
      </c>
      <c r="J1842" s="99" t="b">
        <v>0</v>
      </c>
      <c r="K1842" s="99" t="b">
        <v>0</v>
      </c>
      <c r="L1842" s="99" t="b">
        <v>0</v>
      </c>
    </row>
    <row r="1843" spans="1:12" ht="15">
      <c r="A1843" s="101" t="s">
        <v>472</v>
      </c>
      <c r="B1843" s="99" t="s">
        <v>938</v>
      </c>
      <c r="C1843" s="99">
        <v>2</v>
      </c>
      <c r="D1843" s="103">
        <v>0.001928504972515232</v>
      </c>
      <c r="E1843" s="103">
        <v>2.2508264548251344</v>
      </c>
      <c r="F1843" s="99" t="s">
        <v>396</v>
      </c>
      <c r="G1843" s="99" t="b">
        <v>0</v>
      </c>
      <c r="H1843" s="99" t="b">
        <v>0</v>
      </c>
      <c r="I1843" s="99" t="b">
        <v>0</v>
      </c>
      <c r="J1843" s="99" t="b">
        <v>0</v>
      </c>
      <c r="K1843" s="99" t="b">
        <v>0</v>
      </c>
      <c r="L1843" s="99" t="b">
        <v>0</v>
      </c>
    </row>
    <row r="1844" spans="1:12" ht="15">
      <c r="A1844" s="101" t="s">
        <v>1050</v>
      </c>
      <c r="B1844" s="99" t="s">
        <v>857</v>
      </c>
      <c r="C1844" s="99">
        <v>2</v>
      </c>
      <c r="D1844" s="103">
        <v>0.0013710420175819331</v>
      </c>
      <c r="E1844" s="103">
        <v>2.727947709544797</v>
      </c>
      <c r="F1844" s="99" t="s">
        <v>396</v>
      </c>
      <c r="G1844" s="99" t="b">
        <v>0</v>
      </c>
      <c r="H1844" s="99" t="b">
        <v>0</v>
      </c>
      <c r="I1844" s="99" t="b">
        <v>0</v>
      </c>
      <c r="J1844" s="99" t="b">
        <v>0</v>
      </c>
      <c r="K1844" s="99" t="b">
        <v>0</v>
      </c>
      <c r="L1844" s="99" t="b">
        <v>0</v>
      </c>
    </row>
    <row r="1845" spans="1:12" ht="15">
      <c r="A1845" s="101" t="s">
        <v>671</v>
      </c>
      <c r="B1845" s="99" t="s">
        <v>655</v>
      </c>
      <c r="C1845" s="99">
        <v>2</v>
      </c>
      <c r="D1845" s="103">
        <v>0.0013710420175819331</v>
      </c>
      <c r="E1845" s="103">
        <v>2.1258877182168345</v>
      </c>
      <c r="F1845" s="99" t="s">
        <v>396</v>
      </c>
      <c r="G1845" s="99" t="b">
        <v>0</v>
      </c>
      <c r="H1845" s="99" t="b">
        <v>0</v>
      </c>
      <c r="I1845" s="99" t="b">
        <v>0</v>
      </c>
      <c r="J1845" s="99" t="b">
        <v>0</v>
      </c>
      <c r="K1845" s="99" t="b">
        <v>0</v>
      </c>
      <c r="L1845" s="99" t="b">
        <v>0</v>
      </c>
    </row>
    <row r="1846" spans="1:12" ht="15">
      <c r="A1846" s="101" t="s">
        <v>577</v>
      </c>
      <c r="B1846" s="99" t="s">
        <v>416</v>
      </c>
      <c r="C1846" s="99">
        <v>2</v>
      </c>
      <c r="D1846" s="103">
        <v>0.0013710420175819331</v>
      </c>
      <c r="E1846" s="103">
        <v>1.9497964591611532</v>
      </c>
      <c r="F1846" s="99" t="s">
        <v>396</v>
      </c>
      <c r="G1846" s="99" t="b">
        <v>0</v>
      </c>
      <c r="H1846" s="99" t="b">
        <v>0</v>
      </c>
      <c r="I1846" s="99" t="b">
        <v>0</v>
      </c>
      <c r="J1846" s="99" t="b">
        <v>0</v>
      </c>
      <c r="K1846" s="99" t="b">
        <v>0</v>
      </c>
      <c r="L1846" s="99" t="b">
        <v>0</v>
      </c>
    </row>
    <row r="1847" spans="1:12" ht="15">
      <c r="A1847" s="101" t="s">
        <v>539</v>
      </c>
      <c r="B1847" s="99" t="s">
        <v>1123</v>
      </c>
      <c r="C1847" s="99">
        <v>2</v>
      </c>
      <c r="D1847" s="103">
        <v>0.0013710420175819331</v>
      </c>
      <c r="E1847" s="103">
        <v>2.5518564504891157</v>
      </c>
      <c r="F1847" s="99" t="s">
        <v>396</v>
      </c>
      <c r="G1847" s="99" t="b">
        <v>0</v>
      </c>
      <c r="H1847" s="99" t="b">
        <v>0</v>
      </c>
      <c r="I1847" s="99" t="b">
        <v>0</v>
      </c>
      <c r="J1847" s="99" t="b">
        <v>0</v>
      </c>
      <c r="K1847" s="99" t="b">
        <v>0</v>
      </c>
      <c r="L1847" s="99" t="b">
        <v>0</v>
      </c>
    </row>
    <row r="1848" spans="1:12" ht="15">
      <c r="A1848" s="101" t="s">
        <v>949</v>
      </c>
      <c r="B1848" s="99" t="s">
        <v>1076</v>
      </c>
      <c r="C1848" s="99">
        <v>2</v>
      </c>
      <c r="D1848" s="103">
        <v>0.0013710420175819331</v>
      </c>
      <c r="E1848" s="103">
        <v>2.727947709544797</v>
      </c>
      <c r="F1848" s="99" t="s">
        <v>396</v>
      </c>
      <c r="G1848" s="99" t="b">
        <v>0</v>
      </c>
      <c r="H1848" s="99" t="b">
        <v>0</v>
      </c>
      <c r="I1848" s="99" t="b">
        <v>0</v>
      </c>
      <c r="J1848" s="99" t="b">
        <v>0</v>
      </c>
      <c r="K1848" s="99" t="b">
        <v>0</v>
      </c>
      <c r="L1848" s="99" t="b">
        <v>0</v>
      </c>
    </row>
    <row r="1849" spans="1:12" ht="15">
      <c r="A1849" s="101" t="s">
        <v>528</v>
      </c>
      <c r="B1849" s="99" t="s">
        <v>828</v>
      </c>
      <c r="C1849" s="99">
        <v>2</v>
      </c>
      <c r="D1849" s="103">
        <v>0.0013710420175819331</v>
      </c>
      <c r="E1849" s="103">
        <v>2.426917713880816</v>
      </c>
      <c r="F1849" s="99" t="s">
        <v>396</v>
      </c>
      <c r="G1849" s="99" t="b">
        <v>0</v>
      </c>
      <c r="H1849" s="99" t="b">
        <v>0</v>
      </c>
      <c r="I1849" s="99" t="b">
        <v>0</v>
      </c>
      <c r="J1849" s="99" t="b">
        <v>0</v>
      </c>
      <c r="K1849" s="99" t="b">
        <v>0</v>
      </c>
      <c r="L1849" s="99" t="b">
        <v>0</v>
      </c>
    </row>
    <row r="1850" spans="1:12" ht="15">
      <c r="A1850" s="101" t="s">
        <v>978</v>
      </c>
      <c r="B1850" s="99" t="s">
        <v>506</v>
      </c>
      <c r="C1850" s="99">
        <v>2</v>
      </c>
      <c r="D1850" s="103">
        <v>0.0013710420175819331</v>
      </c>
      <c r="E1850" s="103">
        <v>2.426917713880816</v>
      </c>
      <c r="F1850" s="99" t="s">
        <v>396</v>
      </c>
      <c r="G1850" s="99" t="b">
        <v>0</v>
      </c>
      <c r="H1850" s="99" t="b">
        <v>0</v>
      </c>
      <c r="I1850" s="99" t="b">
        <v>0</v>
      </c>
      <c r="J1850" s="99" t="b">
        <v>0</v>
      </c>
      <c r="K1850" s="99" t="b">
        <v>0</v>
      </c>
      <c r="L1850" s="99" t="b">
        <v>0</v>
      </c>
    </row>
    <row r="1851" spans="1:12" ht="15">
      <c r="A1851" s="101" t="s">
        <v>925</v>
      </c>
      <c r="B1851" s="99" t="s">
        <v>649</v>
      </c>
      <c r="C1851" s="99">
        <v>2</v>
      </c>
      <c r="D1851" s="103">
        <v>0.0013710420175819331</v>
      </c>
      <c r="E1851" s="103">
        <v>2.727947709544797</v>
      </c>
      <c r="F1851" s="99" t="s">
        <v>396</v>
      </c>
      <c r="G1851" s="99" t="b">
        <v>0</v>
      </c>
      <c r="H1851" s="99" t="b">
        <v>0</v>
      </c>
      <c r="I1851" s="99" t="b">
        <v>0</v>
      </c>
      <c r="J1851" s="99" t="b">
        <v>0</v>
      </c>
      <c r="K1851" s="99" t="b">
        <v>0</v>
      </c>
      <c r="L1851" s="99" t="b">
        <v>0</v>
      </c>
    </row>
    <row r="1852" spans="1:12" ht="15">
      <c r="A1852" s="101" t="s">
        <v>976</v>
      </c>
      <c r="B1852" s="99" t="s">
        <v>1203</v>
      </c>
      <c r="C1852" s="99">
        <v>2</v>
      </c>
      <c r="D1852" s="103">
        <v>0.0013710420175819331</v>
      </c>
      <c r="E1852" s="103">
        <v>2.727947709544797</v>
      </c>
      <c r="F1852" s="99" t="s">
        <v>396</v>
      </c>
      <c r="G1852" s="99" t="b">
        <v>0</v>
      </c>
      <c r="H1852" s="99" t="b">
        <v>1</v>
      </c>
      <c r="I1852" s="99" t="b">
        <v>0</v>
      </c>
      <c r="J1852" s="99" t="b">
        <v>0</v>
      </c>
      <c r="K1852" s="99" t="b">
        <v>1</v>
      </c>
      <c r="L1852" s="99" t="b">
        <v>0</v>
      </c>
    </row>
    <row r="1853" spans="1:12" ht="15">
      <c r="A1853" s="101" t="s">
        <v>519</v>
      </c>
      <c r="B1853" s="99" t="s">
        <v>438</v>
      </c>
      <c r="C1853" s="99">
        <v>2</v>
      </c>
      <c r="D1853" s="103">
        <v>0.0013710420175819331</v>
      </c>
      <c r="E1853" s="103">
        <v>2.074735195769453</v>
      </c>
      <c r="F1853" s="99" t="s">
        <v>396</v>
      </c>
      <c r="G1853" s="99" t="b">
        <v>0</v>
      </c>
      <c r="H1853" s="99" t="b">
        <v>0</v>
      </c>
      <c r="I1853" s="99" t="b">
        <v>0</v>
      </c>
      <c r="J1853" s="99" t="b">
        <v>0</v>
      </c>
      <c r="K1853" s="99" t="b">
        <v>0</v>
      </c>
      <c r="L1853" s="99" t="b">
        <v>0</v>
      </c>
    </row>
    <row r="1854" spans="1:12" ht="15">
      <c r="A1854" s="101" t="s">
        <v>518</v>
      </c>
      <c r="B1854" s="99" t="s">
        <v>1035</v>
      </c>
      <c r="C1854" s="99">
        <v>2</v>
      </c>
      <c r="D1854" s="103">
        <v>0.0013710420175819331</v>
      </c>
      <c r="E1854" s="103">
        <v>2.1838796651945214</v>
      </c>
      <c r="F1854" s="99" t="s">
        <v>396</v>
      </c>
      <c r="G1854" s="99" t="b">
        <v>0</v>
      </c>
      <c r="H1854" s="99" t="b">
        <v>0</v>
      </c>
      <c r="I1854" s="99" t="b">
        <v>0</v>
      </c>
      <c r="J1854" s="99" t="b">
        <v>1</v>
      </c>
      <c r="K1854" s="99" t="b">
        <v>0</v>
      </c>
      <c r="L1854" s="99" t="b">
        <v>0</v>
      </c>
    </row>
    <row r="1855" spans="1:12" ht="15">
      <c r="A1855" s="101" t="s">
        <v>637</v>
      </c>
      <c r="B1855" s="99" t="s">
        <v>539</v>
      </c>
      <c r="C1855" s="99">
        <v>2</v>
      </c>
      <c r="D1855" s="103">
        <v>0.0013710420175819331</v>
      </c>
      <c r="E1855" s="103">
        <v>2.5518564504891157</v>
      </c>
      <c r="F1855" s="99" t="s">
        <v>396</v>
      </c>
      <c r="G1855" s="99" t="b">
        <v>0</v>
      </c>
      <c r="H1855" s="99" t="b">
        <v>0</v>
      </c>
      <c r="I1855" s="99" t="b">
        <v>0</v>
      </c>
      <c r="J1855" s="99" t="b">
        <v>0</v>
      </c>
      <c r="K1855" s="99" t="b">
        <v>0</v>
      </c>
      <c r="L1855" s="99" t="b">
        <v>0</v>
      </c>
    </row>
    <row r="1856" spans="1:12" ht="15">
      <c r="A1856" s="101" t="s">
        <v>456</v>
      </c>
      <c r="B1856" s="99" t="s">
        <v>578</v>
      </c>
      <c r="C1856" s="99">
        <v>2</v>
      </c>
      <c r="D1856" s="103">
        <v>0.0013710420175819331</v>
      </c>
      <c r="E1856" s="103">
        <v>2.1539164418170778</v>
      </c>
      <c r="F1856" s="99" t="s">
        <v>396</v>
      </c>
      <c r="G1856" s="99" t="b">
        <v>0</v>
      </c>
      <c r="H1856" s="99" t="b">
        <v>0</v>
      </c>
      <c r="I1856" s="99" t="b">
        <v>0</v>
      </c>
      <c r="J1856" s="99" t="b">
        <v>0</v>
      </c>
      <c r="K1856" s="99" t="b">
        <v>0</v>
      </c>
      <c r="L1856" s="99" t="b">
        <v>0</v>
      </c>
    </row>
    <row r="1857" spans="1:12" ht="15">
      <c r="A1857" s="101" t="s">
        <v>1074</v>
      </c>
      <c r="B1857" s="99" t="s">
        <v>622</v>
      </c>
      <c r="C1857" s="99">
        <v>2</v>
      </c>
      <c r="D1857" s="103">
        <v>0.0013710420175819331</v>
      </c>
      <c r="E1857" s="103">
        <v>2.426917713880816</v>
      </c>
      <c r="F1857" s="99" t="s">
        <v>396</v>
      </c>
      <c r="G1857" s="99" t="b">
        <v>0</v>
      </c>
      <c r="H1857" s="99" t="b">
        <v>0</v>
      </c>
      <c r="I1857" s="99" t="b">
        <v>0</v>
      </c>
      <c r="J1857" s="99" t="b">
        <v>0</v>
      </c>
      <c r="K1857" s="99" t="b">
        <v>0</v>
      </c>
      <c r="L1857" s="99" t="b">
        <v>0</v>
      </c>
    </row>
    <row r="1858" spans="1:12" ht="15">
      <c r="A1858" s="101" t="s">
        <v>445</v>
      </c>
      <c r="B1858" s="99" t="s">
        <v>417</v>
      </c>
      <c r="C1858" s="99">
        <v>2</v>
      </c>
      <c r="D1858" s="103">
        <v>0.0013710420175819331</v>
      </c>
      <c r="E1858" s="103">
        <v>1.5518564504891155</v>
      </c>
      <c r="F1858" s="99" t="s">
        <v>396</v>
      </c>
      <c r="G1858" s="99" t="b">
        <v>0</v>
      </c>
      <c r="H1858" s="99" t="b">
        <v>0</v>
      </c>
      <c r="I1858" s="99" t="b">
        <v>0</v>
      </c>
      <c r="J1858" s="99" t="b">
        <v>0</v>
      </c>
      <c r="K1858" s="99" t="b">
        <v>0</v>
      </c>
      <c r="L1858" s="99" t="b">
        <v>0</v>
      </c>
    </row>
    <row r="1859" spans="1:12" ht="15">
      <c r="A1859" s="101" t="s">
        <v>457</v>
      </c>
      <c r="B1859" s="99" t="s">
        <v>457</v>
      </c>
      <c r="C1859" s="99">
        <v>2</v>
      </c>
      <c r="D1859" s="103">
        <v>0.0013710420175819331</v>
      </c>
      <c r="E1859" s="103">
        <v>2.1258877182168345</v>
      </c>
      <c r="F1859" s="99" t="s">
        <v>396</v>
      </c>
      <c r="G1859" s="99" t="b">
        <v>0</v>
      </c>
      <c r="H1859" s="99" t="b">
        <v>0</v>
      </c>
      <c r="I1859" s="99" t="b">
        <v>0</v>
      </c>
      <c r="J1859" s="99" t="b">
        <v>0</v>
      </c>
      <c r="K1859" s="99" t="b">
        <v>0</v>
      </c>
      <c r="L1859" s="99" t="b">
        <v>0</v>
      </c>
    </row>
    <row r="1860" spans="1:12" ht="15">
      <c r="A1860" s="101" t="s">
        <v>538</v>
      </c>
      <c r="B1860" s="99" t="s">
        <v>1050</v>
      </c>
      <c r="C1860" s="99">
        <v>2</v>
      </c>
      <c r="D1860" s="103">
        <v>0.0013710420175819331</v>
      </c>
      <c r="E1860" s="103">
        <v>2.727947709544797</v>
      </c>
      <c r="F1860" s="99" t="s">
        <v>396</v>
      </c>
      <c r="G1860" s="99" t="b">
        <v>0</v>
      </c>
      <c r="H1860" s="99" t="b">
        <v>0</v>
      </c>
      <c r="I1860" s="99" t="b">
        <v>0</v>
      </c>
      <c r="J1860" s="99" t="b">
        <v>0</v>
      </c>
      <c r="K1860" s="99" t="b">
        <v>0</v>
      </c>
      <c r="L1860" s="99" t="b">
        <v>0</v>
      </c>
    </row>
    <row r="1861" spans="1:12" ht="15">
      <c r="A1861" s="101" t="s">
        <v>941</v>
      </c>
      <c r="B1861" s="99" t="s">
        <v>421</v>
      </c>
      <c r="C1861" s="99">
        <v>2</v>
      </c>
      <c r="D1861" s="103">
        <v>0.0013710420175819331</v>
      </c>
      <c r="E1861" s="103">
        <v>1.987585020050553</v>
      </c>
      <c r="F1861" s="99" t="s">
        <v>396</v>
      </c>
      <c r="G1861" s="99" t="b">
        <v>0</v>
      </c>
      <c r="H1861" s="99" t="b">
        <v>0</v>
      </c>
      <c r="I1861" s="99" t="b">
        <v>0</v>
      </c>
      <c r="J1861" s="99" t="b">
        <v>0</v>
      </c>
      <c r="K1861" s="99" t="b">
        <v>0</v>
      </c>
      <c r="L1861" s="99" t="b">
        <v>0</v>
      </c>
    </row>
    <row r="1862" spans="1:12" ht="15">
      <c r="A1862" s="101" t="s">
        <v>608</v>
      </c>
      <c r="B1862" s="99" t="s">
        <v>469</v>
      </c>
      <c r="C1862" s="99">
        <v>2</v>
      </c>
      <c r="D1862" s="103">
        <v>0.0013710420175819331</v>
      </c>
      <c r="E1862" s="103">
        <v>2.5518564504891157</v>
      </c>
      <c r="F1862" s="99" t="s">
        <v>396</v>
      </c>
      <c r="G1862" s="99" t="b">
        <v>0</v>
      </c>
      <c r="H1862" s="99" t="b">
        <v>0</v>
      </c>
      <c r="I1862" s="99" t="b">
        <v>0</v>
      </c>
      <c r="J1862" s="99" t="b">
        <v>0</v>
      </c>
      <c r="K1862" s="99" t="b">
        <v>0</v>
      </c>
      <c r="L1862" s="99" t="b">
        <v>0</v>
      </c>
    </row>
    <row r="1863" spans="1:12" ht="15">
      <c r="A1863" s="101" t="s">
        <v>772</v>
      </c>
      <c r="B1863" s="99" t="s">
        <v>744</v>
      </c>
      <c r="C1863" s="99">
        <v>2</v>
      </c>
      <c r="D1863" s="103">
        <v>0.0013710420175819331</v>
      </c>
      <c r="E1863" s="103">
        <v>2.727947709544797</v>
      </c>
      <c r="F1863" s="99" t="s">
        <v>396</v>
      </c>
      <c r="G1863" s="99" t="b">
        <v>0</v>
      </c>
      <c r="H1863" s="99" t="b">
        <v>0</v>
      </c>
      <c r="I1863" s="99" t="b">
        <v>0</v>
      </c>
      <c r="J1863" s="99" t="b">
        <v>0</v>
      </c>
      <c r="K1863" s="99" t="b">
        <v>0</v>
      </c>
      <c r="L1863" s="99" t="b">
        <v>0</v>
      </c>
    </row>
    <row r="1864" spans="1:12" ht="15">
      <c r="A1864" s="101" t="s">
        <v>1076</v>
      </c>
      <c r="B1864" s="99" t="s">
        <v>630</v>
      </c>
      <c r="C1864" s="99">
        <v>2</v>
      </c>
      <c r="D1864" s="103">
        <v>0.0013710420175819331</v>
      </c>
      <c r="E1864" s="103">
        <v>2.727947709544797</v>
      </c>
      <c r="F1864" s="99" t="s">
        <v>396</v>
      </c>
      <c r="G1864" s="99" t="b">
        <v>0</v>
      </c>
      <c r="H1864" s="99" t="b">
        <v>0</v>
      </c>
      <c r="I1864" s="99" t="b">
        <v>0</v>
      </c>
      <c r="J1864" s="99" t="b">
        <v>0</v>
      </c>
      <c r="K1864" s="99" t="b">
        <v>0</v>
      </c>
      <c r="L1864" s="99" t="b">
        <v>0</v>
      </c>
    </row>
    <row r="1865" spans="1:12" ht="15">
      <c r="A1865" s="101" t="s">
        <v>932</v>
      </c>
      <c r="B1865" s="99" t="s">
        <v>437</v>
      </c>
      <c r="C1865" s="99">
        <v>2</v>
      </c>
      <c r="D1865" s="103">
        <v>0.0013710420175819331</v>
      </c>
      <c r="E1865" s="103">
        <v>2.028977705208778</v>
      </c>
      <c r="F1865" s="99" t="s">
        <v>396</v>
      </c>
      <c r="G1865" s="99" t="b">
        <v>0</v>
      </c>
      <c r="H1865" s="99" t="b">
        <v>0</v>
      </c>
      <c r="I1865" s="99" t="b">
        <v>0</v>
      </c>
      <c r="J1865" s="99" t="b">
        <v>0</v>
      </c>
      <c r="K1865" s="99" t="b">
        <v>0</v>
      </c>
      <c r="L1865" s="99" t="b">
        <v>0</v>
      </c>
    </row>
    <row r="1866" spans="1:12" ht="15">
      <c r="A1866" s="101" t="s">
        <v>435</v>
      </c>
      <c r="B1866" s="99" t="s">
        <v>937</v>
      </c>
      <c r="C1866" s="99">
        <v>2</v>
      </c>
      <c r="D1866" s="103">
        <v>0.0013710420175819331</v>
      </c>
      <c r="E1866" s="103">
        <v>1.8828496695305401</v>
      </c>
      <c r="F1866" s="99" t="s">
        <v>396</v>
      </c>
      <c r="G1866" s="99" t="b">
        <v>0</v>
      </c>
      <c r="H1866" s="99" t="b">
        <v>0</v>
      </c>
      <c r="I1866" s="99" t="b">
        <v>0</v>
      </c>
      <c r="J1866" s="99" t="b">
        <v>0</v>
      </c>
      <c r="K1866" s="99" t="b">
        <v>0</v>
      </c>
      <c r="L1866" s="99" t="b">
        <v>0</v>
      </c>
    </row>
    <row r="1867" spans="1:12" ht="15">
      <c r="A1867" s="101" t="s">
        <v>857</v>
      </c>
      <c r="B1867" s="99" t="s">
        <v>925</v>
      </c>
      <c r="C1867" s="99">
        <v>2</v>
      </c>
      <c r="D1867" s="103">
        <v>0.0013710420175819331</v>
      </c>
      <c r="E1867" s="103">
        <v>2.727947709544797</v>
      </c>
      <c r="F1867" s="99" t="s">
        <v>396</v>
      </c>
      <c r="G1867" s="99" t="b">
        <v>0</v>
      </c>
      <c r="H1867" s="99" t="b">
        <v>0</v>
      </c>
      <c r="I1867" s="99" t="b">
        <v>0</v>
      </c>
      <c r="J1867" s="99" t="b">
        <v>0</v>
      </c>
      <c r="K1867" s="99" t="b">
        <v>0</v>
      </c>
      <c r="L1867" s="99" t="b">
        <v>0</v>
      </c>
    </row>
    <row r="1868" spans="1:12" ht="15">
      <c r="A1868" s="101" t="s">
        <v>622</v>
      </c>
      <c r="B1868" s="99" t="s">
        <v>932</v>
      </c>
      <c r="C1868" s="99">
        <v>2</v>
      </c>
      <c r="D1868" s="103">
        <v>0.0013710420175819331</v>
      </c>
      <c r="E1868" s="103">
        <v>2.426917713880816</v>
      </c>
      <c r="F1868" s="99" t="s">
        <v>396</v>
      </c>
      <c r="G1868" s="99" t="b">
        <v>0</v>
      </c>
      <c r="H1868" s="99" t="b">
        <v>0</v>
      </c>
      <c r="I1868" s="99" t="b">
        <v>0</v>
      </c>
      <c r="J1868" s="99" t="b">
        <v>0</v>
      </c>
      <c r="K1868" s="99" t="b">
        <v>0</v>
      </c>
      <c r="L1868" s="99" t="b">
        <v>0</v>
      </c>
    </row>
    <row r="1869" spans="1:12" ht="15">
      <c r="A1869" s="101" t="s">
        <v>518</v>
      </c>
      <c r="B1869" s="99" t="s">
        <v>686</v>
      </c>
      <c r="C1869" s="99">
        <v>2</v>
      </c>
      <c r="D1869" s="103">
        <v>0.0013710420175819331</v>
      </c>
      <c r="E1869" s="103">
        <v>2.00778840613884</v>
      </c>
      <c r="F1869" s="99" t="s">
        <v>396</v>
      </c>
      <c r="G1869" s="99" t="b">
        <v>0</v>
      </c>
      <c r="H1869" s="99" t="b">
        <v>0</v>
      </c>
      <c r="I1869" s="99" t="b">
        <v>0</v>
      </c>
      <c r="J1869" s="99" t="b">
        <v>0</v>
      </c>
      <c r="K1869" s="99" t="b">
        <v>0</v>
      </c>
      <c r="L1869" s="99" t="b">
        <v>0</v>
      </c>
    </row>
    <row r="1870" spans="1:12" ht="15">
      <c r="A1870" s="101" t="s">
        <v>572</v>
      </c>
      <c r="B1870" s="99" t="s">
        <v>739</v>
      </c>
      <c r="C1870" s="99">
        <v>2</v>
      </c>
      <c r="D1870" s="103">
        <v>0.0013710420175819331</v>
      </c>
      <c r="E1870" s="103">
        <v>2.3757651914334343</v>
      </c>
      <c r="F1870" s="99" t="s">
        <v>396</v>
      </c>
      <c r="G1870" s="99" t="b">
        <v>0</v>
      </c>
      <c r="H1870" s="99" t="b">
        <v>0</v>
      </c>
      <c r="I1870" s="99" t="b">
        <v>0</v>
      </c>
      <c r="J1870" s="99" t="b">
        <v>0</v>
      </c>
      <c r="K1870" s="99" t="b">
        <v>0</v>
      </c>
      <c r="L1870" s="99" t="b">
        <v>0</v>
      </c>
    </row>
    <row r="1871" spans="1:12" ht="15">
      <c r="A1871" s="101" t="s">
        <v>469</v>
      </c>
      <c r="B1871" s="99" t="s">
        <v>430</v>
      </c>
      <c r="C1871" s="99">
        <v>2</v>
      </c>
      <c r="D1871" s="103">
        <v>0.0013710420175819331</v>
      </c>
      <c r="E1871" s="103">
        <v>2.5518564504891157</v>
      </c>
      <c r="F1871" s="99" t="s">
        <v>396</v>
      </c>
      <c r="G1871" s="99" t="b">
        <v>0</v>
      </c>
      <c r="H1871" s="99" t="b">
        <v>0</v>
      </c>
      <c r="I1871" s="99" t="b">
        <v>0</v>
      </c>
      <c r="J1871" s="99" t="b">
        <v>0</v>
      </c>
      <c r="K1871" s="99" t="b">
        <v>0</v>
      </c>
      <c r="L1871" s="99" t="b">
        <v>0</v>
      </c>
    </row>
    <row r="1872" spans="1:12" ht="15">
      <c r="A1872" s="101" t="s">
        <v>437</v>
      </c>
      <c r="B1872" s="99" t="s">
        <v>997</v>
      </c>
      <c r="C1872" s="99">
        <v>2</v>
      </c>
      <c r="D1872" s="103">
        <v>0.0013710420175819331</v>
      </c>
      <c r="E1872" s="103">
        <v>2.028977705208778</v>
      </c>
      <c r="F1872" s="99" t="s">
        <v>396</v>
      </c>
      <c r="G1872" s="99" t="b">
        <v>0</v>
      </c>
      <c r="H1872" s="99" t="b">
        <v>0</v>
      </c>
      <c r="I1872" s="99" t="b">
        <v>0</v>
      </c>
      <c r="J1872" s="99" t="b">
        <v>0</v>
      </c>
      <c r="K1872" s="99" t="b">
        <v>0</v>
      </c>
      <c r="L1872" s="99" t="b">
        <v>0</v>
      </c>
    </row>
    <row r="1873" spans="1:12" ht="15">
      <c r="A1873" s="101" t="s">
        <v>432</v>
      </c>
      <c r="B1873" s="99" t="s">
        <v>1101</v>
      </c>
      <c r="C1873" s="99">
        <v>2</v>
      </c>
      <c r="D1873" s="103">
        <v>0.0013710420175819331</v>
      </c>
      <c r="E1873" s="103">
        <v>2.1838796651945214</v>
      </c>
      <c r="F1873" s="99" t="s">
        <v>396</v>
      </c>
      <c r="G1873" s="99" t="b">
        <v>0</v>
      </c>
      <c r="H1873" s="99" t="b">
        <v>0</v>
      </c>
      <c r="I1873" s="99" t="b">
        <v>0</v>
      </c>
      <c r="J1873" s="99" t="b">
        <v>0</v>
      </c>
      <c r="K1873" s="99" t="b">
        <v>0</v>
      </c>
      <c r="L1873" s="99" t="b">
        <v>0</v>
      </c>
    </row>
    <row r="1874" spans="1:12" ht="15">
      <c r="A1874" s="101" t="s">
        <v>1054</v>
      </c>
      <c r="B1874" s="99" t="s">
        <v>447</v>
      </c>
      <c r="C1874" s="99">
        <v>2</v>
      </c>
      <c r="D1874" s="103">
        <v>0.0013710420175819331</v>
      </c>
      <c r="E1874" s="103">
        <v>2.426917713880816</v>
      </c>
      <c r="F1874" s="99" t="s">
        <v>396</v>
      </c>
      <c r="G1874" s="99" t="b">
        <v>1</v>
      </c>
      <c r="H1874" s="99" t="b">
        <v>0</v>
      </c>
      <c r="I1874" s="99" t="b">
        <v>0</v>
      </c>
      <c r="J1874" s="99" t="b">
        <v>0</v>
      </c>
      <c r="K1874" s="99" t="b">
        <v>0</v>
      </c>
      <c r="L1874" s="99" t="b">
        <v>0</v>
      </c>
    </row>
    <row r="1875" spans="1:12" ht="15">
      <c r="A1875" s="101" t="s">
        <v>426</v>
      </c>
      <c r="B1875" s="99" t="s">
        <v>423</v>
      </c>
      <c r="C1875" s="99">
        <v>2</v>
      </c>
      <c r="D1875" s="103">
        <v>0.0013710420175819331</v>
      </c>
      <c r="E1875" s="103">
        <v>2.5518564504891157</v>
      </c>
      <c r="F1875" s="99" t="s">
        <v>396</v>
      </c>
      <c r="G1875" s="99" t="b">
        <v>0</v>
      </c>
      <c r="H1875" s="99" t="b">
        <v>0</v>
      </c>
      <c r="I1875" s="99" t="b">
        <v>0</v>
      </c>
      <c r="J1875" s="99" t="b">
        <v>0</v>
      </c>
      <c r="K1875" s="99" t="b">
        <v>0</v>
      </c>
      <c r="L1875" s="99" t="b">
        <v>0</v>
      </c>
    </row>
    <row r="1876" spans="1:12" ht="15">
      <c r="A1876" s="101" t="s">
        <v>558</v>
      </c>
      <c r="B1876" s="99" t="s">
        <v>534</v>
      </c>
      <c r="C1876" s="99">
        <v>2</v>
      </c>
      <c r="D1876" s="103">
        <v>0.0013710420175819331</v>
      </c>
      <c r="E1876" s="103">
        <v>1.9497964591611532</v>
      </c>
      <c r="F1876" s="99" t="s">
        <v>396</v>
      </c>
      <c r="G1876" s="99" t="b">
        <v>0</v>
      </c>
      <c r="H1876" s="99" t="b">
        <v>0</v>
      </c>
      <c r="I1876" s="99" t="b">
        <v>0</v>
      </c>
      <c r="J1876" s="99" t="b">
        <v>1</v>
      </c>
      <c r="K1876" s="99" t="b">
        <v>0</v>
      </c>
      <c r="L1876" s="99" t="b">
        <v>0</v>
      </c>
    </row>
    <row r="1877" spans="1:12" ht="15">
      <c r="A1877" s="101" t="s">
        <v>935</v>
      </c>
      <c r="B1877" s="99" t="s">
        <v>1157</v>
      </c>
      <c r="C1877" s="99">
        <v>2</v>
      </c>
      <c r="D1877" s="103">
        <v>0.0013710420175819331</v>
      </c>
      <c r="E1877" s="103">
        <v>2.727947709544797</v>
      </c>
      <c r="F1877" s="99" t="s">
        <v>396</v>
      </c>
      <c r="G1877" s="99" t="b">
        <v>0</v>
      </c>
      <c r="H1877" s="99" t="b">
        <v>0</v>
      </c>
      <c r="I1877" s="99" t="b">
        <v>0</v>
      </c>
      <c r="J1877" s="99" t="b">
        <v>0</v>
      </c>
      <c r="K1877" s="99" t="b">
        <v>0</v>
      </c>
      <c r="L1877" s="99" t="b">
        <v>0</v>
      </c>
    </row>
    <row r="1878" spans="1:12" ht="15">
      <c r="A1878" s="101" t="s">
        <v>421</v>
      </c>
      <c r="B1878" s="99" t="s">
        <v>519</v>
      </c>
      <c r="C1878" s="99">
        <v>2</v>
      </c>
      <c r="D1878" s="103">
        <v>0.0013710420175819331</v>
      </c>
      <c r="E1878" s="103">
        <v>1.8114937609948718</v>
      </c>
      <c r="F1878" s="99" t="s">
        <v>396</v>
      </c>
      <c r="G1878" s="99" t="b">
        <v>0</v>
      </c>
      <c r="H1878" s="99" t="b">
        <v>0</v>
      </c>
      <c r="I1878" s="99" t="b">
        <v>0</v>
      </c>
      <c r="J1878" s="99" t="b">
        <v>0</v>
      </c>
      <c r="K1878" s="99" t="b">
        <v>0</v>
      </c>
      <c r="L1878" s="99" t="b">
        <v>0</v>
      </c>
    </row>
    <row r="1879" spans="1:12" ht="15">
      <c r="A1879" s="101" t="s">
        <v>562</v>
      </c>
      <c r="B1879" s="99" t="s">
        <v>445</v>
      </c>
      <c r="C1879" s="99">
        <v>2</v>
      </c>
      <c r="D1879" s="103">
        <v>0.0013710420175819331</v>
      </c>
      <c r="E1879" s="103">
        <v>2.330007700872759</v>
      </c>
      <c r="F1879" s="99" t="s">
        <v>396</v>
      </c>
      <c r="G1879" s="99" t="b">
        <v>0</v>
      </c>
      <c r="H1879" s="99" t="b">
        <v>0</v>
      </c>
      <c r="I1879" s="99" t="b">
        <v>0</v>
      </c>
      <c r="J1879" s="99" t="b">
        <v>0</v>
      </c>
      <c r="K1879" s="99" t="b">
        <v>0</v>
      </c>
      <c r="L1879" s="99" t="b">
        <v>0</v>
      </c>
    </row>
    <row r="1880" spans="1:12" ht="15">
      <c r="A1880" s="101" t="s">
        <v>250</v>
      </c>
      <c r="B1880" s="99" t="s">
        <v>491</v>
      </c>
      <c r="C1880" s="99">
        <v>2</v>
      </c>
      <c r="D1880" s="103">
        <v>0.0013710420175819331</v>
      </c>
      <c r="E1880" s="103">
        <v>1.2886150157145342</v>
      </c>
      <c r="F1880" s="99" t="s">
        <v>396</v>
      </c>
      <c r="G1880" s="99" t="b">
        <v>0</v>
      </c>
      <c r="H1880" s="99" t="b">
        <v>0</v>
      </c>
      <c r="I1880" s="99" t="b">
        <v>0</v>
      </c>
      <c r="J1880" s="99" t="b">
        <v>0</v>
      </c>
      <c r="K1880" s="99" t="b">
        <v>0</v>
      </c>
      <c r="L1880" s="99" t="b">
        <v>0</v>
      </c>
    </row>
    <row r="1881" spans="1:12" ht="15">
      <c r="A1881" s="101" t="s">
        <v>652</v>
      </c>
      <c r="B1881" s="99" t="s">
        <v>418</v>
      </c>
      <c r="C1881" s="99">
        <v>2</v>
      </c>
      <c r="D1881" s="103">
        <v>0.0013710420175819331</v>
      </c>
      <c r="E1881" s="103">
        <v>2.1258877182168345</v>
      </c>
      <c r="F1881" s="99" t="s">
        <v>396</v>
      </c>
      <c r="G1881" s="99" t="b">
        <v>0</v>
      </c>
      <c r="H1881" s="99" t="b">
        <v>0</v>
      </c>
      <c r="I1881" s="99" t="b">
        <v>0</v>
      </c>
      <c r="J1881" s="99" t="b">
        <v>0</v>
      </c>
      <c r="K1881" s="99" t="b">
        <v>0</v>
      </c>
      <c r="L1881" s="99" t="b">
        <v>0</v>
      </c>
    </row>
    <row r="1882" spans="1:12" ht="15">
      <c r="A1882" s="101" t="s">
        <v>470</v>
      </c>
      <c r="B1882" s="99" t="s">
        <v>538</v>
      </c>
      <c r="C1882" s="99">
        <v>2</v>
      </c>
      <c r="D1882" s="103">
        <v>0.0013710420175819331</v>
      </c>
      <c r="E1882" s="103">
        <v>2.330007700872759</v>
      </c>
      <c r="F1882" s="99" t="s">
        <v>396</v>
      </c>
      <c r="G1882" s="99" t="b">
        <v>0</v>
      </c>
      <c r="H1882" s="99" t="b">
        <v>0</v>
      </c>
      <c r="I1882" s="99" t="b">
        <v>0</v>
      </c>
      <c r="J1882" s="99" t="b">
        <v>0</v>
      </c>
      <c r="K1882" s="99" t="b">
        <v>0</v>
      </c>
      <c r="L1882" s="99" t="b">
        <v>0</v>
      </c>
    </row>
    <row r="1883" spans="1:12" ht="15">
      <c r="A1883" s="101" t="s">
        <v>428</v>
      </c>
      <c r="B1883" s="99" t="s">
        <v>518</v>
      </c>
      <c r="C1883" s="99">
        <v>2</v>
      </c>
      <c r="D1883" s="103">
        <v>0.0013710420175819331</v>
      </c>
      <c r="E1883" s="103">
        <v>1.7067584104748588</v>
      </c>
      <c r="F1883" s="99" t="s">
        <v>396</v>
      </c>
      <c r="G1883" s="99" t="b">
        <v>0</v>
      </c>
      <c r="H1883" s="99" t="b">
        <v>0</v>
      </c>
      <c r="I1883" s="99" t="b">
        <v>0</v>
      </c>
      <c r="J1883" s="99" t="b">
        <v>0</v>
      </c>
      <c r="K1883" s="99" t="b">
        <v>0</v>
      </c>
      <c r="L1883" s="99" t="b">
        <v>0</v>
      </c>
    </row>
    <row r="1884" spans="1:12" ht="15">
      <c r="A1884" s="101" t="s">
        <v>1101</v>
      </c>
      <c r="B1884" s="99" t="s">
        <v>497</v>
      </c>
      <c r="C1884" s="99">
        <v>2</v>
      </c>
      <c r="D1884" s="103">
        <v>0.0013710420175819331</v>
      </c>
      <c r="E1884" s="103">
        <v>2.727947709544797</v>
      </c>
      <c r="F1884" s="99" t="s">
        <v>396</v>
      </c>
      <c r="G1884" s="99" t="b">
        <v>0</v>
      </c>
      <c r="H1884" s="99" t="b">
        <v>0</v>
      </c>
      <c r="I1884" s="99" t="b">
        <v>0</v>
      </c>
      <c r="J1884" s="99" t="b">
        <v>0</v>
      </c>
      <c r="K1884" s="99" t="b">
        <v>0</v>
      </c>
      <c r="L1884" s="99" t="b">
        <v>0</v>
      </c>
    </row>
    <row r="1885" spans="1:12" ht="15">
      <c r="A1885" s="101" t="s">
        <v>454</v>
      </c>
      <c r="B1885" s="99" t="s">
        <v>476</v>
      </c>
      <c r="C1885" s="99">
        <v>2</v>
      </c>
      <c r="D1885" s="103">
        <v>0.0013710420175819331</v>
      </c>
      <c r="E1885" s="103">
        <v>1.7067584104748588</v>
      </c>
      <c r="F1885" s="99" t="s">
        <v>396</v>
      </c>
      <c r="G1885" s="99" t="b">
        <v>0</v>
      </c>
      <c r="H1885" s="99" t="b">
        <v>0</v>
      </c>
      <c r="I1885" s="99" t="b">
        <v>0</v>
      </c>
      <c r="J1885" s="99" t="b">
        <v>0</v>
      </c>
      <c r="K1885" s="99" t="b">
        <v>0</v>
      </c>
      <c r="L1885" s="99" t="b">
        <v>0</v>
      </c>
    </row>
    <row r="1886" spans="1:12" ht="15">
      <c r="A1886" s="101" t="s">
        <v>436</v>
      </c>
      <c r="B1886" s="99" t="s">
        <v>652</v>
      </c>
      <c r="C1886" s="99">
        <v>2</v>
      </c>
      <c r="D1886" s="103">
        <v>0.0013710420175819331</v>
      </c>
      <c r="E1886" s="103">
        <v>2.727947709544797</v>
      </c>
      <c r="F1886" s="99" t="s">
        <v>396</v>
      </c>
      <c r="G1886" s="99" t="b">
        <v>0</v>
      </c>
      <c r="H1886" s="99" t="b">
        <v>0</v>
      </c>
      <c r="I1886" s="99" t="b">
        <v>0</v>
      </c>
      <c r="J1886" s="99" t="b">
        <v>0</v>
      </c>
      <c r="K1886" s="99" t="b">
        <v>0</v>
      </c>
      <c r="L1886" s="99" t="b">
        <v>0</v>
      </c>
    </row>
    <row r="1887" spans="1:12" ht="15">
      <c r="A1887" s="101" t="s">
        <v>545</v>
      </c>
      <c r="B1887" s="99" t="s">
        <v>771</v>
      </c>
      <c r="C1887" s="99">
        <v>2</v>
      </c>
      <c r="D1887" s="103">
        <v>0.0013710420175819331</v>
      </c>
      <c r="E1887" s="103">
        <v>2.426917713880816</v>
      </c>
      <c r="F1887" s="99" t="s">
        <v>396</v>
      </c>
      <c r="G1887" s="99" t="b">
        <v>0</v>
      </c>
      <c r="H1887" s="99" t="b">
        <v>0</v>
      </c>
      <c r="I1887" s="99" t="b">
        <v>0</v>
      </c>
      <c r="J1887" s="99" t="b">
        <v>0</v>
      </c>
      <c r="K1887" s="99" t="b">
        <v>0</v>
      </c>
      <c r="L1887" s="99" t="b">
        <v>0</v>
      </c>
    </row>
    <row r="1888" spans="1:12" ht="15">
      <c r="A1888" s="101" t="s">
        <v>647</v>
      </c>
      <c r="B1888" s="99" t="s">
        <v>498</v>
      </c>
      <c r="C1888" s="99">
        <v>2</v>
      </c>
      <c r="D1888" s="103">
        <v>0.0013710420175819331</v>
      </c>
      <c r="E1888" s="103">
        <v>2.3757651914334343</v>
      </c>
      <c r="F1888" s="99" t="s">
        <v>396</v>
      </c>
      <c r="G1888" s="99" t="b">
        <v>0</v>
      </c>
      <c r="H1888" s="99" t="b">
        <v>0</v>
      </c>
      <c r="I1888" s="99" t="b">
        <v>0</v>
      </c>
      <c r="J1888" s="99" t="b">
        <v>0</v>
      </c>
      <c r="K1888" s="99" t="b">
        <v>0</v>
      </c>
      <c r="L1888" s="99" t="b">
        <v>0</v>
      </c>
    </row>
    <row r="1889" spans="1:12" ht="15">
      <c r="A1889" s="101" t="s">
        <v>545</v>
      </c>
      <c r="B1889" s="99" t="s">
        <v>941</v>
      </c>
      <c r="C1889" s="99">
        <v>2</v>
      </c>
      <c r="D1889" s="103">
        <v>0.0013710420175819331</v>
      </c>
      <c r="E1889" s="103">
        <v>2.426917713880816</v>
      </c>
      <c r="F1889" s="99" t="s">
        <v>396</v>
      </c>
      <c r="G1889" s="99" t="b">
        <v>0</v>
      </c>
      <c r="H1889" s="99" t="b">
        <v>0</v>
      </c>
      <c r="I1889" s="99" t="b">
        <v>0</v>
      </c>
      <c r="J1889" s="99" t="b">
        <v>0</v>
      </c>
      <c r="K1889" s="99" t="b">
        <v>0</v>
      </c>
      <c r="L1889" s="99" t="b">
        <v>0</v>
      </c>
    </row>
    <row r="1890" spans="1:12" ht="15">
      <c r="A1890" s="101" t="s">
        <v>532</v>
      </c>
      <c r="B1890" s="99" t="s">
        <v>1007</v>
      </c>
      <c r="C1890" s="99">
        <v>2</v>
      </c>
      <c r="D1890" s="103">
        <v>0.0013710420175819331</v>
      </c>
      <c r="E1890" s="103">
        <v>2.727947709544797</v>
      </c>
      <c r="F1890" s="99" t="s">
        <v>396</v>
      </c>
      <c r="G1890" s="99" t="b">
        <v>0</v>
      </c>
      <c r="H1890" s="99" t="b">
        <v>0</v>
      </c>
      <c r="I1890" s="99" t="b">
        <v>0</v>
      </c>
      <c r="J1890" s="99" t="b">
        <v>0</v>
      </c>
      <c r="K1890" s="99" t="b">
        <v>0</v>
      </c>
      <c r="L1890" s="99" t="b">
        <v>0</v>
      </c>
    </row>
    <row r="1891" spans="1:12" ht="15">
      <c r="A1891" s="101" t="s">
        <v>419</v>
      </c>
      <c r="B1891" s="99" t="s">
        <v>528</v>
      </c>
      <c r="C1891" s="99">
        <v>2</v>
      </c>
      <c r="D1891" s="103">
        <v>0.0013710420175819331</v>
      </c>
      <c r="E1891" s="103">
        <v>1.8248577225528533</v>
      </c>
      <c r="F1891" s="99" t="s">
        <v>396</v>
      </c>
      <c r="G1891" s="99" t="b">
        <v>0</v>
      </c>
      <c r="H1891" s="99" t="b">
        <v>0</v>
      </c>
      <c r="I1891" s="99" t="b">
        <v>0</v>
      </c>
      <c r="J1891" s="99" t="b">
        <v>0</v>
      </c>
      <c r="K1891" s="99" t="b">
        <v>0</v>
      </c>
      <c r="L1891" s="99" t="b">
        <v>0</v>
      </c>
    </row>
    <row r="1892" spans="1:12" ht="15">
      <c r="A1892" s="101" t="s">
        <v>447</v>
      </c>
      <c r="B1892" s="99" t="s">
        <v>829</v>
      </c>
      <c r="C1892" s="99">
        <v>2</v>
      </c>
      <c r="D1892" s="103">
        <v>0.0013710420175819331</v>
      </c>
      <c r="E1892" s="103">
        <v>2.426917713880816</v>
      </c>
      <c r="F1892" s="99" t="s">
        <v>396</v>
      </c>
      <c r="G1892" s="99" t="b">
        <v>0</v>
      </c>
      <c r="H1892" s="99" t="b">
        <v>0</v>
      </c>
      <c r="I1892" s="99" t="b">
        <v>0</v>
      </c>
      <c r="J1892" s="99" t="b">
        <v>0</v>
      </c>
      <c r="K1892" s="99" t="b">
        <v>0</v>
      </c>
      <c r="L1892" s="99" t="b">
        <v>0</v>
      </c>
    </row>
    <row r="1893" spans="1:12" ht="15">
      <c r="A1893" s="101" t="s">
        <v>1084</v>
      </c>
      <c r="B1893" s="99" t="s">
        <v>428</v>
      </c>
      <c r="C1893" s="99">
        <v>2</v>
      </c>
      <c r="D1893" s="103">
        <v>0.0013710420175819331</v>
      </c>
      <c r="E1893" s="103">
        <v>2.2508264548251344</v>
      </c>
      <c r="F1893" s="99" t="s">
        <v>396</v>
      </c>
      <c r="G1893" s="99" t="b">
        <v>1</v>
      </c>
      <c r="H1893" s="99" t="b">
        <v>0</v>
      </c>
      <c r="I1893" s="99" t="b">
        <v>0</v>
      </c>
      <c r="J1893" s="99" t="b">
        <v>0</v>
      </c>
      <c r="K1893" s="99" t="b">
        <v>0</v>
      </c>
      <c r="L1893" s="99" t="b">
        <v>0</v>
      </c>
    </row>
    <row r="1894" spans="1:12" ht="15">
      <c r="A1894" s="101" t="s">
        <v>491</v>
      </c>
      <c r="B1894" s="99" t="s">
        <v>1005</v>
      </c>
      <c r="C1894" s="99">
        <v>2</v>
      </c>
      <c r="D1894" s="103">
        <v>0.0013710420175819331</v>
      </c>
      <c r="E1894" s="103">
        <v>2.330007700872759</v>
      </c>
      <c r="F1894" s="99" t="s">
        <v>396</v>
      </c>
      <c r="G1894" s="99" t="b">
        <v>0</v>
      </c>
      <c r="H1894" s="99" t="b">
        <v>0</v>
      </c>
      <c r="I1894" s="99" t="b">
        <v>0</v>
      </c>
      <c r="J1894" s="99" t="b">
        <v>0</v>
      </c>
      <c r="K1894" s="99" t="b">
        <v>1</v>
      </c>
      <c r="L1894" s="99" t="b">
        <v>0</v>
      </c>
    </row>
    <row r="1895" spans="1:12" ht="15">
      <c r="A1895" s="101" t="s">
        <v>533</v>
      </c>
      <c r="B1895" s="99" t="s">
        <v>453</v>
      </c>
      <c r="C1895" s="99">
        <v>2</v>
      </c>
      <c r="D1895" s="103">
        <v>0.0013710420175819331</v>
      </c>
      <c r="E1895" s="103">
        <v>2.2508264548251344</v>
      </c>
      <c r="F1895" s="99" t="s">
        <v>396</v>
      </c>
      <c r="G1895" s="99" t="b">
        <v>0</v>
      </c>
      <c r="H1895" s="99" t="b">
        <v>0</v>
      </c>
      <c r="I1895" s="99" t="b">
        <v>0</v>
      </c>
      <c r="J1895" s="99" t="b">
        <v>0</v>
      </c>
      <c r="K1895" s="99" t="b">
        <v>0</v>
      </c>
      <c r="L1895" s="99" t="b">
        <v>0</v>
      </c>
    </row>
    <row r="1896" spans="1:12" ht="15">
      <c r="A1896" s="101" t="s">
        <v>250</v>
      </c>
      <c r="B1896" s="99" t="s">
        <v>1139</v>
      </c>
      <c r="C1896" s="99">
        <v>2</v>
      </c>
      <c r="D1896" s="103">
        <v>0.0013710420175819331</v>
      </c>
      <c r="E1896" s="103">
        <v>1.6865550243865717</v>
      </c>
      <c r="F1896" s="99" t="s">
        <v>396</v>
      </c>
      <c r="G1896" s="99" t="b">
        <v>0</v>
      </c>
      <c r="H1896" s="99" t="b">
        <v>0</v>
      </c>
      <c r="I1896" s="99" t="b">
        <v>0</v>
      </c>
      <c r="J1896" s="99" t="b">
        <v>0</v>
      </c>
      <c r="K1896" s="99" t="b">
        <v>0</v>
      </c>
      <c r="L1896" s="99" t="b">
        <v>0</v>
      </c>
    </row>
    <row r="1897" spans="1:12" ht="15">
      <c r="A1897" s="101" t="s">
        <v>737</v>
      </c>
      <c r="B1897" s="99" t="s">
        <v>435</v>
      </c>
      <c r="C1897" s="99">
        <v>2</v>
      </c>
      <c r="D1897" s="103">
        <v>0.0013710420175819331</v>
      </c>
      <c r="E1897" s="103">
        <v>1.8828496695305401</v>
      </c>
      <c r="F1897" s="99" t="s">
        <v>396</v>
      </c>
      <c r="G1897" s="99" t="b">
        <v>0</v>
      </c>
      <c r="H1897" s="99" t="b">
        <v>0</v>
      </c>
      <c r="I1897" s="99" t="b">
        <v>0</v>
      </c>
      <c r="J1897" s="99" t="b">
        <v>0</v>
      </c>
      <c r="K1897" s="99" t="b">
        <v>0</v>
      </c>
      <c r="L1897" s="99" t="b">
        <v>0</v>
      </c>
    </row>
    <row r="1898" spans="1:12" ht="15">
      <c r="A1898" s="101" t="s">
        <v>448</v>
      </c>
      <c r="B1898" s="99" t="s">
        <v>1175</v>
      </c>
      <c r="C1898" s="99">
        <v>2</v>
      </c>
      <c r="D1898" s="103">
        <v>0.0013710420175819331</v>
      </c>
      <c r="E1898" s="103">
        <v>2.028977705208778</v>
      </c>
      <c r="F1898" s="99" t="s">
        <v>396</v>
      </c>
      <c r="G1898" s="99" t="b">
        <v>0</v>
      </c>
      <c r="H1898" s="99" t="b">
        <v>0</v>
      </c>
      <c r="I1898" s="99" t="b">
        <v>0</v>
      </c>
      <c r="J1898" s="99" t="b">
        <v>1</v>
      </c>
      <c r="K1898" s="99" t="b">
        <v>0</v>
      </c>
      <c r="L1898" s="99" t="b">
        <v>0</v>
      </c>
    </row>
    <row r="1899" spans="1:12" ht="15">
      <c r="A1899" s="101" t="s">
        <v>250</v>
      </c>
      <c r="B1899" s="99" t="s">
        <v>508</v>
      </c>
      <c r="C1899" s="99">
        <v>2</v>
      </c>
      <c r="D1899" s="103">
        <v>0.0013710420175819331</v>
      </c>
      <c r="E1899" s="103">
        <v>1.3855250287225906</v>
      </c>
      <c r="F1899" s="99" t="s">
        <v>396</v>
      </c>
      <c r="G1899" s="99" t="b">
        <v>0</v>
      </c>
      <c r="H1899" s="99" t="b">
        <v>0</v>
      </c>
      <c r="I1899" s="99" t="b">
        <v>0</v>
      </c>
      <c r="J1899" s="99" t="b">
        <v>0</v>
      </c>
      <c r="K1899" s="99" t="b">
        <v>0</v>
      </c>
      <c r="L1899" s="99" t="b">
        <v>0</v>
      </c>
    </row>
    <row r="1900" spans="1:12" ht="15">
      <c r="A1900" s="101" t="s">
        <v>530</v>
      </c>
      <c r="B1900" s="99" t="s">
        <v>619</v>
      </c>
      <c r="C1900" s="99">
        <v>2</v>
      </c>
      <c r="D1900" s="103">
        <v>0.0013710420175819331</v>
      </c>
      <c r="E1900" s="103">
        <v>2.3757651914334343</v>
      </c>
      <c r="F1900" s="99" t="s">
        <v>396</v>
      </c>
      <c r="G1900" s="99" t="b">
        <v>0</v>
      </c>
      <c r="H1900" s="99" t="b">
        <v>0</v>
      </c>
      <c r="I1900" s="99" t="b">
        <v>0</v>
      </c>
      <c r="J1900" s="99" t="b">
        <v>0</v>
      </c>
      <c r="K1900" s="99" t="b">
        <v>0</v>
      </c>
      <c r="L1900" s="99" t="b">
        <v>0</v>
      </c>
    </row>
    <row r="1901" spans="1:12" ht="15">
      <c r="A1901" s="101" t="s">
        <v>417</v>
      </c>
      <c r="B1901" s="99" t="s">
        <v>895</v>
      </c>
      <c r="C1901" s="99">
        <v>2</v>
      </c>
      <c r="D1901" s="103">
        <v>0.0013710420175819331</v>
      </c>
      <c r="E1901" s="103">
        <v>1.73894309384626</v>
      </c>
      <c r="F1901" s="99" t="s">
        <v>396</v>
      </c>
      <c r="G1901" s="99" t="b">
        <v>0</v>
      </c>
      <c r="H1901" s="99" t="b">
        <v>0</v>
      </c>
      <c r="I1901" s="99" t="b">
        <v>0</v>
      </c>
      <c r="J1901" s="99" t="b">
        <v>0</v>
      </c>
      <c r="K1901" s="99" t="b">
        <v>0</v>
      </c>
      <c r="L1901" s="99" t="b">
        <v>0</v>
      </c>
    </row>
    <row r="1902" spans="1:12" ht="15">
      <c r="A1902" s="101" t="s">
        <v>432</v>
      </c>
      <c r="B1902" s="99" t="s">
        <v>758</v>
      </c>
      <c r="C1902" s="99">
        <v>2</v>
      </c>
      <c r="D1902" s="103">
        <v>0.001928504972515232</v>
      </c>
      <c r="E1902" s="103">
        <v>1.8828496695305401</v>
      </c>
      <c r="F1902" s="99" t="s">
        <v>396</v>
      </c>
      <c r="G1902" s="99" t="b">
        <v>0</v>
      </c>
      <c r="H1902" s="99" t="b">
        <v>0</v>
      </c>
      <c r="I1902" s="99" t="b">
        <v>0</v>
      </c>
      <c r="J1902" s="99" t="b">
        <v>0</v>
      </c>
      <c r="K1902" s="99" t="b">
        <v>0</v>
      </c>
      <c r="L1902" s="99" t="b">
        <v>0</v>
      </c>
    </row>
    <row r="1903" spans="1:12" ht="15">
      <c r="A1903" s="101" t="s">
        <v>554</v>
      </c>
      <c r="B1903" s="99" t="s">
        <v>667</v>
      </c>
      <c r="C1903" s="99">
        <v>2</v>
      </c>
      <c r="D1903" s="103">
        <v>0.0013710420175819331</v>
      </c>
      <c r="E1903" s="103">
        <v>2.5518564504891157</v>
      </c>
      <c r="F1903" s="99" t="s">
        <v>396</v>
      </c>
      <c r="G1903" s="99" t="b">
        <v>0</v>
      </c>
      <c r="H1903" s="99" t="b">
        <v>0</v>
      </c>
      <c r="I1903" s="99" t="b">
        <v>0</v>
      </c>
      <c r="J1903" s="99" t="b">
        <v>1</v>
      </c>
      <c r="K1903" s="99" t="b">
        <v>0</v>
      </c>
      <c r="L1903" s="99" t="b">
        <v>0</v>
      </c>
    </row>
    <row r="1904" spans="1:12" ht="15">
      <c r="A1904" s="101" t="s">
        <v>1086</v>
      </c>
      <c r="B1904" s="99" t="s">
        <v>1117</v>
      </c>
      <c r="C1904" s="99">
        <v>2</v>
      </c>
      <c r="D1904" s="103">
        <v>0.0013710420175819331</v>
      </c>
      <c r="E1904" s="103">
        <v>2.727947709544797</v>
      </c>
      <c r="F1904" s="99" t="s">
        <v>396</v>
      </c>
      <c r="G1904" s="99" t="b">
        <v>0</v>
      </c>
      <c r="H1904" s="99" t="b">
        <v>0</v>
      </c>
      <c r="I1904" s="99" t="b">
        <v>0</v>
      </c>
      <c r="J1904" s="99" t="b">
        <v>0</v>
      </c>
      <c r="K1904" s="99" t="b">
        <v>0</v>
      </c>
      <c r="L1904" s="99" t="b">
        <v>0</v>
      </c>
    </row>
    <row r="1905" spans="1:12" ht="15">
      <c r="A1905" s="101" t="s">
        <v>663</v>
      </c>
      <c r="B1905" s="99" t="s">
        <v>533</v>
      </c>
      <c r="C1905" s="99">
        <v>2</v>
      </c>
      <c r="D1905" s="103">
        <v>0.0013710420175819331</v>
      </c>
      <c r="E1905" s="103">
        <v>2.426917713880816</v>
      </c>
      <c r="F1905" s="99" t="s">
        <v>396</v>
      </c>
      <c r="G1905" s="99" t="b">
        <v>0</v>
      </c>
      <c r="H1905" s="99" t="b">
        <v>0</v>
      </c>
      <c r="I1905" s="99" t="b">
        <v>0</v>
      </c>
      <c r="J1905" s="99" t="b">
        <v>0</v>
      </c>
      <c r="K1905" s="99" t="b">
        <v>0</v>
      </c>
      <c r="L1905" s="99" t="b">
        <v>0</v>
      </c>
    </row>
    <row r="1906" spans="1:12" ht="15">
      <c r="A1906" s="101" t="s">
        <v>1005</v>
      </c>
      <c r="B1906" s="99" t="s">
        <v>772</v>
      </c>
      <c r="C1906" s="99">
        <v>2</v>
      </c>
      <c r="D1906" s="103">
        <v>0.0013710420175819331</v>
      </c>
      <c r="E1906" s="103">
        <v>2.727947709544797</v>
      </c>
      <c r="F1906" s="99" t="s">
        <v>396</v>
      </c>
      <c r="G1906" s="99" t="b">
        <v>0</v>
      </c>
      <c r="H1906" s="99" t="b">
        <v>1</v>
      </c>
      <c r="I1906" s="99" t="b">
        <v>0</v>
      </c>
      <c r="J1906" s="99" t="b">
        <v>0</v>
      </c>
      <c r="K1906" s="99" t="b">
        <v>0</v>
      </c>
      <c r="L1906" s="99" t="b">
        <v>0</v>
      </c>
    </row>
    <row r="1907" spans="1:12" ht="15">
      <c r="A1907" s="101" t="s">
        <v>484</v>
      </c>
      <c r="B1907" s="99" t="s">
        <v>951</v>
      </c>
      <c r="C1907" s="99">
        <v>2</v>
      </c>
      <c r="D1907" s="103">
        <v>0.0013710420175819331</v>
      </c>
      <c r="E1907" s="103">
        <v>2.727947709544797</v>
      </c>
      <c r="F1907" s="99" t="s">
        <v>396</v>
      </c>
      <c r="G1907" s="99" t="b">
        <v>0</v>
      </c>
      <c r="H1907" s="99" t="b">
        <v>0</v>
      </c>
      <c r="I1907" s="99" t="b">
        <v>0</v>
      </c>
      <c r="J1907" s="99" t="b">
        <v>0</v>
      </c>
      <c r="K1907" s="99" t="b">
        <v>1</v>
      </c>
      <c r="L1907" s="99" t="b">
        <v>0</v>
      </c>
    </row>
    <row r="1908" spans="1:12" ht="15">
      <c r="A1908" s="101" t="s">
        <v>969</v>
      </c>
      <c r="B1908" s="99" t="s">
        <v>1085</v>
      </c>
      <c r="C1908" s="99">
        <v>2</v>
      </c>
      <c r="D1908" s="103">
        <v>0.0013710420175819331</v>
      </c>
      <c r="E1908" s="103">
        <v>2.727947709544797</v>
      </c>
      <c r="F1908" s="99" t="s">
        <v>396</v>
      </c>
      <c r="G1908" s="99" t="b">
        <v>0</v>
      </c>
      <c r="H1908" s="99" t="b">
        <v>0</v>
      </c>
      <c r="I1908" s="99" t="b">
        <v>0</v>
      </c>
      <c r="J1908" s="99" t="b">
        <v>0</v>
      </c>
      <c r="K1908" s="99" t="b">
        <v>0</v>
      </c>
      <c r="L1908" s="99" t="b">
        <v>0</v>
      </c>
    </row>
    <row r="1909" spans="1:12" ht="15">
      <c r="A1909" s="101" t="s">
        <v>689</v>
      </c>
      <c r="B1909" s="99" t="s">
        <v>428</v>
      </c>
      <c r="C1909" s="99">
        <v>2</v>
      </c>
      <c r="D1909" s="103">
        <v>0.0013710420175819331</v>
      </c>
      <c r="E1909" s="103">
        <v>1.9497964591611532</v>
      </c>
      <c r="F1909" s="99" t="s">
        <v>396</v>
      </c>
      <c r="G1909" s="99" t="b">
        <v>0</v>
      </c>
      <c r="H1909" s="99" t="b">
        <v>0</v>
      </c>
      <c r="I1909" s="99" t="b">
        <v>0</v>
      </c>
      <c r="J1909" s="99" t="b">
        <v>0</v>
      </c>
      <c r="K1909" s="99" t="b">
        <v>0</v>
      </c>
      <c r="L1909" s="99" t="b">
        <v>0</v>
      </c>
    </row>
    <row r="1910" spans="1:12" ht="15">
      <c r="A1910" s="101" t="s">
        <v>686</v>
      </c>
      <c r="B1910" s="99" t="s">
        <v>250</v>
      </c>
      <c r="C1910" s="99">
        <v>2</v>
      </c>
      <c r="D1910" s="103">
        <v>0.0013710420175819331</v>
      </c>
      <c r="E1910" s="103">
        <v>1.5518564504891155</v>
      </c>
      <c r="F1910" s="99" t="s">
        <v>396</v>
      </c>
      <c r="G1910" s="99" t="b">
        <v>0</v>
      </c>
      <c r="H1910" s="99" t="b">
        <v>0</v>
      </c>
      <c r="I1910" s="99" t="b">
        <v>0</v>
      </c>
      <c r="J1910" s="99" t="b">
        <v>0</v>
      </c>
      <c r="K1910" s="99" t="b">
        <v>0</v>
      </c>
      <c r="L1910" s="99" t="b">
        <v>0</v>
      </c>
    </row>
    <row r="1911" spans="1:12" ht="15">
      <c r="A1911" s="101" t="s">
        <v>454</v>
      </c>
      <c r="B1911" s="99" t="s">
        <v>456</v>
      </c>
      <c r="C1911" s="99">
        <v>2</v>
      </c>
      <c r="D1911" s="103">
        <v>0.0013710420175819331</v>
      </c>
      <c r="E1911" s="103">
        <v>1.4849096608585024</v>
      </c>
      <c r="F1911" s="99" t="s">
        <v>396</v>
      </c>
      <c r="G1911" s="99" t="b">
        <v>0</v>
      </c>
      <c r="H1911" s="99" t="b">
        <v>0</v>
      </c>
      <c r="I1911" s="99" t="b">
        <v>0</v>
      </c>
      <c r="J1911" s="99" t="b">
        <v>0</v>
      </c>
      <c r="K1911" s="99" t="b">
        <v>0</v>
      </c>
      <c r="L1911" s="99" t="b">
        <v>0</v>
      </c>
    </row>
    <row r="1912" spans="1:12" ht="15">
      <c r="A1912" s="101" t="s">
        <v>837</v>
      </c>
      <c r="B1912" s="99" t="s">
        <v>998</v>
      </c>
      <c r="C1912" s="99">
        <v>2</v>
      </c>
      <c r="D1912" s="103">
        <v>0.0013710420175819331</v>
      </c>
      <c r="E1912" s="103">
        <v>2.727947709544797</v>
      </c>
      <c r="F1912" s="99" t="s">
        <v>396</v>
      </c>
      <c r="G1912" s="99" t="b">
        <v>0</v>
      </c>
      <c r="H1912" s="99" t="b">
        <v>0</v>
      </c>
      <c r="I1912" s="99" t="b">
        <v>0</v>
      </c>
      <c r="J1912" s="99" t="b">
        <v>0</v>
      </c>
      <c r="K1912" s="99" t="b">
        <v>0</v>
      </c>
      <c r="L1912" s="99" t="b">
        <v>0</v>
      </c>
    </row>
    <row r="1913" spans="1:12" ht="15">
      <c r="A1913" s="101" t="s">
        <v>987</v>
      </c>
      <c r="B1913" s="99" t="s">
        <v>454</v>
      </c>
      <c r="C1913" s="99">
        <v>2</v>
      </c>
      <c r="D1913" s="103">
        <v>0.0013710420175819331</v>
      </c>
      <c r="E1913" s="103">
        <v>1.8828496695305401</v>
      </c>
      <c r="F1913" s="99" t="s">
        <v>396</v>
      </c>
      <c r="G1913" s="99" t="b">
        <v>0</v>
      </c>
      <c r="H1913" s="99" t="b">
        <v>0</v>
      </c>
      <c r="I1913" s="99" t="b">
        <v>0</v>
      </c>
      <c r="J1913" s="99" t="b">
        <v>0</v>
      </c>
      <c r="K1913" s="99" t="b">
        <v>0</v>
      </c>
      <c r="L1913" s="99" t="b">
        <v>0</v>
      </c>
    </row>
    <row r="1914" spans="1:12" ht="15">
      <c r="A1914" s="101" t="s">
        <v>1007</v>
      </c>
      <c r="B1914" s="99" t="s">
        <v>660</v>
      </c>
      <c r="C1914" s="99">
        <v>2</v>
      </c>
      <c r="D1914" s="103">
        <v>0.0013710420175819331</v>
      </c>
      <c r="E1914" s="103">
        <v>2.426917713880816</v>
      </c>
      <c r="F1914" s="99" t="s">
        <v>396</v>
      </c>
      <c r="G1914" s="99" t="b">
        <v>0</v>
      </c>
      <c r="H1914" s="99" t="b">
        <v>0</v>
      </c>
      <c r="I1914" s="99" t="b">
        <v>0</v>
      </c>
      <c r="J1914" s="99" t="b">
        <v>0</v>
      </c>
      <c r="K1914" s="99" t="b">
        <v>0</v>
      </c>
      <c r="L1914" s="99" t="b">
        <v>0</v>
      </c>
    </row>
    <row r="1915" spans="1:12" ht="15">
      <c r="A1915" s="101" t="s">
        <v>937</v>
      </c>
      <c r="B1915" s="99" t="s">
        <v>1169</v>
      </c>
      <c r="C1915" s="99">
        <v>2</v>
      </c>
      <c r="D1915" s="103">
        <v>0.0013710420175819331</v>
      </c>
      <c r="E1915" s="103">
        <v>2.727947709544797</v>
      </c>
      <c r="F1915" s="99" t="s">
        <v>396</v>
      </c>
      <c r="G1915" s="99" t="b">
        <v>0</v>
      </c>
      <c r="H1915" s="99" t="b">
        <v>0</v>
      </c>
      <c r="I1915" s="99" t="b">
        <v>0</v>
      </c>
      <c r="J1915" s="99" t="b">
        <v>0</v>
      </c>
      <c r="K1915" s="99" t="b">
        <v>0</v>
      </c>
      <c r="L1915" s="99" t="b">
        <v>0</v>
      </c>
    </row>
    <row r="1916" spans="1:12" ht="15">
      <c r="A1916" s="101" t="s">
        <v>416</v>
      </c>
      <c r="B1916" s="99" t="s">
        <v>987</v>
      </c>
      <c r="C1916" s="99">
        <v>2</v>
      </c>
      <c r="D1916" s="103">
        <v>0.0013710420175819331</v>
      </c>
      <c r="E1916" s="103">
        <v>2.1258877182168345</v>
      </c>
      <c r="F1916" s="99" t="s">
        <v>396</v>
      </c>
      <c r="G1916" s="99" t="b">
        <v>0</v>
      </c>
      <c r="H1916" s="99" t="b">
        <v>0</v>
      </c>
      <c r="I1916" s="99" t="b">
        <v>0</v>
      </c>
      <c r="J1916" s="99" t="b">
        <v>0</v>
      </c>
      <c r="K1916" s="99" t="b">
        <v>0</v>
      </c>
      <c r="L1916" s="99" t="b">
        <v>0</v>
      </c>
    </row>
    <row r="1917" spans="1:12" ht="15">
      <c r="A1917" s="101" t="s">
        <v>655</v>
      </c>
      <c r="B1917" s="99" t="s">
        <v>1046</v>
      </c>
      <c r="C1917" s="99">
        <v>2</v>
      </c>
      <c r="D1917" s="103">
        <v>0.0013710420175819331</v>
      </c>
      <c r="E1917" s="103">
        <v>2.426917713880816</v>
      </c>
      <c r="F1917" s="99" t="s">
        <v>396</v>
      </c>
      <c r="G1917" s="99" t="b">
        <v>0</v>
      </c>
      <c r="H1917" s="99" t="b">
        <v>0</v>
      </c>
      <c r="I1917" s="99" t="b">
        <v>0</v>
      </c>
      <c r="J1917" s="99" t="b">
        <v>0</v>
      </c>
      <c r="K1917" s="99" t="b">
        <v>0</v>
      </c>
      <c r="L1917" s="99" t="b">
        <v>0</v>
      </c>
    </row>
    <row r="1918" spans="1:12" ht="15">
      <c r="A1918" s="101" t="s">
        <v>671</v>
      </c>
      <c r="B1918" s="99" t="s">
        <v>455</v>
      </c>
      <c r="C1918" s="99">
        <v>2</v>
      </c>
      <c r="D1918" s="103">
        <v>0.0013710420175819331</v>
      </c>
      <c r="E1918" s="103">
        <v>2.426917713880816</v>
      </c>
      <c r="F1918" s="99" t="s">
        <v>396</v>
      </c>
      <c r="G1918" s="99" t="b">
        <v>0</v>
      </c>
      <c r="H1918" s="99" t="b">
        <v>0</v>
      </c>
      <c r="I1918" s="99" t="b">
        <v>0</v>
      </c>
      <c r="J1918" s="99" t="b">
        <v>0</v>
      </c>
      <c r="K1918" s="99" t="b">
        <v>0</v>
      </c>
      <c r="L1918" s="99" t="b">
        <v>0</v>
      </c>
    </row>
    <row r="1919" spans="1:12" ht="15">
      <c r="A1919" s="101" t="s">
        <v>1173</v>
      </c>
      <c r="B1919" s="99" t="s">
        <v>250</v>
      </c>
      <c r="C1919" s="99">
        <v>2</v>
      </c>
      <c r="D1919" s="103">
        <v>0.0013710420175819331</v>
      </c>
      <c r="E1919" s="103">
        <v>1.7279477095447968</v>
      </c>
      <c r="F1919" s="99" t="s">
        <v>396</v>
      </c>
      <c r="G1919" s="99" t="b">
        <v>0</v>
      </c>
      <c r="H1919" s="99" t="b">
        <v>0</v>
      </c>
      <c r="I1919" s="99" t="b">
        <v>0</v>
      </c>
      <c r="J1919" s="99" t="b">
        <v>0</v>
      </c>
      <c r="K1919" s="99" t="b">
        <v>0</v>
      </c>
      <c r="L1919" s="99" t="b">
        <v>0</v>
      </c>
    </row>
    <row r="1920" spans="1:12" ht="15">
      <c r="A1920" s="101" t="s">
        <v>997</v>
      </c>
      <c r="B1920" s="99" t="s">
        <v>479</v>
      </c>
      <c r="C1920" s="99">
        <v>2</v>
      </c>
      <c r="D1920" s="103">
        <v>0.0013710420175819331</v>
      </c>
      <c r="E1920" s="103">
        <v>2.2508264548251344</v>
      </c>
      <c r="F1920" s="99" t="s">
        <v>396</v>
      </c>
      <c r="G1920" s="99" t="b">
        <v>0</v>
      </c>
      <c r="H1920" s="99" t="b">
        <v>0</v>
      </c>
      <c r="I1920" s="99" t="b">
        <v>0</v>
      </c>
      <c r="J1920" s="99" t="b">
        <v>0</v>
      </c>
      <c r="K1920" s="99" t="b">
        <v>0</v>
      </c>
      <c r="L1920" s="99" t="b">
        <v>0</v>
      </c>
    </row>
    <row r="1921" spans="1:12" ht="15">
      <c r="A1921" s="101" t="s">
        <v>463</v>
      </c>
      <c r="B1921" s="99" t="s">
        <v>656</v>
      </c>
      <c r="C1921" s="99">
        <v>2</v>
      </c>
      <c r="D1921" s="103">
        <v>0.001928504972515232</v>
      </c>
      <c r="E1921" s="103">
        <v>1.73894309384626</v>
      </c>
      <c r="F1921" s="99" t="s">
        <v>396</v>
      </c>
      <c r="G1921" s="99" t="b">
        <v>0</v>
      </c>
      <c r="H1921" s="99" t="b">
        <v>0</v>
      </c>
      <c r="I1921" s="99" t="b">
        <v>0</v>
      </c>
      <c r="J1921" s="99" t="b">
        <v>0</v>
      </c>
      <c r="K1921" s="99" t="b">
        <v>0</v>
      </c>
      <c r="L1921" s="99" t="b">
        <v>0</v>
      </c>
    </row>
    <row r="1922" spans="1:12" ht="15">
      <c r="A1922" s="101" t="s">
        <v>483</v>
      </c>
      <c r="B1922" s="99" t="s">
        <v>454</v>
      </c>
      <c r="C1922" s="99">
        <v>2</v>
      </c>
      <c r="D1922" s="103">
        <v>0.0013710420175819331</v>
      </c>
      <c r="E1922" s="103">
        <v>1.1838796651945211</v>
      </c>
      <c r="F1922" s="99" t="s">
        <v>396</v>
      </c>
      <c r="G1922" s="99" t="b">
        <v>0</v>
      </c>
      <c r="H1922" s="99" t="b">
        <v>0</v>
      </c>
      <c r="I1922" s="99" t="b">
        <v>0</v>
      </c>
      <c r="J1922" s="99" t="b">
        <v>0</v>
      </c>
      <c r="K1922" s="99" t="b">
        <v>0</v>
      </c>
      <c r="L1922" s="99" t="b">
        <v>0</v>
      </c>
    </row>
    <row r="1923" spans="1:12" ht="15">
      <c r="A1923" s="101" t="s">
        <v>429</v>
      </c>
      <c r="B1923" s="99" t="s">
        <v>1008</v>
      </c>
      <c r="C1923" s="99">
        <v>2</v>
      </c>
      <c r="D1923" s="103">
        <v>0.0013710420175819331</v>
      </c>
      <c r="E1923" s="103">
        <v>2.426917713880816</v>
      </c>
      <c r="F1923" s="99" t="s">
        <v>396</v>
      </c>
      <c r="G1923" s="99" t="b">
        <v>0</v>
      </c>
      <c r="H1923" s="99" t="b">
        <v>0</v>
      </c>
      <c r="I1923" s="99" t="b">
        <v>0</v>
      </c>
      <c r="J1923" s="99" t="b">
        <v>0</v>
      </c>
      <c r="K1923" s="99" t="b">
        <v>0</v>
      </c>
      <c r="L1923" s="99" t="b">
        <v>0</v>
      </c>
    </row>
    <row r="1924" spans="1:12" ht="15">
      <c r="A1924" s="101" t="s">
        <v>454</v>
      </c>
      <c r="B1924" s="99" t="s">
        <v>770</v>
      </c>
      <c r="C1924" s="99">
        <v>2</v>
      </c>
      <c r="D1924" s="103">
        <v>0.0013710420175819331</v>
      </c>
      <c r="E1924" s="103">
        <v>1.8828496695305401</v>
      </c>
      <c r="F1924" s="99" t="s">
        <v>396</v>
      </c>
      <c r="G1924" s="99" t="b">
        <v>0</v>
      </c>
      <c r="H1924" s="99" t="b">
        <v>0</v>
      </c>
      <c r="I1924" s="99" t="b">
        <v>0</v>
      </c>
      <c r="J1924" s="99" t="b">
        <v>1</v>
      </c>
      <c r="K1924" s="99" t="b">
        <v>0</v>
      </c>
      <c r="L1924" s="99" t="b">
        <v>0</v>
      </c>
    </row>
    <row r="1925" spans="1:12" ht="15">
      <c r="A1925" s="101" t="s">
        <v>419</v>
      </c>
      <c r="B1925" s="99" t="s">
        <v>1075</v>
      </c>
      <c r="C1925" s="99">
        <v>2</v>
      </c>
      <c r="D1925" s="103">
        <v>0.0013710420175819331</v>
      </c>
      <c r="E1925" s="103">
        <v>2.1258877182168345</v>
      </c>
      <c r="F1925" s="99" t="s">
        <v>396</v>
      </c>
      <c r="G1925" s="99" t="b">
        <v>0</v>
      </c>
      <c r="H1925" s="99" t="b">
        <v>0</v>
      </c>
      <c r="I1925" s="99" t="b">
        <v>0</v>
      </c>
      <c r="J1925" s="99" t="b">
        <v>0</v>
      </c>
      <c r="K1925" s="99" t="b">
        <v>0</v>
      </c>
      <c r="L1925" s="99" t="b">
        <v>0</v>
      </c>
    </row>
    <row r="1926" spans="1:12" ht="15">
      <c r="A1926" s="101" t="s">
        <v>456</v>
      </c>
      <c r="B1926" s="99" t="s">
        <v>543</v>
      </c>
      <c r="C1926" s="99">
        <v>2</v>
      </c>
      <c r="D1926" s="103">
        <v>0.0013710420175819331</v>
      </c>
      <c r="E1926" s="103">
        <v>2.028977705208778</v>
      </c>
      <c r="F1926" s="99" t="s">
        <v>396</v>
      </c>
      <c r="G1926" s="99" t="b">
        <v>0</v>
      </c>
      <c r="H1926" s="99" t="b">
        <v>0</v>
      </c>
      <c r="I1926" s="99" t="b">
        <v>0</v>
      </c>
      <c r="J1926" s="99" t="b">
        <v>1</v>
      </c>
      <c r="K1926" s="99" t="b">
        <v>0</v>
      </c>
      <c r="L1926" s="99" t="b">
        <v>0</v>
      </c>
    </row>
    <row r="1927" spans="1:12" ht="15">
      <c r="A1927" s="101" t="s">
        <v>769</v>
      </c>
      <c r="B1927" s="99" t="s">
        <v>416</v>
      </c>
      <c r="C1927" s="99">
        <v>2</v>
      </c>
      <c r="D1927" s="103">
        <v>0.0013710420175819331</v>
      </c>
      <c r="E1927" s="103">
        <v>2.1258877182168345</v>
      </c>
      <c r="F1927" s="99" t="s">
        <v>396</v>
      </c>
      <c r="G1927" s="99" t="b">
        <v>0</v>
      </c>
      <c r="H1927" s="99" t="b">
        <v>0</v>
      </c>
      <c r="I1927" s="99" t="b">
        <v>0</v>
      </c>
      <c r="J1927" s="99" t="b">
        <v>0</v>
      </c>
      <c r="K1927" s="99" t="b">
        <v>0</v>
      </c>
      <c r="L1927" s="99" t="b">
        <v>0</v>
      </c>
    </row>
    <row r="1928" spans="1:12" ht="15">
      <c r="A1928" s="101" t="s">
        <v>454</v>
      </c>
      <c r="B1928" s="99" t="s">
        <v>448</v>
      </c>
      <c r="C1928" s="99">
        <v>2</v>
      </c>
      <c r="D1928" s="103">
        <v>0.0013710420175819331</v>
      </c>
      <c r="E1928" s="103">
        <v>1.1838796651945211</v>
      </c>
      <c r="F1928" s="99" t="s">
        <v>396</v>
      </c>
      <c r="G1928" s="99" t="b">
        <v>0</v>
      </c>
      <c r="H1928" s="99" t="b">
        <v>0</v>
      </c>
      <c r="I1928" s="99" t="b">
        <v>0</v>
      </c>
      <c r="J1928" s="99" t="b">
        <v>0</v>
      </c>
      <c r="K1928" s="99" t="b">
        <v>0</v>
      </c>
      <c r="L1928" s="99" t="b">
        <v>0</v>
      </c>
    </row>
    <row r="1929" spans="1:12" ht="15">
      <c r="A1929" s="101" t="s">
        <v>518</v>
      </c>
      <c r="B1929" s="99" t="s">
        <v>454</v>
      </c>
      <c r="C1929" s="99">
        <v>2</v>
      </c>
      <c r="D1929" s="103">
        <v>0.0013710420175819331</v>
      </c>
      <c r="E1929" s="103">
        <v>1.3387816251802644</v>
      </c>
      <c r="F1929" s="99" t="s">
        <v>396</v>
      </c>
      <c r="G1929" s="99" t="b">
        <v>0</v>
      </c>
      <c r="H1929" s="99" t="b">
        <v>0</v>
      </c>
      <c r="I1929" s="99" t="b">
        <v>0</v>
      </c>
      <c r="J1929" s="99" t="b">
        <v>0</v>
      </c>
      <c r="K1929" s="99" t="b">
        <v>0</v>
      </c>
      <c r="L1929" s="99" t="b">
        <v>0</v>
      </c>
    </row>
    <row r="1930" spans="1:12" ht="15">
      <c r="A1930" s="101" t="s">
        <v>506</v>
      </c>
      <c r="B1930" s="99" t="s">
        <v>518</v>
      </c>
      <c r="C1930" s="99">
        <v>2</v>
      </c>
      <c r="D1930" s="103">
        <v>0.0013710420175819331</v>
      </c>
      <c r="E1930" s="103">
        <v>1.8828496695305401</v>
      </c>
      <c r="F1930" s="99" t="s">
        <v>396</v>
      </c>
      <c r="G1930" s="99" t="b">
        <v>0</v>
      </c>
      <c r="H1930" s="99" t="b">
        <v>0</v>
      </c>
      <c r="I1930" s="99" t="b">
        <v>0</v>
      </c>
      <c r="J1930" s="99" t="b">
        <v>0</v>
      </c>
      <c r="K1930" s="99" t="b">
        <v>0</v>
      </c>
      <c r="L1930" s="99" t="b">
        <v>0</v>
      </c>
    </row>
    <row r="1931" spans="1:12" ht="15">
      <c r="A1931" s="101" t="s">
        <v>998</v>
      </c>
      <c r="B1931" s="99" t="s">
        <v>481</v>
      </c>
      <c r="C1931" s="99">
        <v>2</v>
      </c>
      <c r="D1931" s="103">
        <v>0.0013710420175819331</v>
      </c>
      <c r="E1931" s="103">
        <v>2.727947709544797</v>
      </c>
      <c r="F1931" s="99" t="s">
        <v>396</v>
      </c>
      <c r="G1931" s="99" t="b">
        <v>0</v>
      </c>
      <c r="H1931" s="99" t="b">
        <v>0</v>
      </c>
      <c r="I1931" s="99" t="b">
        <v>0</v>
      </c>
      <c r="J1931" s="99" t="b">
        <v>0</v>
      </c>
      <c r="K1931" s="99" t="b">
        <v>0</v>
      </c>
      <c r="L1931" s="99" t="b">
        <v>0</v>
      </c>
    </row>
    <row r="1932" spans="1:12" ht="15">
      <c r="A1932" s="101" t="s">
        <v>462</v>
      </c>
      <c r="B1932" s="99" t="s">
        <v>443</v>
      </c>
      <c r="C1932" s="99">
        <v>2</v>
      </c>
      <c r="D1932" s="103">
        <v>0.0013710420175819331</v>
      </c>
      <c r="E1932" s="103">
        <v>2.5518564504891157</v>
      </c>
      <c r="F1932" s="99" t="s">
        <v>396</v>
      </c>
      <c r="G1932" s="99" t="b">
        <v>0</v>
      </c>
      <c r="H1932" s="99" t="b">
        <v>0</v>
      </c>
      <c r="I1932" s="99" t="b">
        <v>0</v>
      </c>
      <c r="J1932" s="99" t="b">
        <v>0</v>
      </c>
      <c r="K1932" s="99" t="b">
        <v>0</v>
      </c>
      <c r="L1932" s="99" t="b">
        <v>0</v>
      </c>
    </row>
    <row r="1933" spans="1:12" ht="15">
      <c r="A1933" s="101" t="s">
        <v>478</v>
      </c>
      <c r="B1933" s="99" t="s">
        <v>483</v>
      </c>
      <c r="C1933" s="99">
        <v>2</v>
      </c>
      <c r="D1933" s="103">
        <v>0.001928504972515232</v>
      </c>
      <c r="E1933" s="103">
        <v>2.028977705208778</v>
      </c>
      <c r="F1933" s="99" t="s">
        <v>396</v>
      </c>
      <c r="G1933" s="99" t="b">
        <v>0</v>
      </c>
      <c r="H1933" s="99" t="b">
        <v>0</v>
      </c>
      <c r="I1933" s="99" t="b">
        <v>0</v>
      </c>
      <c r="J1933" s="99" t="b">
        <v>0</v>
      </c>
      <c r="K1933" s="99" t="b">
        <v>0</v>
      </c>
      <c r="L1933" s="99" t="b">
        <v>0</v>
      </c>
    </row>
    <row r="1934" spans="1:12" ht="15">
      <c r="A1934" s="101" t="s">
        <v>689</v>
      </c>
      <c r="B1934" s="99" t="s">
        <v>1084</v>
      </c>
      <c r="C1934" s="99">
        <v>2</v>
      </c>
      <c r="D1934" s="103">
        <v>0.0013710420175819331</v>
      </c>
      <c r="E1934" s="103">
        <v>2.426917713880816</v>
      </c>
      <c r="F1934" s="99" t="s">
        <v>396</v>
      </c>
      <c r="G1934" s="99" t="b">
        <v>0</v>
      </c>
      <c r="H1934" s="99" t="b">
        <v>0</v>
      </c>
      <c r="I1934" s="99" t="b">
        <v>0</v>
      </c>
      <c r="J1934" s="99" t="b">
        <v>1</v>
      </c>
      <c r="K1934" s="99" t="b">
        <v>0</v>
      </c>
      <c r="L1934" s="99" t="b">
        <v>0</v>
      </c>
    </row>
    <row r="1935" spans="1:12" ht="15">
      <c r="A1935" s="101" t="s">
        <v>731</v>
      </c>
      <c r="B1935" s="99" t="s">
        <v>527</v>
      </c>
      <c r="C1935" s="99">
        <v>2</v>
      </c>
      <c r="D1935" s="103">
        <v>0.0013710420175819331</v>
      </c>
      <c r="E1935" s="103">
        <v>2.5518564504891157</v>
      </c>
      <c r="F1935" s="99" t="s">
        <v>396</v>
      </c>
      <c r="G1935" s="99" t="b">
        <v>0</v>
      </c>
      <c r="H1935" s="99" t="b">
        <v>0</v>
      </c>
      <c r="I1935" s="99" t="b">
        <v>0</v>
      </c>
      <c r="J1935" s="99" t="b">
        <v>0</v>
      </c>
      <c r="K1935" s="99" t="b">
        <v>0</v>
      </c>
      <c r="L1935" s="99" t="b">
        <v>0</v>
      </c>
    </row>
    <row r="1936" spans="1:12" ht="15">
      <c r="A1936" s="101" t="s">
        <v>525</v>
      </c>
      <c r="B1936" s="99" t="s">
        <v>837</v>
      </c>
      <c r="C1936" s="99">
        <v>2</v>
      </c>
      <c r="D1936" s="103">
        <v>0.0013710420175819331</v>
      </c>
      <c r="E1936" s="103">
        <v>2.5518564504891157</v>
      </c>
      <c r="F1936" s="99" t="s">
        <v>396</v>
      </c>
      <c r="G1936" s="99" t="b">
        <v>0</v>
      </c>
      <c r="H1936" s="99" t="b">
        <v>0</v>
      </c>
      <c r="I1936" s="99" t="b">
        <v>0</v>
      </c>
      <c r="J1936" s="99" t="b">
        <v>0</v>
      </c>
      <c r="K1936" s="99" t="b">
        <v>0</v>
      </c>
      <c r="L1936" s="99" t="b">
        <v>0</v>
      </c>
    </row>
    <row r="1937" spans="1:12" ht="15">
      <c r="A1937" s="101" t="s">
        <v>450</v>
      </c>
      <c r="B1937" s="99" t="s">
        <v>597</v>
      </c>
      <c r="C1937" s="99">
        <v>2</v>
      </c>
      <c r="D1937" s="103">
        <v>0.0013710420175819331</v>
      </c>
      <c r="E1937" s="103">
        <v>2.330007700872759</v>
      </c>
      <c r="F1937" s="99" t="s">
        <v>396</v>
      </c>
      <c r="G1937" s="99" t="b">
        <v>0</v>
      </c>
      <c r="H1937" s="99" t="b">
        <v>0</v>
      </c>
      <c r="I1937" s="99" t="b">
        <v>0</v>
      </c>
      <c r="J1937" s="99" t="b">
        <v>0</v>
      </c>
      <c r="K1937" s="99" t="b">
        <v>1</v>
      </c>
      <c r="L1937" s="99" t="b">
        <v>0</v>
      </c>
    </row>
    <row r="1938" spans="1:12" ht="15">
      <c r="A1938" s="101" t="s">
        <v>507</v>
      </c>
      <c r="B1938" s="99" t="s">
        <v>436</v>
      </c>
      <c r="C1938" s="99">
        <v>2</v>
      </c>
      <c r="D1938" s="103">
        <v>0.0013710420175819331</v>
      </c>
      <c r="E1938" s="103">
        <v>2.727947709544797</v>
      </c>
      <c r="F1938" s="99" t="s">
        <v>396</v>
      </c>
      <c r="G1938" s="99" t="b">
        <v>0</v>
      </c>
      <c r="H1938" s="99" t="b">
        <v>0</v>
      </c>
      <c r="I1938" s="99" t="b">
        <v>0</v>
      </c>
      <c r="J1938" s="99" t="b">
        <v>0</v>
      </c>
      <c r="K1938" s="99" t="b">
        <v>0</v>
      </c>
      <c r="L1938" s="99" t="b">
        <v>0</v>
      </c>
    </row>
    <row r="1939" spans="1:12" ht="15">
      <c r="A1939" s="101" t="s">
        <v>479</v>
      </c>
      <c r="B1939" s="99" t="s">
        <v>546</v>
      </c>
      <c r="C1939" s="99">
        <v>2</v>
      </c>
      <c r="D1939" s="103">
        <v>0.0013710420175819331</v>
      </c>
      <c r="E1939" s="103">
        <v>2.074735195769453</v>
      </c>
      <c r="F1939" s="99" t="s">
        <v>396</v>
      </c>
      <c r="G1939" s="99" t="b">
        <v>0</v>
      </c>
      <c r="H1939" s="99" t="b">
        <v>0</v>
      </c>
      <c r="I1939" s="99" t="b">
        <v>0</v>
      </c>
      <c r="J1939" s="99" t="b">
        <v>0</v>
      </c>
      <c r="K1939" s="99" t="b">
        <v>0</v>
      </c>
      <c r="L1939" s="99" t="b">
        <v>0</v>
      </c>
    </row>
    <row r="1940" spans="1:12" ht="15">
      <c r="A1940" s="101" t="s">
        <v>1117</v>
      </c>
      <c r="B1940" s="99" t="s">
        <v>518</v>
      </c>
      <c r="C1940" s="99">
        <v>2</v>
      </c>
      <c r="D1940" s="103">
        <v>0.0013710420175819331</v>
      </c>
      <c r="E1940" s="103">
        <v>2.1838796651945214</v>
      </c>
      <c r="F1940" s="99" t="s">
        <v>396</v>
      </c>
      <c r="G1940" s="99" t="b">
        <v>0</v>
      </c>
      <c r="H1940" s="99" t="b">
        <v>0</v>
      </c>
      <c r="I1940" s="99" t="b">
        <v>0</v>
      </c>
      <c r="J1940" s="99" t="b">
        <v>0</v>
      </c>
      <c r="K1940" s="99" t="b">
        <v>0</v>
      </c>
      <c r="L1940" s="99" t="b">
        <v>0</v>
      </c>
    </row>
    <row r="1941" spans="1:12" ht="15">
      <c r="A1941" s="101" t="s">
        <v>828</v>
      </c>
      <c r="B1941" s="99" t="s">
        <v>1107</v>
      </c>
      <c r="C1941" s="99">
        <v>2</v>
      </c>
      <c r="D1941" s="103">
        <v>0.0013710420175819331</v>
      </c>
      <c r="E1941" s="103">
        <v>2.727947709544797</v>
      </c>
      <c r="F1941" s="99" t="s">
        <v>396</v>
      </c>
      <c r="G1941" s="99" t="b">
        <v>0</v>
      </c>
      <c r="H1941" s="99" t="b">
        <v>0</v>
      </c>
      <c r="I1941" s="99" t="b">
        <v>0</v>
      </c>
      <c r="J1941" s="99" t="b">
        <v>0</v>
      </c>
      <c r="K1941" s="99" t="b">
        <v>0</v>
      </c>
      <c r="L1941" s="99" t="b">
        <v>0</v>
      </c>
    </row>
    <row r="1942" spans="1:12" ht="15">
      <c r="A1942" s="101" t="s">
        <v>1123</v>
      </c>
      <c r="B1942" s="99" t="s">
        <v>1004</v>
      </c>
      <c r="C1942" s="99">
        <v>2</v>
      </c>
      <c r="D1942" s="103">
        <v>0.0013710420175819331</v>
      </c>
      <c r="E1942" s="103">
        <v>2.727947709544797</v>
      </c>
      <c r="F1942" s="99" t="s">
        <v>396</v>
      </c>
      <c r="G1942" s="99" t="b">
        <v>0</v>
      </c>
      <c r="H1942" s="99" t="b">
        <v>0</v>
      </c>
      <c r="I1942" s="99" t="b">
        <v>0</v>
      </c>
      <c r="J1942" s="99" t="b">
        <v>0</v>
      </c>
      <c r="K1942" s="99" t="b">
        <v>0</v>
      </c>
      <c r="L1942" s="99" t="b">
        <v>0</v>
      </c>
    </row>
    <row r="1943" spans="1:12" ht="15">
      <c r="A1943" s="101" t="s">
        <v>632</v>
      </c>
      <c r="B1943" s="99" t="s">
        <v>462</v>
      </c>
      <c r="C1943" s="99">
        <v>2</v>
      </c>
      <c r="D1943" s="103">
        <v>0.0013710420175819331</v>
      </c>
      <c r="E1943" s="103">
        <v>2.727947709544797</v>
      </c>
      <c r="F1943" s="99" t="s">
        <v>396</v>
      </c>
      <c r="G1943" s="99" t="b">
        <v>0</v>
      </c>
      <c r="H1943" s="99" t="b">
        <v>0</v>
      </c>
      <c r="I1943" s="99" t="b">
        <v>0</v>
      </c>
      <c r="J1943" s="99" t="b">
        <v>0</v>
      </c>
      <c r="K1943" s="99" t="b">
        <v>0</v>
      </c>
      <c r="L1943" s="99" t="b">
        <v>0</v>
      </c>
    </row>
    <row r="1944" spans="1:12" ht="15">
      <c r="A1944" s="101" t="s">
        <v>233</v>
      </c>
      <c r="B1944" s="99" t="s">
        <v>420</v>
      </c>
      <c r="C1944" s="99">
        <v>6</v>
      </c>
      <c r="D1944" s="103">
        <v>0.002931280158122403</v>
      </c>
      <c r="E1944" s="103">
        <v>1.2590854750034237</v>
      </c>
      <c r="F1944" s="99" t="s">
        <v>397</v>
      </c>
      <c r="G1944" s="99" t="b">
        <v>0</v>
      </c>
      <c r="H1944" s="99" t="b">
        <v>0</v>
      </c>
      <c r="I1944" s="99" t="b">
        <v>0</v>
      </c>
      <c r="J1944" s="99" t="b">
        <v>0</v>
      </c>
      <c r="K1944" s="99" t="b">
        <v>0</v>
      </c>
      <c r="L1944" s="99" t="b">
        <v>0</v>
      </c>
    </row>
    <row r="1945" spans="1:12" ht="15">
      <c r="A1945" s="101" t="s">
        <v>430</v>
      </c>
      <c r="B1945" s="99" t="s">
        <v>429</v>
      </c>
      <c r="C1945" s="99">
        <v>6</v>
      </c>
      <c r="D1945" s="103">
        <v>0.0022822477601572083</v>
      </c>
      <c r="E1945" s="103">
        <v>1.7873592521704673</v>
      </c>
      <c r="F1945" s="99" t="s">
        <v>397</v>
      </c>
      <c r="G1945" s="99" t="b">
        <v>0</v>
      </c>
      <c r="H1945" s="99" t="b">
        <v>0</v>
      </c>
      <c r="I1945" s="99" t="b">
        <v>0</v>
      </c>
      <c r="J1945" s="99" t="b">
        <v>0</v>
      </c>
      <c r="K1945" s="99" t="b">
        <v>0</v>
      </c>
      <c r="L1945" s="99" t="b">
        <v>0</v>
      </c>
    </row>
    <row r="1946" spans="1:12" ht="15">
      <c r="A1946" s="101" t="s">
        <v>430</v>
      </c>
      <c r="B1946" s="99" t="s">
        <v>473</v>
      </c>
      <c r="C1946" s="99">
        <v>6</v>
      </c>
      <c r="D1946" s="103">
        <v>0.0038460399454246434</v>
      </c>
      <c r="E1946" s="103">
        <v>1.6112679931147862</v>
      </c>
      <c r="F1946" s="99" t="s">
        <v>397</v>
      </c>
      <c r="G1946" s="99" t="b">
        <v>0</v>
      </c>
      <c r="H1946" s="99" t="b">
        <v>0</v>
      </c>
      <c r="I1946" s="99" t="b">
        <v>0</v>
      </c>
      <c r="J1946" s="99" t="b">
        <v>0</v>
      </c>
      <c r="K1946" s="99" t="b">
        <v>0</v>
      </c>
      <c r="L1946" s="99" t="b">
        <v>0</v>
      </c>
    </row>
    <row r="1947" spans="1:12" ht="15">
      <c r="A1947" s="101" t="s">
        <v>417</v>
      </c>
      <c r="B1947" s="99" t="s">
        <v>480</v>
      </c>
      <c r="C1947" s="99">
        <v>4</v>
      </c>
      <c r="D1947" s="103">
        <v>0.0025640266302830957</v>
      </c>
      <c r="E1947" s="103">
        <v>1.6035811644484952</v>
      </c>
      <c r="F1947" s="99" t="s">
        <v>397</v>
      </c>
      <c r="G1947" s="99" t="b">
        <v>0</v>
      </c>
      <c r="H1947" s="99" t="b">
        <v>0</v>
      </c>
      <c r="I1947" s="99" t="b">
        <v>0</v>
      </c>
      <c r="J1947" s="99" t="b">
        <v>0</v>
      </c>
      <c r="K1947" s="99" t="b">
        <v>0</v>
      </c>
      <c r="L1947" s="99" t="b">
        <v>0</v>
      </c>
    </row>
    <row r="1948" spans="1:12" ht="15">
      <c r="A1948" s="101" t="s">
        <v>254</v>
      </c>
      <c r="B1948" s="99" t="s">
        <v>233</v>
      </c>
      <c r="C1948" s="99">
        <v>4</v>
      </c>
      <c r="D1948" s="103">
        <v>0.0025640266302830957</v>
      </c>
      <c r="E1948" s="103">
        <v>1.1226669207116937</v>
      </c>
      <c r="F1948" s="99" t="s">
        <v>397</v>
      </c>
      <c r="G1948" s="99" t="b">
        <v>0</v>
      </c>
      <c r="H1948" s="99" t="b">
        <v>0</v>
      </c>
      <c r="I1948" s="99" t="b">
        <v>0</v>
      </c>
      <c r="J1948" s="99" t="b">
        <v>0</v>
      </c>
      <c r="K1948" s="99" t="b">
        <v>0</v>
      </c>
      <c r="L1948" s="99" t="b">
        <v>0</v>
      </c>
    </row>
    <row r="1949" spans="1:12" ht="15">
      <c r="A1949" s="101" t="s">
        <v>424</v>
      </c>
      <c r="B1949" s="99" t="s">
        <v>838</v>
      </c>
      <c r="C1949" s="99">
        <v>4</v>
      </c>
      <c r="D1949" s="103">
        <v>0.001954186772081602</v>
      </c>
      <c r="E1949" s="103">
        <v>2.2802747740733618</v>
      </c>
      <c r="F1949" s="99" t="s">
        <v>397</v>
      </c>
      <c r="G1949" s="99" t="b">
        <v>0</v>
      </c>
      <c r="H1949" s="99" t="b">
        <v>0</v>
      </c>
      <c r="I1949" s="99" t="b">
        <v>0</v>
      </c>
      <c r="J1949" s="99" t="b">
        <v>0</v>
      </c>
      <c r="K1949" s="99" t="b">
        <v>0</v>
      </c>
      <c r="L1949" s="99" t="b">
        <v>0</v>
      </c>
    </row>
    <row r="1950" spans="1:12" ht="15">
      <c r="A1950" s="101" t="s">
        <v>527</v>
      </c>
      <c r="B1950" s="99" t="s">
        <v>468</v>
      </c>
      <c r="C1950" s="99">
        <v>4</v>
      </c>
      <c r="D1950" s="103">
        <v>0.0025640266302830957</v>
      </c>
      <c r="E1950" s="103">
        <v>2.2802747740733618</v>
      </c>
      <c r="F1950" s="99" t="s">
        <v>397</v>
      </c>
      <c r="G1950" s="99" t="b">
        <v>0</v>
      </c>
      <c r="H1950" s="99" t="b">
        <v>0</v>
      </c>
      <c r="I1950" s="99" t="b">
        <v>0</v>
      </c>
      <c r="J1950" s="99" t="b">
        <v>0</v>
      </c>
      <c r="K1950" s="99" t="b">
        <v>0</v>
      </c>
      <c r="L1950" s="99" t="b">
        <v>0</v>
      </c>
    </row>
    <row r="1951" spans="1:12" ht="15">
      <c r="A1951" s="101" t="s">
        <v>473</v>
      </c>
      <c r="B1951" s="99" t="s">
        <v>254</v>
      </c>
      <c r="C1951" s="99">
        <v>4</v>
      </c>
      <c r="D1951" s="103">
        <v>0.0015214985067714723</v>
      </c>
      <c r="E1951" s="103">
        <v>1.4052135106816617</v>
      </c>
      <c r="F1951" s="99" t="s">
        <v>397</v>
      </c>
      <c r="G1951" s="99" t="b">
        <v>0</v>
      </c>
      <c r="H1951" s="99" t="b">
        <v>0</v>
      </c>
      <c r="I1951" s="99" t="b">
        <v>0</v>
      </c>
      <c r="J1951" s="99" t="b">
        <v>0</v>
      </c>
      <c r="K1951" s="99" t="b">
        <v>0</v>
      </c>
      <c r="L1951" s="99" t="b">
        <v>0</v>
      </c>
    </row>
    <row r="1952" spans="1:12" ht="15">
      <c r="A1952" s="101" t="s">
        <v>427</v>
      </c>
      <c r="B1952" s="99" t="s">
        <v>416</v>
      </c>
      <c r="C1952" s="99">
        <v>4</v>
      </c>
      <c r="D1952" s="103">
        <v>0.0025640266302830957</v>
      </c>
      <c r="E1952" s="103">
        <v>1.6112679931147862</v>
      </c>
      <c r="F1952" s="99" t="s">
        <v>397</v>
      </c>
      <c r="G1952" s="99" t="b">
        <v>0</v>
      </c>
      <c r="H1952" s="99" t="b">
        <v>0</v>
      </c>
      <c r="I1952" s="99" t="b">
        <v>0</v>
      </c>
      <c r="J1952" s="99" t="b">
        <v>0</v>
      </c>
      <c r="K1952" s="99" t="b">
        <v>0</v>
      </c>
      <c r="L1952" s="99" t="b">
        <v>0</v>
      </c>
    </row>
    <row r="1953" spans="1:12" ht="15">
      <c r="A1953" s="101" t="s">
        <v>433</v>
      </c>
      <c r="B1953" s="99" t="s">
        <v>711</v>
      </c>
      <c r="C1953" s="99">
        <v>4</v>
      </c>
      <c r="D1953" s="103">
        <v>0.0025640266302830957</v>
      </c>
      <c r="E1953" s="103">
        <v>2.058426024457005</v>
      </c>
      <c r="F1953" s="99" t="s">
        <v>397</v>
      </c>
      <c r="G1953" s="99" t="b">
        <v>0</v>
      </c>
      <c r="H1953" s="99" t="b">
        <v>0</v>
      </c>
      <c r="I1953" s="99" t="b">
        <v>0</v>
      </c>
      <c r="J1953" s="99" t="b">
        <v>0</v>
      </c>
      <c r="K1953" s="99" t="b">
        <v>0</v>
      </c>
      <c r="L1953" s="99" t="b">
        <v>0</v>
      </c>
    </row>
    <row r="1954" spans="1:12" ht="15">
      <c r="A1954" s="101" t="s">
        <v>420</v>
      </c>
      <c r="B1954" s="99" t="s">
        <v>430</v>
      </c>
      <c r="C1954" s="99">
        <v>4</v>
      </c>
      <c r="D1954" s="103">
        <v>0.0025640266302830957</v>
      </c>
      <c r="E1954" s="103">
        <v>1.3682299444284918</v>
      </c>
      <c r="F1954" s="99" t="s">
        <v>397</v>
      </c>
      <c r="G1954" s="99" t="b">
        <v>0</v>
      </c>
      <c r="H1954" s="99" t="b">
        <v>0</v>
      </c>
      <c r="I1954" s="99" t="b">
        <v>0</v>
      </c>
      <c r="J1954" s="99" t="b">
        <v>0</v>
      </c>
      <c r="K1954" s="99" t="b">
        <v>0</v>
      </c>
      <c r="L1954" s="99" t="b">
        <v>0</v>
      </c>
    </row>
    <row r="1955" spans="1:12" ht="15">
      <c r="A1955" s="101" t="s">
        <v>425</v>
      </c>
      <c r="B1955" s="99" t="s">
        <v>440</v>
      </c>
      <c r="C1955" s="99">
        <v>4</v>
      </c>
      <c r="D1955" s="103">
        <v>0.0025640266302830957</v>
      </c>
      <c r="E1955" s="103">
        <v>2.456366033129043</v>
      </c>
      <c r="F1955" s="99" t="s">
        <v>397</v>
      </c>
      <c r="G1955" s="99" t="b">
        <v>1</v>
      </c>
      <c r="H1955" s="99" t="b">
        <v>0</v>
      </c>
      <c r="I1955" s="99" t="b">
        <v>0</v>
      </c>
      <c r="J1955" s="99" t="b">
        <v>0</v>
      </c>
      <c r="K1955" s="99" t="b">
        <v>0</v>
      </c>
      <c r="L1955" s="99" t="b">
        <v>0</v>
      </c>
    </row>
    <row r="1956" spans="1:12" ht="15">
      <c r="A1956" s="101" t="s">
        <v>436</v>
      </c>
      <c r="B1956" s="99" t="s">
        <v>507</v>
      </c>
      <c r="C1956" s="99">
        <v>4</v>
      </c>
      <c r="D1956" s="103">
        <v>0.0025640266302830957</v>
      </c>
      <c r="E1956" s="103">
        <v>2.0372367253870673</v>
      </c>
      <c r="F1956" s="99" t="s">
        <v>397</v>
      </c>
      <c r="G1956" s="99" t="b">
        <v>0</v>
      </c>
      <c r="H1956" s="99" t="b">
        <v>0</v>
      </c>
      <c r="I1956" s="99" t="b">
        <v>0</v>
      </c>
      <c r="J1956" s="99" t="b">
        <v>0</v>
      </c>
      <c r="K1956" s="99" t="b">
        <v>0</v>
      </c>
      <c r="L1956" s="99" t="b">
        <v>0</v>
      </c>
    </row>
    <row r="1957" spans="1:12" ht="15">
      <c r="A1957" s="101" t="s">
        <v>426</v>
      </c>
      <c r="B1957" s="99" t="s">
        <v>423</v>
      </c>
      <c r="C1957" s="99">
        <v>3</v>
      </c>
      <c r="D1957" s="103">
        <v>0.0014656400790612014</v>
      </c>
      <c r="E1957" s="103">
        <v>2.581304769737343</v>
      </c>
      <c r="F1957" s="99" t="s">
        <v>397</v>
      </c>
      <c r="G1957" s="99" t="b">
        <v>0</v>
      </c>
      <c r="H1957" s="99" t="b">
        <v>0</v>
      </c>
      <c r="I1957" s="99" t="b">
        <v>0</v>
      </c>
      <c r="J1957" s="99" t="b">
        <v>0</v>
      </c>
      <c r="K1957" s="99" t="b">
        <v>0</v>
      </c>
      <c r="L1957" s="99" t="b">
        <v>0</v>
      </c>
    </row>
    <row r="1958" spans="1:12" ht="15">
      <c r="A1958" s="101" t="s">
        <v>462</v>
      </c>
      <c r="B1958" s="99" t="s">
        <v>443</v>
      </c>
      <c r="C1958" s="99">
        <v>3</v>
      </c>
      <c r="D1958" s="103">
        <v>0.0014656400790612014</v>
      </c>
      <c r="E1958" s="103">
        <v>1.795184589682424</v>
      </c>
      <c r="F1958" s="99" t="s">
        <v>397</v>
      </c>
      <c r="G1958" s="99" t="b">
        <v>0</v>
      </c>
      <c r="H1958" s="99" t="b">
        <v>0</v>
      </c>
      <c r="I1958" s="99" t="b">
        <v>0</v>
      </c>
      <c r="J1958" s="99" t="b">
        <v>0</v>
      </c>
      <c r="K1958" s="99" t="b">
        <v>0</v>
      </c>
      <c r="L1958" s="99" t="b">
        <v>0</v>
      </c>
    </row>
    <row r="1959" spans="1:12" ht="15">
      <c r="A1959" s="101" t="s">
        <v>577</v>
      </c>
      <c r="B1959" s="99" t="s">
        <v>416</v>
      </c>
      <c r="C1959" s="99">
        <v>3</v>
      </c>
      <c r="D1959" s="103">
        <v>0.0014656400790612014</v>
      </c>
      <c r="E1959" s="103">
        <v>1.8543060418010806</v>
      </c>
      <c r="F1959" s="99" t="s">
        <v>397</v>
      </c>
      <c r="G1959" s="99" t="b">
        <v>0</v>
      </c>
      <c r="H1959" s="99" t="b">
        <v>0</v>
      </c>
      <c r="I1959" s="99" t="b">
        <v>0</v>
      </c>
      <c r="J1959" s="99" t="b">
        <v>0</v>
      </c>
      <c r="K1959" s="99" t="b">
        <v>0</v>
      </c>
      <c r="L1959" s="99" t="b">
        <v>0</v>
      </c>
    </row>
    <row r="1960" spans="1:12" ht="15">
      <c r="A1960" s="101" t="s">
        <v>415</v>
      </c>
      <c r="B1960" s="99" t="s">
        <v>446</v>
      </c>
      <c r="C1960" s="99">
        <v>3</v>
      </c>
      <c r="D1960" s="103">
        <v>0.0019230199727123217</v>
      </c>
      <c r="E1960" s="103">
        <v>2.058426024457005</v>
      </c>
      <c r="F1960" s="99" t="s">
        <v>397</v>
      </c>
      <c r="G1960" s="99" t="b">
        <v>0</v>
      </c>
      <c r="H1960" s="99" t="b">
        <v>0</v>
      </c>
      <c r="I1960" s="99" t="b">
        <v>0</v>
      </c>
      <c r="J1960" s="99" t="b">
        <v>0</v>
      </c>
      <c r="K1960" s="99" t="b">
        <v>0</v>
      </c>
      <c r="L1960" s="99" t="b">
        <v>0</v>
      </c>
    </row>
    <row r="1961" spans="1:12" ht="15">
      <c r="A1961" s="101" t="s">
        <v>417</v>
      </c>
      <c r="B1961" s="99" t="s">
        <v>233</v>
      </c>
      <c r="C1961" s="99">
        <v>3</v>
      </c>
      <c r="D1961" s="103">
        <v>0.0014656400790612014</v>
      </c>
      <c r="E1961" s="103">
        <v>0.895065842206246</v>
      </c>
      <c r="F1961" s="99" t="s">
        <v>397</v>
      </c>
      <c r="G1961" s="99" t="b">
        <v>0</v>
      </c>
      <c r="H1961" s="99" t="b">
        <v>0</v>
      </c>
      <c r="I1961" s="99" t="b">
        <v>0</v>
      </c>
      <c r="J1961" s="99" t="b">
        <v>0</v>
      </c>
      <c r="K1961" s="99" t="b">
        <v>0</v>
      </c>
      <c r="L1961" s="99" t="b">
        <v>0</v>
      </c>
    </row>
    <row r="1962" spans="1:12" ht="15">
      <c r="A1962" s="101" t="s">
        <v>459</v>
      </c>
      <c r="B1962" s="99" t="s">
        <v>254</v>
      </c>
      <c r="C1962" s="99">
        <v>3</v>
      </c>
      <c r="D1962" s="103">
        <v>0.0014656400790612014</v>
      </c>
      <c r="E1962" s="103">
        <v>1.882334765401324</v>
      </c>
      <c r="F1962" s="99" t="s">
        <v>397</v>
      </c>
      <c r="G1962" s="99" t="b">
        <v>0</v>
      </c>
      <c r="H1962" s="99" t="b">
        <v>0</v>
      </c>
      <c r="I1962" s="99" t="b">
        <v>0</v>
      </c>
      <c r="J1962" s="99" t="b">
        <v>0</v>
      </c>
      <c r="K1962" s="99" t="b">
        <v>0</v>
      </c>
      <c r="L1962" s="99" t="b">
        <v>0</v>
      </c>
    </row>
    <row r="1963" spans="1:12" ht="15">
      <c r="A1963" s="101" t="s">
        <v>417</v>
      </c>
      <c r="B1963" s="99" t="s">
        <v>465</v>
      </c>
      <c r="C1963" s="99">
        <v>3</v>
      </c>
      <c r="D1963" s="103">
        <v>0.0014656400790612014</v>
      </c>
      <c r="E1963" s="103">
        <v>1.7796724235041765</v>
      </c>
      <c r="F1963" s="99" t="s">
        <v>397</v>
      </c>
      <c r="G1963" s="99" t="b">
        <v>0</v>
      </c>
      <c r="H1963" s="99" t="b">
        <v>0</v>
      </c>
      <c r="I1963" s="99" t="b">
        <v>0</v>
      </c>
      <c r="J1963" s="99" t="b">
        <v>0</v>
      </c>
      <c r="K1963" s="99" t="b">
        <v>0</v>
      </c>
      <c r="L1963" s="99" t="b">
        <v>0</v>
      </c>
    </row>
    <row r="1964" spans="1:12" ht="15">
      <c r="A1964" s="101" t="s">
        <v>417</v>
      </c>
      <c r="B1964" s="99" t="s">
        <v>438</v>
      </c>
      <c r="C1964" s="99">
        <v>3</v>
      </c>
      <c r="D1964" s="103">
        <v>0.0014656400790612014</v>
      </c>
      <c r="E1964" s="103">
        <v>1.411695638209582</v>
      </c>
      <c r="F1964" s="99" t="s">
        <v>397</v>
      </c>
      <c r="G1964" s="99" t="b">
        <v>0</v>
      </c>
      <c r="H1964" s="99" t="b">
        <v>0</v>
      </c>
      <c r="I1964" s="99" t="b">
        <v>0</v>
      </c>
      <c r="J1964" s="99" t="b">
        <v>0</v>
      </c>
      <c r="K1964" s="99" t="b">
        <v>0</v>
      </c>
      <c r="L1964" s="99" t="b">
        <v>0</v>
      </c>
    </row>
    <row r="1965" spans="1:12" ht="15">
      <c r="A1965" s="101" t="s">
        <v>457</v>
      </c>
      <c r="B1965" s="99" t="s">
        <v>457</v>
      </c>
      <c r="C1965" s="99">
        <v>3</v>
      </c>
      <c r="D1965" s="103">
        <v>0.0027049160653460393</v>
      </c>
      <c r="E1965" s="103">
        <v>1.9122979887787674</v>
      </c>
      <c r="F1965" s="99" t="s">
        <v>397</v>
      </c>
      <c r="G1965" s="99" t="b">
        <v>0</v>
      </c>
      <c r="H1965" s="99" t="b">
        <v>0</v>
      </c>
      <c r="I1965" s="99" t="b">
        <v>0</v>
      </c>
      <c r="J1965" s="99" t="b">
        <v>0</v>
      </c>
      <c r="K1965" s="99" t="b">
        <v>0</v>
      </c>
      <c r="L1965" s="99" t="b">
        <v>0</v>
      </c>
    </row>
    <row r="1966" spans="1:12" ht="15">
      <c r="A1966" s="101" t="s">
        <v>1096</v>
      </c>
      <c r="B1966" s="99" t="s">
        <v>661</v>
      </c>
      <c r="C1966" s="99">
        <v>2</v>
      </c>
      <c r="D1966" s="103">
        <v>0.0012820133151415479</v>
      </c>
      <c r="E1966" s="103">
        <v>2.7573960287930244</v>
      </c>
      <c r="F1966" s="99" t="s">
        <v>397</v>
      </c>
      <c r="G1966" s="99" t="b">
        <v>0</v>
      </c>
      <c r="H1966" s="99" t="b">
        <v>0</v>
      </c>
      <c r="I1966" s="99" t="b">
        <v>0</v>
      </c>
      <c r="J1966" s="99" t="b">
        <v>0</v>
      </c>
      <c r="K1966" s="99" t="b">
        <v>0</v>
      </c>
      <c r="L1966" s="99" t="b">
        <v>0</v>
      </c>
    </row>
    <row r="1967" spans="1:12" ht="15">
      <c r="A1967" s="101" t="s">
        <v>416</v>
      </c>
      <c r="B1967" s="99" t="s">
        <v>547</v>
      </c>
      <c r="C1967" s="99">
        <v>2</v>
      </c>
      <c r="D1967" s="103">
        <v>0.0012820133151415479</v>
      </c>
      <c r="E1967" s="103">
        <v>1.5532760461370994</v>
      </c>
      <c r="F1967" s="99" t="s">
        <v>397</v>
      </c>
      <c r="G1967" s="99" t="b">
        <v>0</v>
      </c>
      <c r="H1967" s="99" t="b">
        <v>0</v>
      </c>
      <c r="I1967" s="99" t="b">
        <v>0</v>
      </c>
      <c r="J1967" s="99" t="b">
        <v>0</v>
      </c>
      <c r="K1967" s="99" t="b">
        <v>0</v>
      </c>
      <c r="L1967" s="99" t="b">
        <v>0</v>
      </c>
    </row>
    <row r="1968" spans="1:12" ht="15">
      <c r="A1968" s="101" t="s">
        <v>436</v>
      </c>
      <c r="B1968" s="99" t="s">
        <v>258</v>
      </c>
      <c r="C1968" s="99">
        <v>2</v>
      </c>
      <c r="D1968" s="103">
        <v>0.0012820133151415479</v>
      </c>
      <c r="E1968" s="103">
        <v>1.9122979887787674</v>
      </c>
      <c r="F1968" s="99" t="s">
        <v>397</v>
      </c>
      <c r="G1968" s="99" t="b">
        <v>0</v>
      </c>
      <c r="H1968" s="99" t="b">
        <v>0</v>
      </c>
      <c r="I1968" s="99" t="b">
        <v>0</v>
      </c>
      <c r="J1968" s="99" t="b">
        <v>0</v>
      </c>
      <c r="K1968" s="99" t="b">
        <v>0</v>
      </c>
      <c r="L1968" s="99" t="b">
        <v>0</v>
      </c>
    </row>
    <row r="1969" spans="1:12" ht="15">
      <c r="A1969" s="101" t="s">
        <v>462</v>
      </c>
      <c r="B1969" s="99" t="s">
        <v>438</v>
      </c>
      <c r="C1969" s="99">
        <v>2</v>
      </c>
      <c r="D1969" s="103">
        <v>0.0018032773768973595</v>
      </c>
      <c r="E1969" s="103">
        <v>1.815387975770711</v>
      </c>
      <c r="F1969" s="99" t="s">
        <v>397</v>
      </c>
      <c r="G1969" s="99" t="b">
        <v>0</v>
      </c>
      <c r="H1969" s="99" t="b">
        <v>0</v>
      </c>
      <c r="I1969" s="99" t="b">
        <v>0</v>
      </c>
      <c r="J1969" s="99" t="b">
        <v>0</v>
      </c>
      <c r="K1969" s="99" t="b">
        <v>0</v>
      </c>
      <c r="L1969" s="99" t="b">
        <v>0</v>
      </c>
    </row>
    <row r="1970" spans="1:12" ht="15">
      <c r="A1970" s="101" t="s">
        <v>854</v>
      </c>
      <c r="B1970" s="99" t="s">
        <v>477</v>
      </c>
      <c r="C1970" s="99">
        <v>2</v>
      </c>
      <c r="D1970" s="103">
        <v>0.0012820133151415479</v>
      </c>
      <c r="E1970" s="103">
        <v>2.581304769737343</v>
      </c>
      <c r="F1970" s="99" t="s">
        <v>397</v>
      </c>
      <c r="G1970" s="99" t="b">
        <v>0</v>
      </c>
      <c r="H1970" s="99" t="b">
        <v>0</v>
      </c>
      <c r="I1970" s="99" t="b">
        <v>0</v>
      </c>
      <c r="J1970" s="99" t="b">
        <v>0</v>
      </c>
      <c r="K1970" s="99" t="b">
        <v>0</v>
      </c>
      <c r="L1970" s="99" t="b">
        <v>0</v>
      </c>
    </row>
    <row r="1971" spans="1:12" ht="15">
      <c r="A1971" s="101" t="s">
        <v>516</v>
      </c>
      <c r="B1971" s="99" t="s">
        <v>695</v>
      </c>
      <c r="C1971" s="99">
        <v>2</v>
      </c>
      <c r="D1971" s="103">
        <v>0.0012820133151415479</v>
      </c>
      <c r="E1971" s="103">
        <v>2.581304769737343</v>
      </c>
      <c r="F1971" s="99" t="s">
        <v>397</v>
      </c>
      <c r="G1971" s="99" t="b">
        <v>0</v>
      </c>
      <c r="H1971" s="99" t="b">
        <v>0</v>
      </c>
      <c r="I1971" s="99" t="b">
        <v>0</v>
      </c>
      <c r="J1971" s="99" t="b">
        <v>0</v>
      </c>
      <c r="K1971" s="99" t="b">
        <v>0</v>
      </c>
      <c r="L1971" s="99" t="b">
        <v>0</v>
      </c>
    </row>
    <row r="1972" spans="1:12" ht="15">
      <c r="A1972" s="101" t="s">
        <v>233</v>
      </c>
      <c r="B1972" s="99" t="s">
        <v>662</v>
      </c>
      <c r="C1972" s="99">
        <v>2</v>
      </c>
      <c r="D1972" s="103">
        <v>0.0012820133151415479</v>
      </c>
      <c r="E1972" s="103">
        <v>1.627062260298018</v>
      </c>
      <c r="F1972" s="99" t="s">
        <v>397</v>
      </c>
      <c r="G1972" s="99" t="b">
        <v>0</v>
      </c>
      <c r="H1972" s="99" t="b">
        <v>0</v>
      </c>
      <c r="I1972" s="99" t="b">
        <v>0</v>
      </c>
      <c r="J1972" s="99" t="b">
        <v>0</v>
      </c>
      <c r="K1972" s="99" t="b">
        <v>0</v>
      </c>
      <c r="L1972" s="99" t="b">
        <v>0</v>
      </c>
    </row>
    <row r="1973" spans="1:12" ht="15">
      <c r="A1973" s="101" t="s">
        <v>449</v>
      </c>
      <c r="B1973" s="99" t="s">
        <v>656</v>
      </c>
      <c r="C1973" s="99">
        <v>2</v>
      </c>
      <c r="D1973" s="103">
        <v>0.0012820133151415479</v>
      </c>
      <c r="E1973" s="103">
        <v>2.3594560201209864</v>
      </c>
      <c r="F1973" s="99" t="s">
        <v>397</v>
      </c>
      <c r="G1973" s="99" t="b">
        <v>0</v>
      </c>
      <c r="H1973" s="99" t="b">
        <v>0</v>
      </c>
      <c r="I1973" s="99" t="b">
        <v>0</v>
      </c>
      <c r="J1973" s="99" t="b">
        <v>0</v>
      </c>
      <c r="K1973" s="99" t="b">
        <v>0</v>
      </c>
      <c r="L1973" s="99" t="b">
        <v>0</v>
      </c>
    </row>
    <row r="1974" spans="1:12" ht="15">
      <c r="A1974" s="101" t="s">
        <v>807</v>
      </c>
      <c r="B1974" s="99" t="s">
        <v>538</v>
      </c>
      <c r="C1974" s="99">
        <v>2</v>
      </c>
      <c r="D1974" s="103">
        <v>0.0012820133151415479</v>
      </c>
      <c r="E1974" s="103">
        <v>2.581304769737343</v>
      </c>
      <c r="F1974" s="99" t="s">
        <v>397</v>
      </c>
      <c r="G1974" s="99" t="b">
        <v>0</v>
      </c>
      <c r="H1974" s="99" t="b">
        <v>0</v>
      </c>
      <c r="I1974" s="99" t="b">
        <v>0</v>
      </c>
      <c r="J1974" s="99" t="b">
        <v>0</v>
      </c>
      <c r="K1974" s="99" t="b">
        <v>0</v>
      </c>
      <c r="L1974" s="99" t="b">
        <v>0</v>
      </c>
    </row>
    <row r="1975" spans="1:12" ht="15">
      <c r="A1975" s="101" t="s">
        <v>1659</v>
      </c>
      <c r="B1975" s="99" t="s">
        <v>428</v>
      </c>
      <c r="C1975" s="99">
        <v>2</v>
      </c>
      <c r="D1975" s="103">
        <v>0.0012820133151415479</v>
      </c>
      <c r="E1975" s="103">
        <v>2.155336037465062</v>
      </c>
      <c r="F1975" s="99" t="s">
        <v>397</v>
      </c>
      <c r="G1975" s="99" t="b">
        <v>0</v>
      </c>
      <c r="H1975" s="99" t="b">
        <v>0</v>
      </c>
      <c r="I1975" s="99" t="b">
        <v>0</v>
      </c>
      <c r="J1975" s="99" t="b">
        <v>0</v>
      </c>
      <c r="K1975" s="99" t="b">
        <v>0</v>
      </c>
      <c r="L1975" s="99" t="b">
        <v>0</v>
      </c>
    </row>
    <row r="1976" spans="1:12" ht="15">
      <c r="A1976" s="101" t="s">
        <v>442</v>
      </c>
      <c r="B1976" s="99" t="s">
        <v>476</v>
      </c>
      <c r="C1976" s="99">
        <v>2</v>
      </c>
      <c r="D1976" s="103">
        <v>0.0012820133151415479</v>
      </c>
      <c r="E1976" s="103">
        <v>2.155336037465062</v>
      </c>
      <c r="F1976" s="99" t="s">
        <v>397</v>
      </c>
      <c r="G1976" s="99" t="b">
        <v>0</v>
      </c>
      <c r="H1976" s="99" t="b">
        <v>0</v>
      </c>
      <c r="I1976" s="99" t="b">
        <v>0</v>
      </c>
      <c r="J1976" s="99" t="b">
        <v>0</v>
      </c>
      <c r="K1976" s="99" t="b">
        <v>0</v>
      </c>
      <c r="L1976" s="99" t="b">
        <v>0</v>
      </c>
    </row>
    <row r="1977" spans="1:12" ht="15">
      <c r="A1977" s="101" t="s">
        <v>460</v>
      </c>
      <c r="B1977" s="99" t="s">
        <v>456</v>
      </c>
      <c r="C1977" s="99">
        <v>2</v>
      </c>
      <c r="D1977" s="103">
        <v>0.0012820133151415479</v>
      </c>
      <c r="E1977" s="103">
        <v>1.9792447784093805</v>
      </c>
      <c r="F1977" s="99" t="s">
        <v>397</v>
      </c>
      <c r="G1977" s="99" t="b">
        <v>0</v>
      </c>
      <c r="H1977" s="99" t="b">
        <v>0</v>
      </c>
      <c r="I1977" s="99" t="b">
        <v>0</v>
      </c>
      <c r="J1977" s="99" t="b">
        <v>0</v>
      </c>
      <c r="K1977" s="99" t="b">
        <v>0</v>
      </c>
      <c r="L1977" s="99" t="b">
        <v>0</v>
      </c>
    </row>
    <row r="1978" spans="1:12" ht="15">
      <c r="A1978" s="101" t="s">
        <v>445</v>
      </c>
      <c r="B1978" s="99" t="s">
        <v>940</v>
      </c>
      <c r="C1978" s="99">
        <v>2</v>
      </c>
      <c r="D1978" s="103">
        <v>0.0012820133151415479</v>
      </c>
      <c r="E1978" s="103">
        <v>2.456366033129043</v>
      </c>
      <c r="F1978" s="99" t="s">
        <v>397</v>
      </c>
      <c r="G1978" s="99" t="b">
        <v>0</v>
      </c>
      <c r="H1978" s="99" t="b">
        <v>0</v>
      </c>
      <c r="I1978" s="99" t="b">
        <v>0</v>
      </c>
      <c r="J1978" s="99" t="b">
        <v>0</v>
      </c>
      <c r="K1978" s="99" t="b">
        <v>0</v>
      </c>
      <c r="L1978" s="99" t="b">
        <v>0</v>
      </c>
    </row>
    <row r="1979" spans="1:12" ht="15">
      <c r="A1979" s="101" t="s">
        <v>609</v>
      </c>
      <c r="B1979" s="99" t="s">
        <v>1040</v>
      </c>
      <c r="C1979" s="99">
        <v>2</v>
      </c>
      <c r="D1979" s="103">
        <v>0.0012820133151415479</v>
      </c>
      <c r="E1979" s="103">
        <v>2.7573960287930244</v>
      </c>
      <c r="F1979" s="99" t="s">
        <v>397</v>
      </c>
      <c r="G1979" s="99" t="b">
        <v>0</v>
      </c>
      <c r="H1979" s="99" t="b">
        <v>0</v>
      </c>
      <c r="I1979" s="99" t="b">
        <v>0</v>
      </c>
      <c r="J1979" s="99" t="b">
        <v>0</v>
      </c>
      <c r="K1979" s="99" t="b">
        <v>0</v>
      </c>
      <c r="L1979" s="99" t="b">
        <v>0</v>
      </c>
    </row>
    <row r="1980" spans="1:12" ht="15">
      <c r="A1980" s="101" t="s">
        <v>579</v>
      </c>
      <c r="B1980" s="99" t="s">
        <v>521</v>
      </c>
      <c r="C1980" s="99">
        <v>2</v>
      </c>
      <c r="D1980" s="103">
        <v>0.0012820133151415479</v>
      </c>
      <c r="E1980" s="103">
        <v>2.2802747740733618</v>
      </c>
      <c r="F1980" s="99" t="s">
        <v>397</v>
      </c>
      <c r="G1980" s="99" t="b">
        <v>0</v>
      </c>
      <c r="H1980" s="99" t="b">
        <v>0</v>
      </c>
      <c r="I1980" s="99" t="b">
        <v>0</v>
      </c>
      <c r="J1980" s="99" t="b">
        <v>0</v>
      </c>
      <c r="K1980" s="99" t="b">
        <v>0</v>
      </c>
      <c r="L1980" s="99" t="b">
        <v>0</v>
      </c>
    </row>
    <row r="1981" spans="1:12" ht="15">
      <c r="A1981" s="101" t="s">
        <v>723</v>
      </c>
      <c r="B1981" s="99" t="s">
        <v>974</v>
      </c>
      <c r="C1981" s="99">
        <v>2</v>
      </c>
      <c r="D1981" s="103">
        <v>0.0012820133151415479</v>
      </c>
      <c r="E1981" s="103">
        <v>2.7573960287930244</v>
      </c>
      <c r="F1981" s="99" t="s">
        <v>397</v>
      </c>
      <c r="G1981" s="99" t="b">
        <v>0</v>
      </c>
      <c r="H1981" s="99" t="b">
        <v>0</v>
      </c>
      <c r="I1981" s="99" t="b">
        <v>0</v>
      </c>
      <c r="J1981" s="99" t="b">
        <v>0</v>
      </c>
      <c r="K1981" s="99" t="b">
        <v>0</v>
      </c>
      <c r="L1981" s="99" t="b">
        <v>0</v>
      </c>
    </row>
    <row r="1982" spans="1:12" ht="15">
      <c r="A1982" s="101" t="s">
        <v>765</v>
      </c>
      <c r="B1982" s="99" t="s">
        <v>258</v>
      </c>
      <c r="C1982" s="99">
        <v>2</v>
      </c>
      <c r="D1982" s="103">
        <v>0.0012820133151415479</v>
      </c>
      <c r="E1982" s="103">
        <v>2.456366033129043</v>
      </c>
      <c r="F1982" s="99" t="s">
        <v>397</v>
      </c>
      <c r="G1982" s="99" t="b">
        <v>0</v>
      </c>
      <c r="H1982" s="99" t="b">
        <v>0</v>
      </c>
      <c r="I1982" s="99" t="b">
        <v>0</v>
      </c>
      <c r="J1982" s="99" t="b">
        <v>0</v>
      </c>
      <c r="K1982" s="99" t="b">
        <v>0</v>
      </c>
      <c r="L1982" s="99" t="b">
        <v>0</v>
      </c>
    </row>
    <row r="1983" spans="1:12" ht="15">
      <c r="A1983" s="101" t="s">
        <v>693</v>
      </c>
      <c r="B1983" s="99" t="s">
        <v>1163</v>
      </c>
      <c r="C1983" s="99">
        <v>2</v>
      </c>
      <c r="D1983" s="103">
        <v>0.0012820133151415479</v>
      </c>
      <c r="E1983" s="103">
        <v>2.7573960287930244</v>
      </c>
      <c r="F1983" s="99" t="s">
        <v>397</v>
      </c>
      <c r="G1983" s="99" t="b">
        <v>0</v>
      </c>
      <c r="H1983" s="99" t="b">
        <v>0</v>
      </c>
      <c r="I1983" s="99" t="b">
        <v>0</v>
      </c>
      <c r="J1983" s="99" t="b">
        <v>0</v>
      </c>
      <c r="K1983" s="99" t="b">
        <v>0</v>
      </c>
      <c r="L1983" s="99" t="b">
        <v>0</v>
      </c>
    </row>
    <row r="1984" spans="1:12" ht="15">
      <c r="A1984" s="101" t="s">
        <v>559</v>
      </c>
      <c r="B1984" s="99" t="s">
        <v>775</v>
      </c>
      <c r="C1984" s="99">
        <v>2</v>
      </c>
      <c r="D1984" s="103">
        <v>0.0012820133151415479</v>
      </c>
      <c r="E1984" s="103">
        <v>2.2133279844427487</v>
      </c>
      <c r="F1984" s="99" t="s">
        <v>397</v>
      </c>
      <c r="G1984" s="99" t="b">
        <v>0</v>
      </c>
      <c r="H1984" s="99" t="b">
        <v>0</v>
      </c>
      <c r="I1984" s="99" t="b">
        <v>0</v>
      </c>
      <c r="J1984" s="99" t="b">
        <v>0</v>
      </c>
      <c r="K1984" s="99" t="b">
        <v>0</v>
      </c>
      <c r="L1984" s="99" t="b">
        <v>0</v>
      </c>
    </row>
    <row r="1985" spans="1:12" ht="15">
      <c r="A1985" s="101" t="s">
        <v>469</v>
      </c>
      <c r="B1985" s="99" t="s">
        <v>417</v>
      </c>
      <c r="C1985" s="99">
        <v>2</v>
      </c>
      <c r="D1985" s="103">
        <v>0.0012820133151415479</v>
      </c>
      <c r="E1985" s="103">
        <v>1.5269471074147503</v>
      </c>
      <c r="F1985" s="99" t="s">
        <v>397</v>
      </c>
      <c r="G1985" s="99" t="b">
        <v>0</v>
      </c>
      <c r="H1985" s="99" t="b">
        <v>0</v>
      </c>
      <c r="I1985" s="99" t="b">
        <v>0</v>
      </c>
      <c r="J1985" s="99" t="b">
        <v>0</v>
      </c>
      <c r="K1985" s="99" t="b">
        <v>0</v>
      </c>
      <c r="L1985" s="99" t="b">
        <v>0</v>
      </c>
    </row>
    <row r="1986" spans="1:12" ht="15">
      <c r="A1986" s="101" t="s">
        <v>1267</v>
      </c>
      <c r="B1986" s="99" t="s">
        <v>474</v>
      </c>
      <c r="C1986" s="99">
        <v>2</v>
      </c>
      <c r="D1986" s="103">
        <v>0.0012820133151415479</v>
      </c>
      <c r="E1986" s="103">
        <v>2.7573960287930244</v>
      </c>
      <c r="F1986" s="99" t="s">
        <v>397</v>
      </c>
      <c r="G1986" s="99" t="b">
        <v>0</v>
      </c>
      <c r="H1986" s="99" t="b">
        <v>0</v>
      </c>
      <c r="I1986" s="99" t="b">
        <v>0</v>
      </c>
      <c r="J1986" s="99" t="b">
        <v>0</v>
      </c>
      <c r="K1986" s="99" t="b">
        <v>0</v>
      </c>
      <c r="L1986" s="99" t="b">
        <v>0</v>
      </c>
    </row>
    <row r="1987" spans="1:12" ht="15">
      <c r="A1987" s="101" t="s">
        <v>582</v>
      </c>
      <c r="B1987" s="99" t="s">
        <v>511</v>
      </c>
      <c r="C1987" s="99">
        <v>2</v>
      </c>
      <c r="D1987" s="103">
        <v>0.0012820133151415479</v>
      </c>
      <c r="E1987" s="103">
        <v>2.7573960287930244</v>
      </c>
      <c r="F1987" s="99" t="s">
        <v>397</v>
      </c>
      <c r="G1987" s="99" t="b">
        <v>0</v>
      </c>
      <c r="H1987" s="99" t="b">
        <v>0</v>
      </c>
      <c r="I1987" s="99" t="b">
        <v>0</v>
      </c>
      <c r="J1987" s="99" t="b">
        <v>0</v>
      </c>
      <c r="K1987" s="99" t="b">
        <v>0</v>
      </c>
      <c r="L1987" s="99" t="b">
        <v>0</v>
      </c>
    </row>
    <row r="1988" spans="1:12" ht="15">
      <c r="A1988" s="101" t="s">
        <v>496</v>
      </c>
      <c r="B1988" s="99" t="s">
        <v>416</v>
      </c>
      <c r="C1988" s="99">
        <v>2</v>
      </c>
      <c r="D1988" s="103">
        <v>0.0012820133151415479</v>
      </c>
      <c r="E1988" s="103">
        <v>1.456366033129043</v>
      </c>
      <c r="F1988" s="99" t="s">
        <v>397</v>
      </c>
      <c r="G1988" s="99" t="b">
        <v>0</v>
      </c>
      <c r="H1988" s="99" t="b">
        <v>0</v>
      </c>
      <c r="I1988" s="99" t="b">
        <v>0</v>
      </c>
      <c r="J1988" s="99" t="b">
        <v>0</v>
      </c>
      <c r="K1988" s="99" t="b">
        <v>0</v>
      </c>
      <c r="L1988" s="99" t="b">
        <v>0</v>
      </c>
    </row>
    <row r="1989" spans="1:12" ht="15">
      <c r="A1989" s="101" t="s">
        <v>662</v>
      </c>
      <c r="B1989" s="99" t="s">
        <v>579</v>
      </c>
      <c r="C1989" s="99">
        <v>2</v>
      </c>
      <c r="D1989" s="103">
        <v>0.0012820133151415479</v>
      </c>
      <c r="E1989" s="103">
        <v>2.456366033129043</v>
      </c>
      <c r="F1989" s="99" t="s">
        <v>397</v>
      </c>
      <c r="G1989" s="99" t="b">
        <v>0</v>
      </c>
      <c r="H1989" s="99" t="b">
        <v>0</v>
      </c>
      <c r="I1989" s="99" t="b">
        <v>0</v>
      </c>
      <c r="J1989" s="99" t="b">
        <v>0</v>
      </c>
      <c r="K1989" s="99" t="b">
        <v>0</v>
      </c>
      <c r="L1989" s="99" t="b">
        <v>0</v>
      </c>
    </row>
    <row r="1990" spans="1:12" ht="15">
      <c r="A1990" s="101" t="s">
        <v>583</v>
      </c>
      <c r="B1990" s="99" t="s">
        <v>891</v>
      </c>
      <c r="C1990" s="99">
        <v>2</v>
      </c>
      <c r="D1990" s="103">
        <v>0.0012820133151415479</v>
      </c>
      <c r="E1990" s="103">
        <v>2.2802747740733618</v>
      </c>
      <c r="F1990" s="99" t="s">
        <v>397</v>
      </c>
      <c r="G1990" s="99" t="b">
        <v>0</v>
      </c>
      <c r="H1990" s="99" t="b">
        <v>0</v>
      </c>
      <c r="I1990" s="99" t="b">
        <v>0</v>
      </c>
      <c r="J1990" s="99" t="b">
        <v>0</v>
      </c>
      <c r="K1990" s="99" t="b">
        <v>0</v>
      </c>
      <c r="L1990" s="99" t="b">
        <v>0</v>
      </c>
    </row>
    <row r="1991" spans="1:12" ht="15">
      <c r="A1991" s="101" t="s">
        <v>422</v>
      </c>
      <c r="B1991" s="99" t="s">
        <v>415</v>
      </c>
      <c r="C1991" s="99">
        <v>2</v>
      </c>
      <c r="D1991" s="103">
        <v>0.0012820133151415479</v>
      </c>
      <c r="E1991" s="103">
        <v>2.1041835150176804</v>
      </c>
      <c r="F1991" s="99" t="s">
        <v>397</v>
      </c>
      <c r="G1991" s="99" t="b">
        <v>0</v>
      </c>
      <c r="H1991" s="99" t="b">
        <v>0</v>
      </c>
      <c r="I1991" s="99" t="b">
        <v>0</v>
      </c>
      <c r="J1991" s="99" t="b">
        <v>0</v>
      </c>
      <c r="K1991" s="99" t="b">
        <v>0</v>
      </c>
      <c r="L1991" s="99" t="b">
        <v>0</v>
      </c>
    </row>
    <row r="1992" spans="1:12" ht="15">
      <c r="A1992" s="101" t="s">
        <v>847</v>
      </c>
      <c r="B1992" s="99" t="s">
        <v>233</v>
      </c>
      <c r="C1992" s="99">
        <v>2</v>
      </c>
      <c r="D1992" s="103">
        <v>0.0012820133151415479</v>
      </c>
      <c r="E1992" s="103">
        <v>1.6966981884394126</v>
      </c>
      <c r="F1992" s="99" t="s">
        <v>397</v>
      </c>
      <c r="G1992" s="99" t="b">
        <v>0</v>
      </c>
      <c r="H1992" s="99" t="b">
        <v>0</v>
      </c>
      <c r="I1992" s="99" t="b">
        <v>0</v>
      </c>
      <c r="J1992" s="99" t="b">
        <v>0</v>
      </c>
      <c r="K1992" s="99" t="b">
        <v>0</v>
      </c>
      <c r="L1992" s="99" t="b">
        <v>0</v>
      </c>
    </row>
    <row r="1993" spans="1:12" ht="15">
      <c r="A1993" s="101" t="s">
        <v>233</v>
      </c>
      <c r="B1993" s="99" t="s">
        <v>1140</v>
      </c>
      <c r="C1993" s="99">
        <v>2</v>
      </c>
      <c r="D1993" s="103">
        <v>0.0012820133151415479</v>
      </c>
      <c r="E1993" s="103">
        <v>1.627062260298018</v>
      </c>
      <c r="F1993" s="99" t="s">
        <v>397</v>
      </c>
      <c r="G1993" s="99" t="b">
        <v>0</v>
      </c>
      <c r="H1993" s="99" t="b">
        <v>0</v>
      </c>
      <c r="I1993" s="99" t="b">
        <v>0</v>
      </c>
      <c r="J1993" s="99" t="b">
        <v>0</v>
      </c>
      <c r="K1993" s="99" t="b">
        <v>0</v>
      </c>
      <c r="L1993" s="99" t="b">
        <v>0</v>
      </c>
    </row>
    <row r="1994" spans="1:12" ht="15">
      <c r="A1994" s="101" t="s">
        <v>1089</v>
      </c>
      <c r="B1994" s="99" t="s">
        <v>600</v>
      </c>
      <c r="C1994" s="99">
        <v>2</v>
      </c>
      <c r="D1994" s="103">
        <v>0.0012820133151415479</v>
      </c>
      <c r="E1994" s="103">
        <v>2.456366033129043</v>
      </c>
      <c r="F1994" s="99" t="s">
        <v>397</v>
      </c>
      <c r="G1994" s="99" t="b">
        <v>0</v>
      </c>
      <c r="H1994" s="99" t="b">
        <v>0</v>
      </c>
      <c r="I1994" s="99" t="b">
        <v>0</v>
      </c>
      <c r="J1994" s="99" t="b">
        <v>0</v>
      </c>
      <c r="K1994" s="99" t="b">
        <v>0</v>
      </c>
      <c r="L1994" s="99" t="b">
        <v>0</v>
      </c>
    </row>
    <row r="1995" spans="1:12" ht="15">
      <c r="A1995" s="101" t="s">
        <v>476</v>
      </c>
      <c r="B1995" s="99" t="s">
        <v>250</v>
      </c>
      <c r="C1995" s="99">
        <v>2</v>
      </c>
      <c r="D1995" s="103">
        <v>0.0012820133151415479</v>
      </c>
      <c r="E1995" s="103">
        <v>1.8543060418010806</v>
      </c>
      <c r="F1995" s="99" t="s">
        <v>397</v>
      </c>
      <c r="G1995" s="99" t="b">
        <v>0</v>
      </c>
      <c r="H1995" s="99" t="b">
        <v>0</v>
      </c>
      <c r="I1995" s="99" t="b">
        <v>0</v>
      </c>
      <c r="J1995" s="99" t="b">
        <v>0</v>
      </c>
      <c r="K1995" s="99" t="b">
        <v>0</v>
      </c>
      <c r="L1995" s="99" t="b">
        <v>0</v>
      </c>
    </row>
    <row r="1996" spans="1:12" ht="15">
      <c r="A1996" s="101" t="s">
        <v>456</v>
      </c>
      <c r="B1996" s="99" t="s">
        <v>559</v>
      </c>
      <c r="C1996" s="99">
        <v>2</v>
      </c>
      <c r="D1996" s="103">
        <v>0.0012820133151415479</v>
      </c>
      <c r="E1996" s="103">
        <v>1.9122979887787674</v>
      </c>
      <c r="F1996" s="99" t="s">
        <v>397</v>
      </c>
      <c r="G1996" s="99" t="b">
        <v>0</v>
      </c>
      <c r="H1996" s="99" t="b">
        <v>0</v>
      </c>
      <c r="I1996" s="99" t="b">
        <v>0</v>
      </c>
      <c r="J1996" s="99" t="b">
        <v>0</v>
      </c>
      <c r="K1996" s="99" t="b">
        <v>0</v>
      </c>
      <c r="L1996" s="99" t="b">
        <v>0</v>
      </c>
    </row>
    <row r="1997" spans="1:12" ht="15">
      <c r="A1997" s="101" t="s">
        <v>468</v>
      </c>
      <c r="B1997" s="99" t="s">
        <v>807</v>
      </c>
      <c r="C1997" s="99">
        <v>2</v>
      </c>
      <c r="D1997" s="103">
        <v>0.0012820133151415479</v>
      </c>
      <c r="E1997" s="103">
        <v>2.2802747740733618</v>
      </c>
      <c r="F1997" s="99" t="s">
        <v>397</v>
      </c>
      <c r="G1997" s="99" t="b">
        <v>0</v>
      </c>
      <c r="H1997" s="99" t="b">
        <v>0</v>
      </c>
      <c r="I1997" s="99" t="b">
        <v>0</v>
      </c>
      <c r="J1997" s="99" t="b">
        <v>0</v>
      </c>
      <c r="K1997" s="99" t="b">
        <v>0</v>
      </c>
      <c r="L1997" s="99" t="b">
        <v>0</v>
      </c>
    </row>
    <row r="1998" spans="1:12" ht="15">
      <c r="A1998" s="101" t="s">
        <v>1337</v>
      </c>
      <c r="B1998" s="99" t="s">
        <v>1605</v>
      </c>
      <c r="C1998" s="99">
        <v>2</v>
      </c>
      <c r="D1998" s="103">
        <v>0.0012820133151415479</v>
      </c>
      <c r="E1998" s="103">
        <v>2.7573960287930244</v>
      </c>
      <c r="F1998" s="99" t="s">
        <v>397</v>
      </c>
      <c r="G1998" s="99" t="b">
        <v>0</v>
      </c>
      <c r="H1998" s="99" t="b">
        <v>0</v>
      </c>
      <c r="I1998" s="99" t="b">
        <v>0</v>
      </c>
      <c r="J1998" s="99" t="b">
        <v>0</v>
      </c>
      <c r="K1998" s="99" t="b">
        <v>0</v>
      </c>
      <c r="L1998" s="99" t="b">
        <v>0</v>
      </c>
    </row>
    <row r="1999" spans="1:12" ht="15">
      <c r="A1999" s="101" t="s">
        <v>586</v>
      </c>
      <c r="B1999" s="99" t="s">
        <v>459</v>
      </c>
      <c r="C1999" s="99">
        <v>2</v>
      </c>
      <c r="D1999" s="103">
        <v>0.0012820133151415479</v>
      </c>
      <c r="E1999" s="103">
        <v>2.2802747740733618</v>
      </c>
      <c r="F1999" s="99" t="s">
        <v>397</v>
      </c>
      <c r="G1999" s="99" t="b">
        <v>0</v>
      </c>
      <c r="H1999" s="99" t="b">
        <v>0</v>
      </c>
      <c r="I1999" s="99" t="b">
        <v>0</v>
      </c>
      <c r="J1999" s="99" t="b">
        <v>0</v>
      </c>
      <c r="K1999" s="99" t="b">
        <v>0</v>
      </c>
      <c r="L1999" s="99" t="b">
        <v>0</v>
      </c>
    </row>
    <row r="2000" spans="1:12" ht="15">
      <c r="A2000" s="101" t="s">
        <v>546</v>
      </c>
      <c r="B2000" s="99" t="s">
        <v>468</v>
      </c>
      <c r="C2000" s="99">
        <v>2</v>
      </c>
      <c r="D2000" s="103">
        <v>0.0012820133151415479</v>
      </c>
      <c r="E2000" s="103">
        <v>1.9792447784093805</v>
      </c>
      <c r="F2000" s="99" t="s">
        <v>397</v>
      </c>
      <c r="G2000" s="99" t="b">
        <v>0</v>
      </c>
      <c r="H2000" s="99" t="b">
        <v>0</v>
      </c>
      <c r="I2000" s="99" t="b">
        <v>0</v>
      </c>
      <c r="J2000" s="99" t="b">
        <v>0</v>
      </c>
      <c r="K2000" s="99" t="b">
        <v>0</v>
      </c>
      <c r="L2000" s="99" t="b">
        <v>0</v>
      </c>
    </row>
    <row r="2001" spans="1:12" ht="15">
      <c r="A2001" s="101" t="s">
        <v>763</v>
      </c>
      <c r="B2001" s="99" t="s">
        <v>886</v>
      </c>
      <c r="C2001" s="99">
        <v>2</v>
      </c>
      <c r="D2001" s="103">
        <v>0.0012820133151415479</v>
      </c>
      <c r="E2001" s="103">
        <v>2.581304769737343</v>
      </c>
      <c r="F2001" s="99" t="s">
        <v>397</v>
      </c>
      <c r="G2001" s="99" t="b">
        <v>0</v>
      </c>
      <c r="H2001" s="99" t="b">
        <v>0</v>
      </c>
      <c r="I2001" s="99" t="b">
        <v>0</v>
      </c>
      <c r="J2001" s="99" t="b">
        <v>0</v>
      </c>
      <c r="K2001" s="99" t="b">
        <v>0</v>
      </c>
      <c r="L2001" s="99" t="b">
        <v>0</v>
      </c>
    </row>
    <row r="2002" spans="1:12" ht="15">
      <c r="A2002" s="101" t="s">
        <v>780</v>
      </c>
      <c r="B2002" s="99" t="s">
        <v>445</v>
      </c>
      <c r="C2002" s="99">
        <v>2</v>
      </c>
      <c r="D2002" s="103">
        <v>0.0012820133151415479</v>
      </c>
      <c r="E2002" s="103">
        <v>2.456366033129043</v>
      </c>
      <c r="F2002" s="99" t="s">
        <v>397</v>
      </c>
      <c r="G2002" s="99" t="b">
        <v>0</v>
      </c>
      <c r="H2002" s="99" t="b">
        <v>0</v>
      </c>
      <c r="I2002" s="99" t="b">
        <v>0</v>
      </c>
      <c r="J2002" s="99" t="b">
        <v>0</v>
      </c>
      <c r="K2002" s="99" t="b">
        <v>0</v>
      </c>
      <c r="L2002" s="99" t="b">
        <v>0</v>
      </c>
    </row>
    <row r="2003" spans="1:12" ht="15">
      <c r="A2003" s="101" t="s">
        <v>564</v>
      </c>
      <c r="B2003" s="99" t="s">
        <v>233</v>
      </c>
      <c r="C2003" s="99">
        <v>2</v>
      </c>
      <c r="D2003" s="103">
        <v>0.0012820133151415479</v>
      </c>
      <c r="E2003" s="103">
        <v>1.2987581797673748</v>
      </c>
      <c r="F2003" s="99" t="s">
        <v>397</v>
      </c>
      <c r="G2003" s="99" t="b">
        <v>0</v>
      </c>
      <c r="H2003" s="99" t="b">
        <v>0</v>
      </c>
      <c r="I2003" s="99" t="b">
        <v>0</v>
      </c>
      <c r="J2003" s="99" t="b">
        <v>0</v>
      </c>
      <c r="K2003" s="99" t="b">
        <v>0</v>
      </c>
      <c r="L2003" s="99" t="b">
        <v>0</v>
      </c>
    </row>
    <row r="2004" spans="1:12" ht="15">
      <c r="A2004" s="101" t="s">
        <v>1040</v>
      </c>
      <c r="B2004" s="99" t="s">
        <v>556</v>
      </c>
      <c r="C2004" s="99">
        <v>2</v>
      </c>
      <c r="D2004" s="103">
        <v>0.0012820133151415479</v>
      </c>
      <c r="E2004" s="103">
        <v>2.7573960287930244</v>
      </c>
      <c r="F2004" s="99" t="s">
        <v>397</v>
      </c>
      <c r="G2004" s="99" t="b">
        <v>0</v>
      </c>
      <c r="H2004" s="99" t="b">
        <v>0</v>
      </c>
      <c r="I2004" s="99" t="b">
        <v>0</v>
      </c>
      <c r="J2004" s="99" t="b">
        <v>0</v>
      </c>
      <c r="K2004" s="99" t="b">
        <v>0</v>
      </c>
      <c r="L2004" s="99" t="b">
        <v>0</v>
      </c>
    </row>
    <row r="2005" spans="1:12" ht="15">
      <c r="A2005" s="101" t="s">
        <v>1271</v>
      </c>
      <c r="B2005" s="99" t="s">
        <v>233</v>
      </c>
      <c r="C2005" s="99">
        <v>2</v>
      </c>
      <c r="D2005" s="103">
        <v>0.0012820133151415479</v>
      </c>
      <c r="E2005" s="103">
        <v>1.6966981884394126</v>
      </c>
      <c r="F2005" s="99" t="s">
        <v>397</v>
      </c>
      <c r="G2005" s="99" t="b">
        <v>1</v>
      </c>
      <c r="H2005" s="99" t="b">
        <v>0</v>
      </c>
      <c r="I2005" s="99" t="b">
        <v>0</v>
      </c>
      <c r="J2005" s="99" t="b">
        <v>0</v>
      </c>
      <c r="K2005" s="99" t="b">
        <v>0</v>
      </c>
      <c r="L2005" s="99" t="b">
        <v>0</v>
      </c>
    </row>
    <row r="2006" spans="1:12" ht="15">
      <c r="A2006" s="101" t="s">
        <v>1163</v>
      </c>
      <c r="B2006" s="99" t="s">
        <v>460</v>
      </c>
      <c r="C2006" s="99">
        <v>2</v>
      </c>
      <c r="D2006" s="103">
        <v>0.0012820133151415479</v>
      </c>
      <c r="E2006" s="103">
        <v>2.2802747740733618</v>
      </c>
      <c r="F2006" s="99" t="s">
        <v>397</v>
      </c>
      <c r="G2006" s="99" t="b">
        <v>0</v>
      </c>
      <c r="H2006" s="99" t="b">
        <v>0</v>
      </c>
      <c r="I2006" s="99" t="b">
        <v>0</v>
      </c>
      <c r="J2006" s="99" t="b">
        <v>0</v>
      </c>
      <c r="K2006" s="99" t="b">
        <v>0</v>
      </c>
      <c r="L2006" s="99" t="b">
        <v>0</v>
      </c>
    </row>
    <row r="2007" spans="1:12" ht="15">
      <c r="A2007" s="101" t="s">
        <v>971</v>
      </c>
      <c r="B2007" s="99" t="s">
        <v>702</v>
      </c>
      <c r="C2007" s="99">
        <v>2</v>
      </c>
      <c r="D2007" s="103">
        <v>0.0012820133151415479</v>
      </c>
      <c r="E2007" s="103">
        <v>2.7573960287930244</v>
      </c>
      <c r="F2007" s="99" t="s">
        <v>397</v>
      </c>
      <c r="G2007" s="99" t="b">
        <v>0</v>
      </c>
      <c r="H2007" s="99" t="b">
        <v>0</v>
      </c>
      <c r="I2007" s="99" t="b">
        <v>0</v>
      </c>
      <c r="J2007" s="99" t="b">
        <v>0</v>
      </c>
      <c r="K2007" s="99" t="b">
        <v>0</v>
      </c>
      <c r="L2007" s="99" t="b">
        <v>0</v>
      </c>
    </row>
    <row r="2008" spans="1:12" ht="15">
      <c r="A2008" s="101" t="s">
        <v>429</v>
      </c>
      <c r="B2008" s="99" t="s">
        <v>847</v>
      </c>
      <c r="C2008" s="99">
        <v>2</v>
      </c>
      <c r="D2008" s="103">
        <v>0.0012820133151415479</v>
      </c>
      <c r="E2008" s="103">
        <v>2.155336037465062</v>
      </c>
      <c r="F2008" s="99" t="s">
        <v>397</v>
      </c>
      <c r="G2008" s="99" t="b">
        <v>0</v>
      </c>
      <c r="H2008" s="99" t="b">
        <v>0</v>
      </c>
      <c r="I2008" s="99" t="b">
        <v>0</v>
      </c>
      <c r="J2008" s="99" t="b">
        <v>0</v>
      </c>
      <c r="K2008" s="99" t="b">
        <v>0</v>
      </c>
      <c r="L2008" s="99" t="b">
        <v>0</v>
      </c>
    </row>
    <row r="2009" spans="1:12" ht="15">
      <c r="A2009" s="101" t="s">
        <v>474</v>
      </c>
      <c r="B2009" s="99" t="s">
        <v>870</v>
      </c>
      <c r="C2009" s="99">
        <v>2</v>
      </c>
      <c r="D2009" s="103">
        <v>0.0012820133151415479</v>
      </c>
      <c r="E2009" s="103">
        <v>2.7573960287930244</v>
      </c>
      <c r="F2009" s="99" t="s">
        <v>397</v>
      </c>
      <c r="G2009" s="99" t="b">
        <v>0</v>
      </c>
      <c r="H2009" s="99" t="b">
        <v>0</v>
      </c>
      <c r="I2009" s="99" t="b">
        <v>0</v>
      </c>
      <c r="J2009" s="99" t="b">
        <v>0</v>
      </c>
      <c r="K2009" s="99" t="b">
        <v>0</v>
      </c>
      <c r="L2009" s="99" t="b">
        <v>0</v>
      </c>
    </row>
    <row r="2010" spans="1:12" ht="15">
      <c r="A2010" s="101" t="s">
        <v>460</v>
      </c>
      <c r="B2010" s="99" t="s">
        <v>1096</v>
      </c>
      <c r="C2010" s="99">
        <v>2</v>
      </c>
      <c r="D2010" s="103">
        <v>0.0012820133151415479</v>
      </c>
      <c r="E2010" s="103">
        <v>2.2802747740733618</v>
      </c>
      <c r="F2010" s="99" t="s">
        <v>397</v>
      </c>
      <c r="G2010" s="99" t="b">
        <v>0</v>
      </c>
      <c r="H2010" s="99" t="b">
        <v>0</v>
      </c>
      <c r="I2010" s="99" t="b">
        <v>0</v>
      </c>
      <c r="J2010" s="99" t="b">
        <v>0</v>
      </c>
      <c r="K2010" s="99" t="b">
        <v>0</v>
      </c>
      <c r="L2010" s="99" t="b">
        <v>0</v>
      </c>
    </row>
    <row r="2011" spans="1:12" ht="15">
      <c r="A2011" s="101" t="s">
        <v>1310</v>
      </c>
      <c r="B2011" s="99" t="s">
        <v>1518</v>
      </c>
      <c r="C2011" s="99">
        <v>2</v>
      </c>
      <c r="D2011" s="103">
        <v>0.0012820133151415479</v>
      </c>
      <c r="E2011" s="103">
        <v>2.7573960287930244</v>
      </c>
      <c r="F2011" s="99" t="s">
        <v>397</v>
      </c>
      <c r="G2011" s="99" t="b">
        <v>0</v>
      </c>
      <c r="H2011" s="99" t="b">
        <v>0</v>
      </c>
      <c r="I2011" s="99" t="b">
        <v>0</v>
      </c>
      <c r="J2011" s="99" t="b">
        <v>0</v>
      </c>
      <c r="K2011" s="99" t="b">
        <v>0</v>
      </c>
      <c r="L2011" s="99" t="b">
        <v>0</v>
      </c>
    </row>
    <row r="2012" spans="1:12" ht="15">
      <c r="A2012" s="101" t="s">
        <v>480</v>
      </c>
      <c r="B2012" s="99" t="s">
        <v>1141</v>
      </c>
      <c r="C2012" s="99">
        <v>2</v>
      </c>
      <c r="D2012" s="103">
        <v>0.0012820133151415479</v>
      </c>
      <c r="E2012" s="103">
        <v>2.2802747740733618</v>
      </c>
      <c r="F2012" s="99" t="s">
        <v>397</v>
      </c>
      <c r="G2012" s="99" t="b">
        <v>0</v>
      </c>
      <c r="H2012" s="99" t="b">
        <v>0</v>
      </c>
      <c r="I2012" s="99" t="b">
        <v>0</v>
      </c>
      <c r="J2012" s="99" t="b">
        <v>0</v>
      </c>
      <c r="K2012" s="99" t="b">
        <v>0</v>
      </c>
      <c r="L2012" s="99" t="b">
        <v>0</v>
      </c>
    </row>
    <row r="2013" spans="1:12" ht="15">
      <c r="A2013" s="101" t="s">
        <v>719</v>
      </c>
      <c r="B2013" s="99" t="s">
        <v>968</v>
      </c>
      <c r="C2013" s="99">
        <v>2</v>
      </c>
      <c r="D2013" s="103">
        <v>0.0012820133151415479</v>
      </c>
      <c r="E2013" s="103">
        <v>2.7573960287930244</v>
      </c>
      <c r="F2013" s="99" t="s">
        <v>397</v>
      </c>
      <c r="G2013" s="99" t="b">
        <v>0</v>
      </c>
      <c r="H2013" s="99" t="b">
        <v>0</v>
      </c>
      <c r="I2013" s="99" t="b">
        <v>0</v>
      </c>
      <c r="J2013" s="99" t="b">
        <v>1</v>
      </c>
      <c r="K2013" s="99" t="b">
        <v>0</v>
      </c>
      <c r="L2013" s="99" t="b">
        <v>0</v>
      </c>
    </row>
    <row r="2014" spans="1:12" ht="15">
      <c r="A2014" s="101" t="s">
        <v>991</v>
      </c>
      <c r="B2014" s="99" t="s">
        <v>427</v>
      </c>
      <c r="C2014" s="99">
        <v>2</v>
      </c>
      <c r="D2014" s="103">
        <v>0.0012820133151415479</v>
      </c>
      <c r="E2014" s="103">
        <v>2.2133279844427487</v>
      </c>
      <c r="F2014" s="99" t="s">
        <v>397</v>
      </c>
      <c r="G2014" s="99" t="b">
        <v>0</v>
      </c>
      <c r="H2014" s="99" t="b">
        <v>0</v>
      </c>
      <c r="I2014" s="99" t="b">
        <v>0</v>
      </c>
      <c r="J2014" s="99" t="b">
        <v>0</v>
      </c>
      <c r="K2014" s="99" t="b">
        <v>0</v>
      </c>
      <c r="L2014" s="99" t="b">
        <v>0</v>
      </c>
    </row>
    <row r="2015" spans="1:12" ht="15">
      <c r="A2015" s="101" t="s">
        <v>428</v>
      </c>
      <c r="B2015" s="99" t="s">
        <v>594</v>
      </c>
      <c r="C2015" s="99">
        <v>2</v>
      </c>
      <c r="D2015" s="103">
        <v>0.0012820133151415479</v>
      </c>
      <c r="E2015" s="103">
        <v>1.8543060418010806</v>
      </c>
      <c r="F2015" s="99" t="s">
        <v>397</v>
      </c>
      <c r="G2015" s="99" t="b">
        <v>0</v>
      </c>
      <c r="H2015" s="99" t="b">
        <v>0</v>
      </c>
      <c r="I2015" s="99" t="b">
        <v>0</v>
      </c>
      <c r="J2015" s="99" t="b">
        <v>0</v>
      </c>
      <c r="K2015" s="99" t="b">
        <v>0</v>
      </c>
      <c r="L2015" s="99" t="b">
        <v>0</v>
      </c>
    </row>
    <row r="2016" spans="1:12" ht="15">
      <c r="A2016" s="101" t="s">
        <v>254</v>
      </c>
      <c r="B2016" s="99" t="s">
        <v>780</v>
      </c>
      <c r="C2016" s="99">
        <v>2</v>
      </c>
      <c r="D2016" s="103">
        <v>0.0012820133151415479</v>
      </c>
      <c r="E2016" s="103">
        <v>1.882334765401324</v>
      </c>
      <c r="F2016" s="99" t="s">
        <v>397</v>
      </c>
      <c r="G2016" s="99" t="b">
        <v>0</v>
      </c>
      <c r="H2016" s="99" t="b">
        <v>0</v>
      </c>
      <c r="I2016" s="99" t="b">
        <v>0</v>
      </c>
      <c r="J2016" s="99" t="b">
        <v>0</v>
      </c>
      <c r="K2016" s="99" t="b">
        <v>0</v>
      </c>
      <c r="L2016" s="99" t="b">
        <v>0</v>
      </c>
    </row>
    <row r="2017" spans="1:12" ht="15">
      <c r="A2017" s="101" t="s">
        <v>506</v>
      </c>
      <c r="B2017" s="99" t="s">
        <v>480</v>
      </c>
      <c r="C2017" s="99">
        <v>2</v>
      </c>
      <c r="D2017" s="103">
        <v>0.0012820133151415479</v>
      </c>
      <c r="E2017" s="103">
        <v>1.9792447784093805</v>
      </c>
      <c r="F2017" s="99" t="s">
        <v>397</v>
      </c>
      <c r="G2017" s="99" t="b">
        <v>0</v>
      </c>
      <c r="H2017" s="99" t="b">
        <v>0</v>
      </c>
      <c r="I2017" s="99" t="b">
        <v>0</v>
      </c>
      <c r="J2017" s="99" t="b">
        <v>0</v>
      </c>
      <c r="K2017" s="99" t="b">
        <v>0</v>
      </c>
      <c r="L2017" s="99" t="b">
        <v>0</v>
      </c>
    </row>
    <row r="2018" spans="1:12" ht="15">
      <c r="A2018" s="101" t="s">
        <v>420</v>
      </c>
      <c r="B2018" s="99" t="s">
        <v>444</v>
      </c>
      <c r="C2018" s="99">
        <v>2</v>
      </c>
      <c r="D2018" s="103">
        <v>0.0012820133151415479</v>
      </c>
      <c r="E2018" s="103">
        <v>1.4351767340591048</v>
      </c>
      <c r="F2018" s="99" t="s">
        <v>397</v>
      </c>
      <c r="G2018" s="99" t="b">
        <v>0</v>
      </c>
      <c r="H2018" s="99" t="b">
        <v>0</v>
      </c>
      <c r="I2018" s="99" t="b">
        <v>0</v>
      </c>
      <c r="J2018" s="99" t="b">
        <v>0</v>
      </c>
      <c r="K2018" s="99" t="b">
        <v>0</v>
      </c>
      <c r="L2018" s="99" t="b">
        <v>0</v>
      </c>
    </row>
    <row r="2019" spans="1:12" ht="15">
      <c r="A2019" s="101" t="s">
        <v>429</v>
      </c>
      <c r="B2019" s="99" t="s">
        <v>562</v>
      </c>
      <c r="C2019" s="99">
        <v>2</v>
      </c>
      <c r="D2019" s="103">
        <v>0.0012820133151415479</v>
      </c>
      <c r="E2019" s="103">
        <v>2.155336037465062</v>
      </c>
      <c r="F2019" s="99" t="s">
        <v>397</v>
      </c>
      <c r="G2019" s="99" t="b">
        <v>0</v>
      </c>
      <c r="H2019" s="99" t="b">
        <v>0</v>
      </c>
      <c r="I2019" s="99" t="b">
        <v>0</v>
      </c>
      <c r="J2019" s="99" t="b">
        <v>0</v>
      </c>
      <c r="K2019" s="99" t="b">
        <v>0</v>
      </c>
      <c r="L2019" s="99" t="b">
        <v>0</v>
      </c>
    </row>
    <row r="2020" spans="1:12" ht="15">
      <c r="A2020" s="101" t="s">
        <v>433</v>
      </c>
      <c r="B2020" s="99" t="s">
        <v>430</v>
      </c>
      <c r="C2020" s="99">
        <v>2</v>
      </c>
      <c r="D2020" s="103">
        <v>0.0012820133151415479</v>
      </c>
      <c r="E2020" s="103">
        <v>1.2133279844427485</v>
      </c>
      <c r="F2020" s="99" t="s">
        <v>397</v>
      </c>
      <c r="G2020" s="99" t="b">
        <v>0</v>
      </c>
      <c r="H2020" s="99" t="b">
        <v>0</v>
      </c>
      <c r="I2020" s="99" t="b">
        <v>0</v>
      </c>
      <c r="J2020" s="99" t="b">
        <v>0</v>
      </c>
      <c r="K2020" s="99" t="b">
        <v>0</v>
      </c>
      <c r="L2020" s="99" t="b">
        <v>0</v>
      </c>
    </row>
    <row r="2021" spans="1:12" ht="15">
      <c r="A2021" s="101" t="s">
        <v>473</v>
      </c>
      <c r="B2021" s="99" t="s">
        <v>427</v>
      </c>
      <c r="C2021" s="99">
        <v>2</v>
      </c>
      <c r="D2021" s="103">
        <v>0.0012820133151415479</v>
      </c>
      <c r="E2021" s="103">
        <v>1.4351767340591048</v>
      </c>
      <c r="F2021" s="99" t="s">
        <v>397</v>
      </c>
      <c r="G2021" s="99" t="b">
        <v>0</v>
      </c>
      <c r="H2021" s="99" t="b">
        <v>0</v>
      </c>
      <c r="I2021" s="99" t="b">
        <v>0</v>
      </c>
      <c r="J2021" s="99" t="b">
        <v>0</v>
      </c>
      <c r="K2021" s="99" t="b">
        <v>0</v>
      </c>
      <c r="L2021" s="99" t="b">
        <v>0</v>
      </c>
    </row>
    <row r="2022" spans="1:12" ht="15">
      <c r="A2022" s="101" t="s">
        <v>417</v>
      </c>
      <c r="B2022" s="99" t="s">
        <v>519</v>
      </c>
      <c r="C2022" s="99">
        <v>2</v>
      </c>
      <c r="D2022" s="103">
        <v>0.0018032773768973595</v>
      </c>
      <c r="E2022" s="103">
        <v>1.3817324148321388</v>
      </c>
      <c r="F2022" s="99" t="s">
        <v>397</v>
      </c>
      <c r="G2022" s="99" t="b">
        <v>0</v>
      </c>
      <c r="H2022" s="99" t="b">
        <v>0</v>
      </c>
      <c r="I2022" s="99" t="b">
        <v>0</v>
      </c>
      <c r="J2022" s="99" t="b">
        <v>0</v>
      </c>
      <c r="K2022" s="99" t="b">
        <v>0</v>
      </c>
      <c r="L2022" s="99" t="b">
        <v>0</v>
      </c>
    </row>
    <row r="2023" spans="1:12" ht="15">
      <c r="A2023" s="101" t="s">
        <v>473</v>
      </c>
      <c r="B2023" s="99" t="s">
        <v>478</v>
      </c>
      <c r="C2023" s="99">
        <v>2</v>
      </c>
      <c r="D2023" s="103">
        <v>0.0012820133151415479</v>
      </c>
      <c r="E2023" s="103">
        <v>1.4351767340591048</v>
      </c>
      <c r="F2023" s="99" t="s">
        <v>397</v>
      </c>
      <c r="G2023" s="99" t="b">
        <v>0</v>
      </c>
      <c r="H2023" s="99" t="b">
        <v>0</v>
      </c>
      <c r="I2023" s="99" t="b">
        <v>0</v>
      </c>
      <c r="J2023" s="99" t="b">
        <v>0</v>
      </c>
      <c r="K2023" s="99" t="b">
        <v>0</v>
      </c>
      <c r="L2023" s="99" t="b">
        <v>0</v>
      </c>
    </row>
    <row r="2024" spans="1:12" ht="15">
      <c r="A2024" s="101" t="s">
        <v>469</v>
      </c>
      <c r="B2024" s="99" t="s">
        <v>573</v>
      </c>
      <c r="C2024" s="99">
        <v>2</v>
      </c>
      <c r="D2024" s="103">
        <v>0.0012820133151415479</v>
      </c>
      <c r="E2024" s="103">
        <v>2.2802747740733618</v>
      </c>
      <c r="F2024" s="99" t="s">
        <v>397</v>
      </c>
      <c r="G2024" s="99" t="b">
        <v>0</v>
      </c>
      <c r="H2024" s="99" t="b">
        <v>0</v>
      </c>
      <c r="I2024" s="99" t="b">
        <v>0</v>
      </c>
      <c r="J2024" s="99" t="b">
        <v>0</v>
      </c>
      <c r="K2024" s="99" t="b">
        <v>0</v>
      </c>
      <c r="L2024" s="99" t="b">
        <v>0</v>
      </c>
    </row>
    <row r="2025" spans="1:12" ht="15">
      <c r="A2025" s="101" t="s">
        <v>1605</v>
      </c>
      <c r="B2025" s="99" t="s">
        <v>1146</v>
      </c>
      <c r="C2025" s="99">
        <v>2</v>
      </c>
      <c r="D2025" s="103">
        <v>0.0012820133151415479</v>
      </c>
      <c r="E2025" s="103">
        <v>2.7573960287930244</v>
      </c>
      <c r="F2025" s="99" t="s">
        <v>397</v>
      </c>
      <c r="G2025" s="99" t="b">
        <v>0</v>
      </c>
      <c r="H2025" s="99" t="b">
        <v>0</v>
      </c>
      <c r="I2025" s="99" t="b">
        <v>0</v>
      </c>
      <c r="J2025" s="99" t="b">
        <v>0</v>
      </c>
      <c r="K2025" s="99" t="b">
        <v>0</v>
      </c>
      <c r="L2025" s="99" t="b">
        <v>0</v>
      </c>
    </row>
    <row r="2026" spans="1:12" ht="15">
      <c r="A2026" s="101" t="s">
        <v>554</v>
      </c>
      <c r="B2026" s="99" t="s">
        <v>478</v>
      </c>
      <c r="C2026" s="99">
        <v>2</v>
      </c>
      <c r="D2026" s="103">
        <v>0.0012820133151415479</v>
      </c>
      <c r="E2026" s="103">
        <v>2.0372367253870673</v>
      </c>
      <c r="F2026" s="99" t="s">
        <v>397</v>
      </c>
      <c r="G2026" s="99" t="b">
        <v>0</v>
      </c>
      <c r="H2026" s="99" t="b">
        <v>0</v>
      </c>
      <c r="I2026" s="99" t="b">
        <v>0</v>
      </c>
      <c r="J2026" s="99" t="b">
        <v>0</v>
      </c>
      <c r="K2026" s="99" t="b">
        <v>0</v>
      </c>
      <c r="L2026" s="99" t="b">
        <v>0</v>
      </c>
    </row>
    <row r="2027" spans="1:12" ht="15">
      <c r="A2027" s="101" t="s">
        <v>1013</v>
      </c>
      <c r="B2027" s="99" t="s">
        <v>723</v>
      </c>
      <c r="C2027" s="99">
        <v>2</v>
      </c>
      <c r="D2027" s="103">
        <v>0.0012820133151415479</v>
      </c>
      <c r="E2027" s="103">
        <v>2.7573960287930244</v>
      </c>
      <c r="F2027" s="99" t="s">
        <v>397</v>
      </c>
      <c r="G2027" s="99" t="b">
        <v>0</v>
      </c>
      <c r="H2027" s="99" t="b">
        <v>0</v>
      </c>
      <c r="I2027" s="99" t="b">
        <v>0</v>
      </c>
      <c r="J2027" s="99" t="b">
        <v>0</v>
      </c>
      <c r="K2027" s="99" t="b">
        <v>0</v>
      </c>
      <c r="L2027" s="99" t="b">
        <v>0</v>
      </c>
    </row>
    <row r="2028" spans="1:12" ht="15">
      <c r="A2028" s="101" t="s">
        <v>547</v>
      </c>
      <c r="B2028" s="99" t="s">
        <v>576</v>
      </c>
      <c r="C2028" s="99">
        <v>2</v>
      </c>
      <c r="D2028" s="103">
        <v>0.0012820133151415479</v>
      </c>
      <c r="E2028" s="103">
        <v>2.155336037465062</v>
      </c>
      <c r="F2028" s="99" t="s">
        <v>397</v>
      </c>
      <c r="G2028" s="99" t="b">
        <v>0</v>
      </c>
      <c r="H2028" s="99" t="b">
        <v>0</v>
      </c>
      <c r="I2028" s="99" t="b">
        <v>0</v>
      </c>
      <c r="J2028" s="99" t="b">
        <v>1</v>
      </c>
      <c r="K2028" s="99" t="b">
        <v>0</v>
      </c>
      <c r="L2028" s="99" t="b">
        <v>0</v>
      </c>
    </row>
    <row r="2029" spans="1:12" ht="15">
      <c r="A2029" s="101" t="s">
        <v>690</v>
      </c>
      <c r="B2029" s="99" t="s">
        <v>496</v>
      </c>
      <c r="C2029" s="99">
        <v>2</v>
      </c>
      <c r="D2029" s="103">
        <v>0.0012820133151415479</v>
      </c>
      <c r="E2029" s="103">
        <v>2.3594560201209864</v>
      </c>
      <c r="F2029" s="99" t="s">
        <v>397</v>
      </c>
      <c r="G2029" s="99" t="b">
        <v>0</v>
      </c>
      <c r="H2029" s="99" t="b">
        <v>0</v>
      </c>
      <c r="I2029" s="99" t="b">
        <v>0</v>
      </c>
      <c r="J2029" s="99" t="b">
        <v>0</v>
      </c>
      <c r="K2029" s="99" t="b">
        <v>0</v>
      </c>
      <c r="L2029" s="99" t="b">
        <v>0</v>
      </c>
    </row>
    <row r="2030" spans="1:12" ht="15">
      <c r="A2030" s="101" t="s">
        <v>452</v>
      </c>
      <c r="B2030" s="99" t="s">
        <v>875</v>
      </c>
      <c r="C2030" s="99">
        <v>2</v>
      </c>
      <c r="D2030" s="103">
        <v>0.0012820133151415479</v>
      </c>
      <c r="E2030" s="103">
        <v>2.3594560201209864</v>
      </c>
      <c r="F2030" s="99" t="s">
        <v>397</v>
      </c>
      <c r="G2030" s="99" t="b">
        <v>0</v>
      </c>
      <c r="H2030" s="99" t="b">
        <v>0</v>
      </c>
      <c r="I2030" s="99" t="b">
        <v>0</v>
      </c>
      <c r="J2030" s="99" t="b">
        <v>0</v>
      </c>
      <c r="K2030" s="99" t="b">
        <v>0</v>
      </c>
      <c r="L2030" s="99" t="b">
        <v>0</v>
      </c>
    </row>
    <row r="2031" spans="1:12" ht="15">
      <c r="A2031" s="101" t="s">
        <v>254</v>
      </c>
      <c r="B2031" s="99" t="s">
        <v>430</v>
      </c>
      <c r="C2031" s="99">
        <v>2</v>
      </c>
      <c r="D2031" s="103">
        <v>0.0012820133151415479</v>
      </c>
      <c r="E2031" s="103">
        <v>1.0372367253870673</v>
      </c>
      <c r="F2031" s="99" t="s">
        <v>397</v>
      </c>
      <c r="G2031" s="99" t="b">
        <v>0</v>
      </c>
      <c r="H2031" s="99" t="b">
        <v>0</v>
      </c>
      <c r="I2031" s="99" t="b">
        <v>0</v>
      </c>
      <c r="J2031" s="99" t="b">
        <v>0</v>
      </c>
      <c r="K2031" s="99" t="b">
        <v>0</v>
      </c>
      <c r="L2031" s="99" t="b">
        <v>0</v>
      </c>
    </row>
    <row r="2032" spans="1:12" ht="15">
      <c r="A2032" s="101" t="s">
        <v>695</v>
      </c>
      <c r="B2032" s="99" t="s">
        <v>953</v>
      </c>
      <c r="C2032" s="99">
        <v>2</v>
      </c>
      <c r="D2032" s="103">
        <v>0.0012820133151415479</v>
      </c>
      <c r="E2032" s="103">
        <v>2.7573960287930244</v>
      </c>
      <c r="F2032" s="99" t="s">
        <v>397</v>
      </c>
      <c r="G2032" s="99" t="b">
        <v>0</v>
      </c>
      <c r="H2032" s="99" t="b">
        <v>0</v>
      </c>
      <c r="I2032" s="99" t="b">
        <v>0</v>
      </c>
      <c r="J2032" s="99" t="b">
        <v>0</v>
      </c>
      <c r="K2032" s="99" t="b">
        <v>0</v>
      </c>
      <c r="L2032" s="99" t="b">
        <v>0</v>
      </c>
    </row>
    <row r="2033" spans="1:12" ht="15">
      <c r="A2033" s="101" t="s">
        <v>233</v>
      </c>
      <c r="B2033" s="99" t="s">
        <v>1490</v>
      </c>
      <c r="C2033" s="99">
        <v>2</v>
      </c>
      <c r="D2033" s="103">
        <v>0.0012820133151415479</v>
      </c>
      <c r="E2033" s="103">
        <v>1.627062260298018</v>
      </c>
      <c r="F2033" s="99" t="s">
        <v>397</v>
      </c>
      <c r="G2033" s="99" t="b">
        <v>0</v>
      </c>
      <c r="H2033" s="99" t="b">
        <v>0</v>
      </c>
      <c r="I2033" s="99" t="b">
        <v>0</v>
      </c>
      <c r="J2033" s="99" t="b">
        <v>0</v>
      </c>
      <c r="K2033" s="99" t="b">
        <v>0</v>
      </c>
      <c r="L2033" s="99" t="b">
        <v>0</v>
      </c>
    </row>
    <row r="2034" spans="1:12" ht="15">
      <c r="A2034" s="101" t="s">
        <v>977</v>
      </c>
      <c r="B2034" s="99" t="s">
        <v>594</v>
      </c>
      <c r="C2034" s="99">
        <v>2</v>
      </c>
      <c r="D2034" s="103">
        <v>0.0012820133151415479</v>
      </c>
      <c r="E2034" s="103">
        <v>2.456366033129043</v>
      </c>
      <c r="F2034" s="99" t="s">
        <v>397</v>
      </c>
      <c r="G2034" s="99" t="b">
        <v>0</v>
      </c>
      <c r="H2034" s="99" t="b">
        <v>0</v>
      </c>
      <c r="I2034" s="99" t="b">
        <v>0</v>
      </c>
      <c r="J2034" s="99" t="b">
        <v>0</v>
      </c>
      <c r="K2034" s="99" t="b">
        <v>0</v>
      </c>
      <c r="L2034" s="99" t="b">
        <v>0</v>
      </c>
    </row>
    <row r="2035" spans="1:12" ht="15">
      <c r="A2035" s="101" t="s">
        <v>447</v>
      </c>
      <c r="B2035" s="99" t="s">
        <v>596</v>
      </c>
      <c r="C2035" s="99">
        <v>2</v>
      </c>
      <c r="D2035" s="103">
        <v>0.0012820133151415479</v>
      </c>
      <c r="E2035" s="103">
        <v>2.581304769737343</v>
      </c>
      <c r="F2035" s="99" t="s">
        <v>397</v>
      </c>
      <c r="G2035" s="99" t="b">
        <v>0</v>
      </c>
      <c r="H2035" s="99" t="b">
        <v>0</v>
      </c>
      <c r="I2035" s="99" t="b">
        <v>0</v>
      </c>
      <c r="J2035" s="99" t="b">
        <v>0</v>
      </c>
      <c r="K2035" s="99" t="b">
        <v>0</v>
      </c>
      <c r="L2035" s="99" t="b">
        <v>0</v>
      </c>
    </row>
    <row r="2036" spans="1:12" ht="15">
      <c r="A2036" s="101" t="s">
        <v>430</v>
      </c>
      <c r="B2036" s="99" t="s">
        <v>419</v>
      </c>
      <c r="C2036" s="99">
        <v>2</v>
      </c>
      <c r="D2036" s="103">
        <v>0.0012820133151415479</v>
      </c>
      <c r="E2036" s="103">
        <v>1.6112679931147862</v>
      </c>
      <c r="F2036" s="99" t="s">
        <v>397</v>
      </c>
      <c r="G2036" s="99" t="b">
        <v>0</v>
      </c>
      <c r="H2036" s="99" t="b">
        <v>0</v>
      </c>
      <c r="I2036" s="99" t="b">
        <v>0</v>
      </c>
      <c r="J2036" s="99" t="b">
        <v>0</v>
      </c>
      <c r="K2036" s="99" t="b">
        <v>0</v>
      </c>
      <c r="L2036" s="99" t="b">
        <v>0</v>
      </c>
    </row>
    <row r="2037" spans="1:12" ht="15">
      <c r="A2037" s="101" t="s">
        <v>1174</v>
      </c>
      <c r="B2037" s="99" t="s">
        <v>523</v>
      </c>
      <c r="C2037" s="99">
        <v>2</v>
      </c>
      <c r="D2037" s="103">
        <v>0.0012820133151415479</v>
      </c>
      <c r="E2037" s="103">
        <v>2.7573960287930244</v>
      </c>
      <c r="F2037" s="99" t="s">
        <v>397</v>
      </c>
      <c r="G2037" s="99" t="b">
        <v>0</v>
      </c>
      <c r="H2037" s="99" t="b">
        <v>0</v>
      </c>
      <c r="I2037" s="99" t="b">
        <v>0</v>
      </c>
      <c r="J2037" s="99" t="b">
        <v>0</v>
      </c>
      <c r="K2037" s="99" t="b">
        <v>0</v>
      </c>
      <c r="L2037" s="99" t="b">
        <v>0</v>
      </c>
    </row>
    <row r="2038" spans="1:12" ht="15">
      <c r="A2038" s="101" t="s">
        <v>420</v>
      </c>
      <c r="B2038" s="99" t="s">
        <v>424</v>
      </c>
      <c r="C2038" s="99">
        <v>2</v>
      </c>
      <c r="D2038" s="103">
        <v>0.0012820133151415479</v>
      </c>
      <c r="E2038" s="103">
        <v>1.4351767340591048</v>
      </c>
      <c r="F2038" s="99" t="s">
        <v>397</v>
      </c>
      <c r="G2038" s="99" t="b">
        <v>0</v>
      </c>
      <c r="H2038" s="99" t="b">
        <v>0</v>
      </c>
      <c r="I2038" s="99" t="b">
        <v>0</v>
      </c>
      <c r="J2038" s="99" t="b">
        <v>0</v>
      </c>
      <c r="K2038" s="99" t="b">
        <v>0</v>
      </c>
      <c r="L2038" s="99" t="b">
        <v>0</v>
      </c>
    </row>
    <row r="2039" spans="1:12" ht="15">
      <c r="A2039" s="101" t="s">
        <v>730</v>
      </c>
      <c r="B2039" s="99" t="s">
        <v>1137</v>
      </c>
      <c r="C2039" s="99">
        <v>2</v>
      </c>
      <c r="D2039" s="103">
        <v>0.0012820133151415479</v>
      </c>
      <c r="E2039" s="103">
        <v>2.581304769737343</v>
      </c>
      <c r="F2039" s="99" t="s">
        <v>397</v>
      </c>
      <c r="G2039" s="99" t="b">
        <v>0</v>
      </c>
      <c r="H2039" s="99" t="b">
        <v>0</v>
      </c>
      <c r="I2039" s="99" t="b">
        <v>0</v>
      </c>
      <c r="J2039" s="99" t="b">
        <v>0</v>
      </c>
      <c r="K2039" s="99" t="b">
        <v>0</v>
      </c>
      <c r="L2039" s="99" t="b">
        <v>0</v>
      </c>
    </row>
    <row r="2040" spans="1:12" ht="15">
      <c r="A2040" s="101" t="s">
        <v>536</v>
      </c>
      <c r="B2040" s="99" t="s">
        <v>580</v>
      </c>
      <c r="C2040" s="99">
        <v>2</v>
      </c>
      <c r="D2040" s="103">
        <v>0.0012820133151415479</v>
      </c>
      <c r="E2040" s="103">
        <v>2.7573960287930244</v>
      </c>
      <c r="F2040" s="99" t="s">
        <v>397</v>
      </c>
      <c r="G2040" s="99" t="b">
        <v>0</v>
      </c>
      <c r="H2040" s="99" t="b">
        <v>0</v>
      </c>
      <c r="I2040" s="99" t="b">
        <v>0</v>
      </c>
      <c r="J2040" s="99" t="b">
        <v>0</v>
      </c>
      <c r="K2040" s="99" t="b">
        <v>0</v>
      </c>
      <c r="L2040" s="99" t="b">
        <v>0</v>
      </c>
    </row>
    <row r="2041" spans="1:12" ht="15">
      <c r="A2041" s="101" t="s">
        <v>594</v>
      </c>
      <c r="B2041" s="99" t="s">
        <v>478</v>
      </c>
      <c r="C2041" s="99">
        <v>2</v>
      </c>
      <c r="D2041" s="103">
        <v>0.0012820133151415479</v>
      </c>
      <c r="E2041" s="103">
        <v>1.9122979887787674</v>
      </c>
      <c r="F2041" s="99" t="s">
        <v>397</v>
      </c>
      <c r="G2041" s="99" t="b">
        <v>0</v>
      </c>
      <c r="H2041" s="99" t="b">
        <v>0</v>
      </c>
      <c r="I2041" s="99" t="b">
        <v>0</v>
      </c>
      <c r="J2041" s="99" t="b">
        <v>0</v>
      </c>
      <c r="K2041" s="99" t="b">
        <v>0</v>
      </c>
      <c r="L2041" s="99" t="b">
        <v>0</v>
      </c>
    </row>
    <row r="2042" spans="1:12" ht="15">
      <c r="A2042" s="101" t="s">
        <v>475</v>
      </c>
      <c r="B2042" s="99" t="s">
        <v>854</v>
      </c>
      <c r="C2042" s="99">
        <v>2</v>
      </c>
      <c r="D2042" s="103">
        <v>0.0012820133151415479</v>
      </c>
      <c r="E2042" s="103">
        <v>2.2802747740733618</v>
      </c>
      <c r="F2042" s="99" t="s">
        <v>397</v>
      </c>
      <c r="G2042" s="99" t="b">
        <v>0</v>
      </c>
      <c r="H2042" s="99" t="b">
        <v>0</v>
      </c>
      <c r="I2042" s="99" t="b">
        <v>0</v>
      </c>
      <c r="J2042" s="99" t="b">
        <v>0</v>
      </c>
      <c r="K2042" s="99" t="b">
        <v>0</v>
      </c>
      <c r="L2042" s="99" t="b">
        <v>0</v>
      </c>
    </row>
    <row r="2043" spans="1:12" ht="15">
      <c r="A2043" s="101" t="s">
        <v>473</v>
      </c>
      <c r="B2043" s="99" t="s">
        <v>533</v>
      </c>
      <c r="C2043" s="99">
        <v>2</v>
      </c>
      <c r="D2043" s="103">
        <v>0.0012820133151415479</v>
      </c>
      <c r="E2043" s="103">
        <v>1.581304769737343</v>
      </c>
      <c r="F2043" s="99" t="s">
        <v>397</v>
      </c>
      <c r="G2043" s="99" t="b">
        <v>0</v>
      </c>
      <c r="H2043" s="99" t="b">
        <v>0</v>
      </c>
      <c r="I2043" s="99" t="b">
        <v>0</v>
      </c>
      <c r="J2043" s="99" t="b">
        <v>0</v>
      </c>
      <c r="K2043" s="99" t="b">
        <v>0</v>
      </c>
      <c r="L2043" s="99" t="b">
        <v>0</v>
      </c>
    </row>
    <row r="2044" spans="1:12" ht="15">
      <c r="A2044" s="101" t="s">
        <v>953</v>
      </c>
      <c r="B2044" s="99" t="s">
        <v>451</v>
      </c>
      <c r="C2044" s="99">
        <v>2</v>
      </c>
      <c r="D2044" s="103">
        <v>0.0012820133151415479</v>
      </c>
      <c r="E2044" s="103">
        <v>2.456366033129043</v>
      </c>
      <c r="F2044" s="99" t="s">
        <v>397</v>
      </c>
      <c r="G2044" s="99" t="b">
        <v>0</v>
      </c>
      <c r="H2044" s="99" t="b">
        <v>0</v>
      </c>
      <c r="I2044" s="99" t="b">
        <v>0</v>
      </c>
      <c r="J2044" s="99" t="b">
        <v>0</v>
      </c>
      <c r="K2044" s="99" t="b">
        <v>0</v>
      </c>
      <c r="L2044" s="99" t="b">
        <v>0</v>
      </c>
    </row>
    <row r="2045" spans="1:12" ht="15">
      <c r="A2045" s="101" t="s">
        <v>433</v>
      </c>
      <c r="B2045" s="99" t="s">
        <v>730</v>
      </c>
      <c r="C2045" s="99">
        <v>2</v>
      </c>
      <c r="D2045" s="103">
        <v>0.0012820133151415479</v>
      </c>
      <c r="E2045" s="103">
        <v>1.882334765401324</v>
      </c>
      <c r="F2045" s="99" t="s">
        <v>397</v>
      </c>
      <c r="G2045" s="99" t="b">
        <v>0</v>
      </c>
      <c r="H2045" s="99" t="b">
        <v>0</v>
      </c>
      <c r="I2045" s="99" t="b">
        <v>0</v>
      </c>
      <c r="J2045" s="99" t="b">
        <v>0</v>
      </c>
      <c r="K2045" s="99" t="b">
        <v>0</v>
      </c>
      <c r="L2045" s="99" t="b">
        <v>0</v>
      </c>
    </row>
    <row r="2046" spans="1:12" ht="15">
      <c r="A2046" s="101" t="s">
        <v>702</v>
      </c>
      <c r="B2046" s="99" t="s">
        <v>623</v>
      </c>
      <c r="C2046" s="99">
        <v>2</v>
      </c>
      <c r="D2046" s="103">
        <v>0.0012820133151415479</v>
      </c>
      <c r="E2046" s="103">
        <v>2.7573960287930244</v>
      </c>
      <c r="F2046" s="99" t="s">
        <v>397</v>
      </c>
      <c r="G2046" s="99" t="b">
        <v>0</v>
      </c>
      <c r="H2046" s="99" t="b">
        <v>0</v>
      </c>
      <c r="I2046" s="99" t="b">
        <v>0</v>
      </c>
      <c r="J2046" s="99" t="b">
        <v>0</v>
      </c>
      <c r="K2046" s="99" t="b">
        <v>0</v>
      </c>
      <c r="L2046" s="99" t="b">
        <v>0</v>
      </c>
    </row>
    <row r="2047" spans="1:12" ht="15">
      <c r="A2047" s="101" t="s">
        <v>502</v>
      </c>
      <c r="B2047" s="99" t="s">
        <v>473</v>
      </c>
      <c r="C2047" s="99">
        <v>2</v>
      </c>
      <c r="D2047" s="103">
        <v>0.0012820133151415479</v>
      </c>
      <c r="E2047" s="103">
        <v>1.9792447784093805</v>
      </c>
      <c r="F2047" s="99" t="s">
        <v>397</v>
      </c>
      <c r="G2047" s="99" t="b">
        <v>0</v>
      </c>
      <c r="H2047" s="99" t="b">
        <v>0</v>
      </c>
      <c r="I2047" s="99" t="b">
        <v>0</v>
      </c>
      <c r="J2047" s="99" t="b">
        <v>0</v>
      </c>
      <c r="K2047" s="99" t="b">
        <v>0</v>
      </c>
      <c r="L2047" s="99" t="b">
        <v>0</v>
      </c>
    </row>
    <row r="2048" spans="1:12" ht="15">
      <c r="A2048" s="101" t="s">
        <v>468</v>
      </c>
      <c r="B2048" s="99" t="s">
        <v>475</v>
      </c>
      <c r="C2048" s="99">
        <v>2</v>
      </c>
      <c r="D2048" s="103">
        <v>0.0012820133151415479</v>
      </c>
      <c r="E2048" s="103">
        <v>1.8031535193536994</v>
      </c>
      <c r="F2048" s="99" t="s">
        <v>397</v>
      </c>
      <c r="G2048" s="99" t="b">
        <v>0</v>
      </c>
      <c r="H2048" s="99" t="b">
        <v>0</v>
      </c>
      <c r="I2048" s="99" t="b">
        <v>0</v>
      </c>
      <c r="J2048" s="99" t="b">
        <v>0</v>
      </c>
      <c r="K2048" s="99" t="b">
        <v>0</v>
      </c>
      <c r="L2048" s="99" t="b">
        <v>0</v>
      </c>
    </row>
    <row r="2049" spans="1:12" ht="15">
      <c r="A2049" s="101" t="s">
        <v>258</v>
      </c>
      <c r="B2049" s="99" t="s">
        <v>1161</v>
      </c>
      <c r="C2049" s="99">
        <v>2</v>
      </c>
      <c r="D2049" s="103">
        <v>0.0012820133151415479</v>
      </c>
      <c r="E2049" s="103">
        <v>2.456366033129043</v>
      </c>
      <c r="F2049" s="99" t="s">
        <v>397</v>
      </c>
      <c r="G2049" s="99" t="b">
        <v>0</v>
      </c>
      <c r="H2049" s="99" t="b">
        <v>0</v>
      </c>
      <c r="I2049" s="99" t="b">
        <v>0</v>
      </c>
      <c r="J2049" s="99" t="b">
        <v>1</v>
      </c>
      <c r="K2049" s="99" t="b">
        <v>0</v>
      </c>
      <c r="L2049" s="99" t="b">
        <v>0</v>
      </c>
    </row>
    <row r="2050" spans="1:12" ht="15">
      <c r="A2050" s="101" t="s">
        <v>827</v>
      </c>
      <c r="B2050" s="99" t="s">
        <v>560</v>
      </c>
      <c r="C2050" s="99">
        <v>2</v>
      </c>
      <c r="D2050" s="103">
        <v>0.0012820133151415479</v>
      </c>
      <c r="E2050" s="103">
        <v>2.581304769737343</v>
      </c>
      <c r="F2050" s="99" t="s">
        <v>397</v>
      </c>
      <c r="G2050" s="99" t="b">
        <v>0</v>
      </c>
      <c r="H2050" s="99" t="b">
        <v>1</v>
      </c>
      <c r="I2050" s="99" t="b">
        <v>0</v>
      </c>
      <c r="J2050" s="99" t="b">
        <v>0</v>
      </c>
      <c r="K2050" s="99" t="b">
        <v>0</v>
      </c>
      <c r="L2050" s="99" t="b">
        <v>0</v>
      </c>
    </row>
    <row r="2051" spans="1:12" ht="15">
      <c r="A2051" s="101" t="s">
        <v>468</v>
      </c>
      <c r="B2051" s="99" t="s">
        <v>506</v>
      </c>
      <c r="C2051" s="99">
        <v>2</v>
      </c>
      <c r="D2051" s="103">
        <v>0.0012820133151415479</v>
      </c>
      <c r="E2051" s="103">
        <v>1.9792447784093805</v>
      </c>
      <c r="F2051" s="99" t="s">
        <v>397</v>
      </c>
      <c r="G2051" s="99" t="b">
        <v>0</v>
      </c>
      <c r="H2051" s="99" t="b">
        <v>0</v>
      </c>
      <c r="I2051" s="99" t="b">
        <v>0</v>
      </c>
      <c r="J2051" s="99" t="b">
        <v>0</v>
      </c>
      <c r="K2051" s="99" t="b">
        <v>0</v>
      </c>
      <c r="L2051" s="99" t="b">
        <v>0</v>
      </c>
    </row>
    <row r="2052" spans="1:12" ht="15">
      <c r="A2052" s="101" t="s">
        <v>573</v>
      </c>
      <c r="B2052" s="99" t="s">
        <v>426</v>
      </c>
      <c r="C2052" s="99">
        <v>2</v>
      </c>
      <c r="D2052" s="103">
        <v>0.0012820133151415479</v>
      </c>
      <c r="E2052" s="103">
        <v>2.4052135106816617</v>
      </c>
      <c r="F2052" s="99" t="s">
        <v>397</v>
      </c>
      <c r="G2052" s="99" t="b">
        <v>0</v>
      </c>
      <c r="H2052" s="99" t="b">
        <v>0</v>
      </c>
      <c r="I2052" s="99" t="b">
        <v>0</v>
      </c>
      <c r="J2052" s="99" t="b">
        <v>0</v>
      </c>
      <c r="K2052" s="99" t="b">
        <v>0</v>
      </c>
      <c r="L2052" s="99" t="b">
        <v>0</v>
      </c>
    </row>
    <row r="2053" spans="1:12" ht="15">
      <c r="A2053" s="101" t="s">
        <v>1183</v>
      </c>
      <c r="B2053" s="99" t="s">
        <v>1003</v>
      </c>
      <c r="C2053" s="99">
        <v>2</v>
      </c>
      <c r="D2053" s="103">
        <v>0.0012820133151415479</v>
      </c>
      <c r="E2053" s="103">
        <v>2.7573960287930244</v>
      </c>
      <c r="F2053" s="99" t="s">
        <v>397</v>
      </c>
      <c r="G2053" s="99" t="b">
        <v>1</v>
      </c>
      <c r="H2053" s="99" t="b">
        <v>0</v>
      </c>
      <c r="I2053" s="99" t="b">
        <v>0</v>
      </c>
      <c r="J2053" s="99" t="b">
        <v>0</v>
      </c>
      <c r="K2053" s="99" t="b">
        <v>0</v>
      </c>
      <c r="L2053" s="99" t="b">
        <v>0</v>
      </c>
    </row>
    <row r="2054" spans="1:12" ht="15">
      <c r="A2054" s="101" t="s">
        <v>508</v>
      </c>
      <c r="B2054" s="99" t="s">
        <v>729</v>
      </c>
      <c r="C2054" s="99">
        <v>2</v>
      </c>
      <c r="D2054" s="103">
        <v>0.0012820133151415479</v>
      </c>
      <c r="E2054" s="103">
        <v>2.7573960287930244</v>
      </c>
      <c r="F2054" s="99" t="s">
        <v>397</v>
      </c>
      <c r="G2054" s="99" t="b">
        <v>0</v>
      </c>
      <c r="H2054" s="99" t="b">
        <v>0</v>
      </c>
      <c r="I2054" s="99" t="b">
        <v>0</v>
      </c>
      <c r="J2054" s="99" t="b">
        <v>0</v>
      </c>
      <c r="K2054" s="99" t="b">
        <v>0</v>
      </c>
      <c r="L2054" s="99" t="b">
        <v>0</v>
      </c>
    </row>
    <row r="2055" spans="1:12" ht="15">
      <c r="A2055" s="101" t="s">
        <v>631</v>
      </c>
      <c r="B2055" s="99" t="s">
        <v>507</v>
      </c>
      <c r="C2055" s="99">
        <v>2</v>
      </c>
      <c r="D2055" s="103">
        <v>0.0012820133151415479</v>
      </c>
      <c r="E2055" s="103">
        <v>2.2802747740733618</v>
      </c>
      <c r="F2055" s="99" t="s">
        <v>397</v>
      </c>
      <c r="G2055" s="99" t="b">
        <v>0</v>
      </c>
      <c r="H2055" s="99" t="b">
        <v>0</v>
      </c>
      <c r="I2055" s="99" t="b">
        <v>0</v>
      </c>
      <c r="J2055" s="99" t="b">
        <v>0</v>
      </c>
      <c r="K2055" s="99" t="b">
        <v>0</v>
      </c>
      <c r="L2055" s="99" t="b">
        <v>0</v>
      </c>
    </row>
    <row r="2056" spans="1:12" ht="15">
      <c r="A2056" s="101" t="s">
        <v>254</v>
      </c>
      <c r="B2056" s="99" t="s">
        <v>456</v>
      </c>
      <c r="C2056" s="99">
        <v>2</v>
      </c>
      <c r="D2056" s="103">
        <v>0.0012820133151415479</v>
      </c>
      <c r="E2056" s="103">
        <v>1.581304769737343</v>
      </c>
      <c r="F2056" s="99" t="s">
        <v>397</v>
      </c>
      <c r="G2056" s="99" t="b">
        <v>0</v>
      </c>
      <c r="H2056" s="99" t="b">
        <v>0</v>
      </c>
      <c r="I2056" s="99" t="b">
        <v>0</v>
      </c>
      <c r="J2056" s="99" t="b">
        <v>0</v>
      </c>
      <c r="K2056" s="99" t="b">
        <v>0</v>
      </c>
      <c r="L2056" s="99" t="b">
        <v>0</v>
      </c>
    </row>
    <row r="2057" spans="1:12" ht="15">
      <c r="A2057" s="101" t="s">
        <v>1138</v>
      </c>
      <c r="B2057" s="99" t="s">
        <v>631</v>
      </c>
      <c r="C2057" s="99">
        <v>2</v>
      </c>
      <c r="D2057" s="103">
        <v>0.0012820133151415479</v>
      </c>
      <c r="E2057" s="103">
        <v>2.7573960287930244</v>
      </c>
      <c r="F2057" s="99" t="s">
        <v>397</v>
      </c>
      <c r="G2057" s="99" t="b">
        <v>0</v>
      </c>
      <c r="H2057" s="99" t="b">
        <v>0</v>
      </c>
      <c r="I2057" s="99" t="b">
        <v>0</v>
      </c>
      <c r="J2057" s="99" t="b">
        <v>0</v>
      </c>
      <c r="K2057" s="99" t="b">
        <v>0</v>
      </c>
      <c r="L2057" s="99" t="b">
        <v>0</v>
      </c>
    </row>
    <row r="2058" spans="1:12" ht="15">
      <c r="A2058" s="101" t="s">
        <v>418</v>
      </c>
      <c r="B2058" s="99" t="s">
        <v>469</v>
      </c>
      <c r="C2058" s="99">
        <v>2</v>
      </c>
      <c r="D2058" s="103">
        <v>0.0012820133151415479</v>
      </c>
      <c r="E2058" s="103">
        <v>2.456366033129043</v>
      </c>
      <c r="F2058" s="99" t="s">
        <v>397</v>
      </c>
      <c r="G2058" s="99" t="b">
        <v>0</v>
      </c>
      <c r="H2058" s="99" t="b">
        <v>0</v>
      </c>
      <c r="I2058" s="99" t="b">
        <v>0</v>
      </c>
      <c r="J2058" s="99" t="b">
        <v>0</v>
      </c>
      <c r="K2058" s="99" t="b">
        <v>0</v>
      </c>
      <c r="L2058" s="99" t="b">
        <v>0</v>
      </c>
    </row>
    <row r="2059" spans="1:12" ht="15">
      <c r="A2059" s="101" t="s">
        <v>547</v>
      </c>
      <c r="B2059" s="99" t="s">
        <v>1624</v>
      </c>
      <c r="C2059" s="99">
        <v>2</v>
      </c>
      <c r="D2059" s="103">
        <v>0.0012820133151415479</v>
      </c>
      <c r="E2059" s="103">
        <v>2.456366033129043</v>
      </c>
      <c r="F2059" s="99" t="s">
        <v>397</v>
      </c>
      <c r="G2059" s="99" t="b">
        <v>0</v>
      </c>
      <c r="H2059" s="99" t="b">
        <v>0</v>
      </c>
      <c r="I2059" s="99" t="b">
        <v>0</v>
      </c>
      <c r="J2059" s="99" t="b">
        <v>0</v>
      </c>
      <c r="K2059" s="99" t="b">
        <v>0</v>
      </c>
      <c r="L2059" s="99" t="b">
        <v>0</v>
      </c>
    </row>
    <row r="2060" spans="1:12" ht="15">
      <c r="A2060" s="101" t="s">
        <v>421</v>
      </c>
      <c r="B2060" s="99" t="s">
        <v>419</v>
      </c>
      <c r="C2060" s="99">
        <v>2</v>
      </c>
      <c r="D2060" s="103">
        <v>0.0012820133151415479</v>
      </c>
      <c r="E2060" s="103">
        <v>2.2802747740733618</v>
      </c>
      <c r="F2060" s="99" t="s">
        <v>397</v>
      </c>
      <c r="G2060" s="99" t="b">
        <v>0</v>
      </c>
      <c r="H2060" s="99" t="b">
        <v>0</v>
      </c>
      <c r="I2060" s="99" t="b">
        <v>0</v>
      </c>
      <c r="J2060" s="99" t="b">
        <v>0</v>
      </c>
      <c r="K2060" s="99" t="b">
        <v>0</v>
      </c>
      <c r="L2060" s="99" t="b">
        <v>0</v>
      </c>
    </row>
    <row r="2061" spans="1:12" ht="15">
      <c r="A2061" s="101" t="s">
        <v>559</v>
      </c>
      <c r="B2061" s="99" t="s">
        <v>519</v>
      </c>
      <c r="C2061" s="99">
        <v>2</v>
      </c>
      <c r="D2061" s="103">
        <v>0.0018032773768973595</v>
      </c>
      <c r="E2061" s="103">
        <v>1.815387975770711</v>
      </c>
      <c r="F2061" s="99" t="s">
        <v>397</v>
      </c>
      <c r="G2061" s="99" t="b">
        <v>0</v>
      </c>
      <c r="H2061" s="99" t="b">
        <v>0</v>
      </c>
      <c r="I2061" s="99" t="b">
        <v>0</v>
      </c>
      <c r="J2061" s="99" t="b">
        <v>0</v>
      </c>
      <c r="K2061" s="99" t="b">
        <v>0</v>
      </c>
      <c r="L2061" s="99" t="b">
        <v>0</v>
      </c>
    </row>
    <row r="2062" spans="1:12" ht="15">
      <c r="A2062" s="101" t="s">
        <v>1141</v>
      </c>
      <c r="B2062" s="99" t="s">
        <v>436</v>
      </c>
      <c r="C2062" s="99">
        <v>2</v>
      </c>
      <c r="D2062" s="103">
        <v>0.0012820133151415479</v>
      </c>
      <c r="E2062" s="103">
        <v>2.2133279844427487</v>
      </c>
      <c r="F2062" s="99" t="s">
        <v>397</v>
      </c>
      <c r="G2062" s="99" t="b">
        <v>0</v>
      </c>
      <c r="H2062" s="99" t="b">
        <v>0</v>
      </c>
      <c r="I2062" s="99" t="b">
        <v>0</v>
      </c>
      <c r="J2062" s="99" t="b">
        <v>0</v>
      </c>
      <c r="K2062" s="99" t="b">
        <v>0</v>
      </c>
      <c r="L2062" s="99" t="b">
        <v>0</v>
      </c>
    </row>
    <row r="2063" spans="1:12" ht="15">
      <c r="A2063" s="101" t="s">
        <v>428</v>
      </c>
      <c r="B2063" s="99" t="s">
        <v>506</v>
      </c>
      <c r="C2063" s="99">
        <v>2</v>
      </c>
      <c r="D2063" s="103">
        <v>0.0012820133151415479</v>
      </c>
      <c r="E2063" s="103">
        <v>1.8543060418010806</v>
      </c>
      <c r="F2063" s="99" t="s">
        <v>397</v>
      </c>
      <c r="G2063" s="99" t="b">
        <v>0</v>
      </c>
      <c r="H2063" s="99" t="b">
        <v>0</v>
      </c>
      <c r="I2063" s="99" t="b">
        <v>0</v>
      </c>
      <c r="J2063" s="99" t="b">
        <v>0</v>
      </c>
      <c r="K2063" s="99" t="b">
        <v>0</v>
      </c>
      <c r="L2063" s="99" t="b">
        <v>0</v>
      </c>
    </row>
    <row r="2064" spans="1:12" ht="15">
      <c r="A2064" s="101" t="s">
        <v>233</v>
      </c>
      <c r="B2064" s="99" t="s">
        <v>1097</v>
      </c>
      <c r="C2064" s="99">
        <v>2</v>
      </c>
      <c r="D2064" s="103">
        <v>0.0012820133151415479</v>
      </c>
      <c r="E2064" s="103">
        <v>1.627062260298018</v>
      </c>
      <c r="F2064" s="99" t="s">
        <v>397</v>
      </c>
      <c r="G2064" s="99" t="b">
        <v>0</v>
      </c>
      <c r="H2064" s="99" t="b">
        <v>0</v>
      </c>
      <c r="I2064" s="99" t="b">
        <v>0</v>
      </c>
      <c r="J2064" s="99" t="b">
        <v>0</v>
      </c>
      <c r="K2064" s="99" t="b">
        <v>0</v>
      </c>
      <c r="L2064" s="99" t="b">
        <v>0</v>
      </c>
    </row>
    <row r="2065" spans="1:12" ht="15">
      <c r="A2065" s="101" t="s">
        <v>663</v>
      </c>
      <c r="B2065" s="99" t="s">
        <v>991</v>
      </c>
      <c r="C2065" s="99">
        <v>2</v>
      </c>
      <c r="D2065" s="103">
        <v>0.0012820133151415479</v>
      </c>
      <c r="E2065" s="103">
        <v>2.581304769737343</v>
      </c>
      <c r="F2065" s="99" t="s">
        <v>397</v>
      </c>
      <c r="G2065" s="99" t="b">
        <v>0</v>
      </c>
      <c r="H2065" s="99" t="b">
        <v>0</v>
      </c>
      <c r="I2065" s="99" t="b">
        <v>0</v>
      </c>
      <c r="J2065" s="99" t="b">
        <v>0</v>
      </c>
      <c r="K2065" s="99" t="b">
        <v>0</v>
      </c>
      <c r="L2065" s="99" t="b">
        <v>0</v>
      </c>
    </row>
    <row r="2066" spans="1:12" ht="15">
      <c r="A2066" s="101" t="s">
        <v>600</v>
      </c>
      <c r="B2066" s="99" t="s">
        <v>502</v>
      </c>
      <c r="C2066" s="99">
        <v>2</v>
      </c>
      <c r="D2066" s="103">
        <v>0.0012820133151415479</v>
      </c>
      <c r="E2066" s="103">
        <v>2.456366033129043</v>
      </c>
      <c r="F2066" s="99" t="s">
        <v>397</v>
      </c>
      <c r="G2066" s="99" t="b">
        <v>0</v>
      </c>
      <c r="H2066" s="99" t="b">
        <v>0</v>
      </c>
      <c r="I2066" s="99" t="b">
        <v>0</v>
      </c>
      <c r="J2066" s="99" t="b">
        <v>0</v>
      </c>
      <c r="K2066" s="99" t="b">
        <v>0</v>
      </c>
      <c r="L2066" s="99" t="b">
        <v>0</v>
      </c>
    </row>
    <row r="2067" spans="1:12" ht="15">
      <c r="A2067" s="101" t="s">
        <v>1569</v>
      </c>
      <c r="B2067" s="99" t="s">
        <v>1297</v>
      </c>
      <c r="C2067" s="99">
        <v>2</v>
      </c>
      <c r="D2067" s="103">
        <v>0.0012820133151415479</v>
      </c>
      <c r="E2067" s="103">
        <v>2.7573960287930244</v>
      </c>
      <c r="F2067" s="99" t="s">
        <v>397</v>
      </c>
      <c r="G2067" s="99" t="b">
        <v>0</v>
      </c>
      <c r="H2067" s="99" t="b">
        <v>0</v>
      </c>
      <c r="I2067" s="99" t="b">
        <v>0</v>
      </c>
      <c r="J2067" s="99" t="b">
        <v>0</v>
      </c>
      <c r="K2067" s="99" t="b">
        <v>0</v>
      </c>
      <c r="L2067" s="99" t="b">
        <v>0</v>
      </c>
    </row>
    <row r="2068" spans="1:12" ht="15">
      <c r="A2068" s="101" t="s">
        <v>419</v>
      </c>
      <c r="B2068" s="99" t="s">
        <v>977</v>
      </c>
      <c r="C2068" s="99">
        <v>2</v>
      </c>
      <c r="D2068" s="103">
        <v>0.0012820133151415479</v>
      </c>
      <c r="E2068" s="103">
        <v>2.456366033129043</v>
      </c>
      <c r="F2068" s="99" t="s">
        <v>397</v>
      </c>
      <c r="G2068" s="99" t="b">
        <v>0</v>
      </c>
      <c r="H2068" s="99" t="b">
        <v>0</v>
      </c>
      <c r="I2068" s="99" t="b">
        <v>0</v>
      </c>
      <c r="J2068" s="99" t="b">
        <v>0</v>
      </c>
      <c r="K2068" s="99" t="b">
        <v>0</v>
      </c>
      <c r="L2068" s="99" t="b">
        <v>0</v>
      </c>
    </row>
    <row r="2069" spans="1:12" ht="15">
      <c r="A2069" s="101" t="s">
        <v>899</v>
      </c>
      <c r="B2069" s="99" t="s">
        <v>444</v>
      </c>
      <c r="C2069" s="99">
        <v>2</v>
      </c>
      <c r="D2069" s="103">
        <v>0.0012820133151415479</v>
      </c>
      <c r="E2069" s="103">
        <v>2.1041835150176804</v>
      </c>
      <c r="F2069" s="99" t="s">
        <v>397</v>
      </c>
      <c r="G2069" s="99" t="b">
        <v>1</v>
      </c>
      <c r="H2069" s="99" t="b">
        <v>0</v>
      </c>
      <c r="I2069" s="99" t="b">
        <v>0</v>
      </c>
      <c r="J2069" s="99" t="b">
        <v>0</v>
      </c>
      <c r="K2069" s="99" t="b">
        <v>0</v>
      </c>
      <c r="L2069" s="99" t="b">
        <v>0</v>
      </c>
    </row>
    <row r="2070" spans="1:12" ht="15">
      <c r="A2070" s="101" t="s">
        <v>869</v>
      </c>
      <c r="B2070" s="99" t="s">
        <v>1194</v>
      </c>
      <c r="C2070" s="99">
        <v>2</v>
      </c>
      <c r="D2070" s="103">
        <v>0.0012820133151415479</v>
      </c>
      <c r="E2070" s="103">
        <v>2.7573960287930244</v>
      </c>
      <c r="F2070" s="99" t="s">
        <v>397</v>
      </c>
      <c r="G2070" s="99" t="b">
        <v>0</v>
      </c>
      <c r="H2070" s="99" t="b">
        <v>0</v>
      </c>
      <c r="I2070" s="99" t="b">
        <v>0</v>
      </c>
      <c r="J2070" s="99" t="b">
        <v>0</v>
      </c>
      <c r="K2070" s="99" t="b">
        <v>0</v>
      </c>
      <c r="L2070" s="99" t="b">
        <v>0</v>
      </c>
    </row>
    <row r="2071" spans="1:12" ht="15">
      <c r="A2071" s="101" t="s">
        <v>1015</v>
      </c>
      <c r="B2071" s="99" t="s">
        <v>546</v>
      </c>
      <c r="C2071" s="99">
        <v>2</v>
      </c>
      <c r="D2071" s="103">
        <v>0.0012820133151415479</v>
      </c>
      <c r="E2071" s="103">
        <v>2.456366033129043</v>
      </c>
      <c r="F2071" s="99" t="s">
        <v>397</v>
      </c>
      <c r="G2071" s="99" t="b">
        <v>0</v>
      </c>
      <c r="H2071" s="99" t="b">
        <v>0</v>
      </c>
      <c r="I2071" s="99" t="b">
        <v>0</v>
      </c>
      <c r="J2071" s="99" t="b">
        <v>0</v>
      </c>
      <c r="K2071" s="99" t="b">
        <v>0</v>
      </c>
      <c r="L2071" s="99" t="b">
        <v>0</v>
      </c>
    </row>
    <row r="2072" spans="1:12" ht="15">
      <c r="A2072" s="101" t="s">
        <v>1632</v>
      </c>
      <c r="B2072" s="99" t="s">
        <v>497</v>
      </c>
      <c r="C2072" s="99">
        <v>2</v>
      </c>
      <c r="D2072" s="103">
        <v>0.0018032773768973595</v>
      </c>
      <c r="E2072" s="103">
        <v>2.7573960287930244</v>
      </c>
      <c r="F2072" s="99" t="s">
        <v>397</v>
      </c>
      <c r="G2072" s="99" t="b">
        <v>0</v>
      </c>
      <c r="H2072" s="99" t="b">
        <v>0</v>
      </c>
      <c r="I2072" s="99" t="b">
        <v>0</v>
      </c>
      <c r="J2072" s="99" t="b">
        <v>0</v>
      </c>
      <c r="K2072" s="99" t="b">
        <v>0</v>
      </c>
      <c r="L2072" s="99" t="b">
        <v>0</v>
      </c>
    </row>
    <row r="2073" spans="1:12" ht="15">
      <c r="A2073" s="101" t="s">
        <v>546</v>
      </c>
      <c r="B2073" s="99" t="s">
        <v>639</v>
      </c>
      <c r="C2073" s="99">
        <v>2</v>
      </c>
      <c r="D2073" s="103">
        <v>0.0012820133151415479</v>
      </c>
      <c r="E2073" s="103">
        <v>2.456366033129043</v>
      </c>
      <c r="F2073" s="99" t="s">
        <v>397</v>
      </c>
      <c r="G2073" s="99" t="b">
        <v>0</v>
      </c>
      <c r="H2073" s="99" t="b">
        <v>0</v>
      </c>
      <c r="I2073" s="99" t="b">
        <v>0</v>
      </c>
      <c r="J2073" s="99" t="b">
        <v>0</v>
      </c>
      <c r="K2073" s="99" t="b">
        <v>0</v>
      </c>
      <c r="L2073" s="99" t="b">
        <v>0</v>
      </c>
    </row>
    <row r="2074" spans="1:12" ht="15">
      <c r="A2074" s="101" t="s">
        <v>940</v>
      </c>
      <c r="B2074" s="99" t="s">
        <v>1147</v>
      </c>
      <c r="C2074" s="99">
        <v>2</v>
      </c>
      <c r="D2074" s="103">
        <v>0.0012820133151415479</v>
      </c>
      <c r="E2074" s="103">
        <v>2.7573960287930244</v>
      </c>
      <c r="F2074" s="99" t="s">
        <v>397</v>
      </c>
      <c r="G2074" s="99" t="b">
        <v>0</v>
      </c>
      <c r="H2074" s="99" t="b">
        <v>0</v>
      </c>
      <c r="I2074" s="99" t="b">
        <v>0</v>
      </c>
      <c r="J2074" s="99" t="b">
        <v>0</v>
      </c>
      <c r="K2074" s="99" t="b">
        <v>0</v>
      </c>
      <c r="L2074" s="99" t="b">
        <v>0</v>
      </c>
    </row>
    <row r="2075" spans="1:12" ht="15">
      <c r="A2075" s="101" t="s">
        <v>416</v>
      </c>
      <c r="B2075" s="99" t="s">
        <v>1329</v>
      </c>
      <c r="C2075" s="99">
        <v>2</v>
      </c>
      <c r="D2075" s="103">
        <v>0.0012820133151415479</v>
      </c>
      <c r="E2075" s="103">
        <v>1.8543060418010806</v>
      </c>
      <c r="F2075" s="99" t="s">
        <v>397</v>
      </c>
      <c r="G2075" s="99" t="b">
        <v>0</v>
      </c>
      <c r="H2075" s="99" t="b">
        <v>0</v>
      </c>
      <c r="I2075" s="99" t="b">
        <v>0</v>
      </c>
      <c r="J2075" s="99" t="b">
        <v>0</v>
      </c>
      <c r="K2075" s="99" t="b">
        <v>0</v>
      </c>
      <c r="L2075" s="99" t="b">
        <v>0</v>
      </c>
    </row>
    <row r="2076" spans="1:12" ht="15">
      <c r="A2076" s="101" t="s">
        <v>428</v>
      </c>
      <c r="B2076" s="99" t="s">
        <v>433</v>
      </c>
      <c r="C2076" s="99">
        <v>2</v>
      </c>
      <c r="D2076" s="103">
        <v>0.0012820133151415479</v>
      </c>
      <c r="E2076" s="103">
        <v>1.456366033129043</v>
      </c>
      <c r="F2076" s="99" t="s">
        <v>397</v>
      </c>
      <c r="G2076" s="99" t="b">
        <v>0</v>
      </c>
      <c r="H2076" s="99" t="b">
        <v>0</v>
      </c>
      <c r="I2076" s="99" t="b">
        <v>0</v>
      </c>
      <c r="J2076" s="99" t="b">
        <v>0</v>
      </c>
      <c r="K2076" s="99" t="b">
        <v>0</v>
      </c>
      <c r="L2076" s="99" t="b">
        <v>0</v>
      </c>
    </row>
    <row r="2077" spans="1:12" ht="15">
      <c r="A2077" s="101" t="s">
        <v>556</v>
      </c>
      <c r="B2077" s="99" t="s">
        <v>445</v>
      </c>
      <c r="C2077" s="99">
        <v>2</v>
      </c>
      <c r="D2077" s="103">
        <v>0.0012820133151415479</v>
      </c>
      <c r="E2077" s="103">
        <v>2.456366033129043</v>
      </c>
      <c r="F2077" s="99" t="s">
        <v>397</v>
      </c>
      <c r="G2077" s="99" t="b">
        <v>0</v>
      </c>
      <c r="H2077" s="99" t="b">
        <v>0</v>
      </c>
      <c r="I2077" s="99" t="b">
        <v>0</v>
      </c>
      <c r="J2077" s="99" t="b">
        <v>0</v>
      </c>
      <c r="K2077" s="99" t="b">
        <v>0</v>
      </c>
      <c r="L2077" s="99" t="b">
        <v>0</v>
      </c>
    </row>
    <row r="2078" spans="1:12" ht="15">
      <c r="A2078" s="101" t="s">
        <v>521</v>
      </c>
      <c r="B2078" s="99" t="s">
        <v>605</v>
      </c>
      <c r="C2078" s="99">
        <v>2</v>
      </c>
      <c r="D2078" s="103">
        <v>0.0012820133151415479</v>
      </c>
      <c r="E2078" s="103">
        <v>2.581304769737343</v>
      </c>
      <c r="F2078" s="99" t="s">
        <v>397</v>
      </c>
      <c r="G2078" s="99" t="b">
        <v>0</v>
      </c>
      <c r="H2078" s="99" t="b">
        <v>0</v>
      </c>
      <c r="I2078" s="99" t="b">
        <v>0</v>
      </c>
      <c r="J2078" s="99" t="b">
        <v>0</v>
      </c>
      <c r="K2078" s="99" t="b">
        <v>0</v>
      </c>
      <c r="L2078" s="99" t="b">
        <v>0</v>
      </c>
    </row>
    <row r="2079" spans="1:12" ht="15">
      <c r="A2079" s="101" t="s">
        <v>496</v>
      </c>
      <c r="B2079" s="99" t="s">
        <v>1138</v>
      </c>
      <c r="C2079" s="99">
        <v>2</v>
      </c>
      <c r="D2079" s="103">
        <v>0.0012820133151415479</v>
      </c>
      <c r="E2079" s="103">
        <v>2.3594560201209864</v>
      </c>
      <c r="F2079" s="99" t="s">
        <v>397</v>
      </c>
      <c r="G2079" s="99" t="b">
        <v>0</v>
      </c>
      <c r="H2079" s="99" t="b">
        <v>0</v>
      </c>
      <c r="I2079" s="99" t="b">
        <v>0</v>
      </c>
      <c r="J2079" s="99" t="b">
        <v>0</v>
      </c>
      <c r="K2079" s="99" t="b">
        <v>0</v>
      </c>
      <c r="L2079" s="99" t="b">
        <v>0</v>
      </c>
    </row>
    <row r="2080" spans="1:12" ht="15">
      <c r="A2080" s="101" t="s">
        <v>254</v>
      </c>
      <c r="B2080" s="99" t="s">
        <v>460</v>
      </c>
      <c r="C2080" s="99">
        <v>2</v>
      </c>
      <c r="D2080" s="103">
        <v>0.0012820133151415479</v>
      </c>
      <c r="E2080" s="103">
        <v>1.4052135106816617</v>
      </c>
      <c r="F2080" s="99" t="s">
        <v>397</v>
      </c>
      <c r="G2080" s="99" t="b">
        <v>0</v>
      </c>
      <c r="H2080" s="99" t="b">
        <v>0</v>
      </c>
      <c r="I2080" s="99" t="b">
        <v>0</v>
      </c>
      <c r="J2080" s="99" t="b">
        <v>0</v>
      </c>
      <c r="K2080" s="99" t="b">
        <v>0</v>
      </c>
      <c r="L2080" s="99" t="b">
        <v>0</v>
      </c>
    </row>
    <row r="2081" spans="1:12" ht="15">
      <c r="A2081" s="101" t="s">
        <v>600</v>
      </c>
      <c r="B2081" s="99" t="s">
        <v>547</v>
      </c>
      <c r="C2081" s="99">
        <v>2</v>
      </c>
      <c r="D2081" s="103">
        <v>0.0012820133151415479</v>
      </c>
      <c r="E2081" s="103">
        <v>2.155336037465062</v>
      </c>
      <c r="F2081" s="99" t="s">
        <v>397</v>
      </c>
      <c r="G2081" s="99" t="b">
        <v>0</v>
      </c>
      <c r="H2081" s="99" t="b">
        <v>0</v>
      </c>
      <c r="I2081" s="99" t="b">
        <v>0</v>
      </c>
      <c r="J2081" s="99" t="b">
        <v>0</v>
      </c>
      <c r="K2081" s="99" t="b">
        <v>0</v>
      </c>
      <c r="L2081" s="99" t="b">
        <v>0</v>
      </c>
    </row>
    <row r="2082" spans="1:12" ht="15">
      <c r="A2082" s="101" t="s">
        <v>579</v>
      </c>
      <c r="B2082" s="99" t="s">
        <v>460</v>
      </c>
      <c r="C2082" s="99">
        <v>2</v>
      </c>
      <c r="D2082" s="103">
        <v>0.0012820133151415479</v>
      </c>
      <c r="E2082" s="103">
        <v>1.9792447784093805</v>
      </c>
      <c r="F2082" s="99" t="s">
        <v>397</v>
      </c>
      <c r="G2082" s="99" t="b">
        <v>0</v>
      </c>
      <c r="H2082" s="99" t="b">
        <v>0</v>
      </c>
      <c r="I2082" s="99" t="b">
        <v>0</v>
      </c>
      <c r="J2082" s="99" t="b">
        <v>0</v>
      </c>
      <c r="K2082" s="99" t="b">
        <v>0</v>
      </c>
      <c r="L2082" s="99" t="b">
        <v>0</v>
      </c>
    </row>
    <row r="2083" spans="1:12" ht="15">
      <c r="A2083" s="101" t="s">
        <v>416</v>
      </c>
      <c r="B2083" s="99" t="s">
        <v>1012</v>
      </c>
      <c r="C2083" s="99">
        <v>2</v>
      </c>
      <c r="D2083" s="103">
        <v>0.0012820133151415479</v>
      </c>
      <c r="E2083" s="103">
        <v>1.6782147827453995</v>
      </c>
      <c r="F2083" s="99" t="s">
        <v>397</v>
      </c>
      <c r="G2083" s="99" t="b">
        <v>0</v>
      </c>
      <c r="H2083" s="99" t="b">
        <v>0</v>
      </c>
      <c r="I2083" s="99" t="b">
        <v>0</v>
      </c>
      <c r="J2083" s="99" t="b">
        <v>0</v>
      </c>
      <c r="K2083" s="99" t="b">
        <v>0</v>
      </c>
      <c r="L2083" s="99" t="b">
        <v>0</v>
      </c>
    </row>
    <row r="2084" spans="1:12" ht="15">
      <c r="A2084" s="101" t="s">
        <v>444</v>
      </c>
      <c r="B2084" s="99" t="s">
        <v>421</v>
      </c>
      <c r="C2084" s="99">
        <v>2</v>
      </c>
      <c r="D2084" s="103">
        <v>0.0012820133151415479</v>
      </c>
      <c r="E2084" s="103">
        <v>2.1041835150176804</v>
      </c>
      <c r="F2084" s="99" t="s">
        <v>397</v>
      </c>
      <c r="G2084" s="99" t="b">
        <v>0</v>
      </c>
      <c r="H2084" s="99" t="b">
        <v>0</v>
      </c>
      <c r="I2084" s="99" t="b">
        <v>0</v>
      </c>
      <c r="J2084" s="99" t="b">
        <v>0</v>
      </c>
      <c r="K2084" s="99" t="b">
        <v>0</v>
      </c>
      <c r="L2084" s="99" t="b">
        <v>0</v>
      </c>
    </row>
    <row r="2085" spans="1:12" ht="15">
      <c r="A2085" s="101" t="s">
        <v>875</v>
      </c>
      <c r="B2085" s="99" t="s">
        <v>473</v>
      </c>
      <c r="C2085" s="99">
        <v>2</v>
      </c>
      <c r="D2085" s="103">
        <v>0.0012820133151415479</v>
      </c>
      <c r="E2085" s="103">
        <v>1.9792447784093805</v>
      </c>
      <c r="F2085" s="99" t="s">
        <v>397</v>
      </c>
      <c r="G2085" s="99" t="b">
        <v>0</v>
      </c>
      <c r="H2085" s="99" t="b">
        <v>0</v>
      </c>
      <c r="I2085" s="99" t="b">
        <v>0</v>
      </c>
      <c r="J2085" s="99" t="b">
        <v>0</v>
      </c>
      <c r="K2085" s="99" t="b">
        <v>0</v>
      </c>
      <c r="L2085" s="99" t="b">
        <v>0</v>
      </c>
    </row>
    <row r="2086" spans="1:12" ht="15">
      <c r="A2086" s="101" t="s">
        <v>605</v>
      </c>
      <c r="B2086" s="99" t="s">
        <v>967</v>
      </c>
      <c r="C2086" s="99">
        <v>2</v>
      </c>
      <c r="D2086" s="103">
        <v>0.0012820133151415479</v>
      </c>
      <c r="E2086" s="103">
        <v>2.7573960287930244</v>
      </c>
      <c r="F2086" s="99" t="s">
        <v>397</v>
      </c>
      <c r="G2086" s="99" t="b">
        <v>0</v>
      </c>
      <c r="H2086" s="99" t="b">
        <v>0</v>
      </c>
      <c r="I2086" s="99" t="b">
        <v>0</v>
      </c>
      <c r="J2086" s="99" t="b">
        <v>0</v>
      </c>
      <c r="K2086" s="99" t="b">
        <v>0</v>
      </c>
      <c r="L2086" s="99" t="b">
        <v>0</v>
      </c>
    </row>
    <row r="2087" spans="1:12" ht="15">
      <c r="A2087" s="101" t="s">
        <v>543</v>
      </c>
      <c r="B2087" s="99" t="s">
        <v>428</v>
      </c>
      <c r="C2087" s="99">
        <v>2</v>
      </c>
      <c r="D2087" s="103">
        <v>0.0012820133151415479</v>
      </c>
      <c r="E2087" s="103">
        <v>2.155336037465062</v>
      </c>
      <c r="F2087" s="99" t="s">
        <v>397</v>
      </c>
      <c r="G2087" s="99" t="b">
        <v>1</v>
      </c>
      <c r="H2087" s="99" t="b">
        <v>0</v>
      </c>
      <c r="I2087" s="99" t="b">
        <v>0</v>
      </c>
      <c r="J2087" s="99" t="b">
        <v>0</v>
      </c>
      <c r="K2087" s="99" t="b">
        <v>0</v>
      </c>
      <c r="L2087" s="99" t="b">
        <v>0</v>
      </c>
    </row>
    <row r="2088" spans="1:12" ht="15">
      <c r="A2088" s="101" t="s">
        <v>1161</v>
      </c>
      <c r="B2088" s="99" t="s">
        <v>564</v>
      </c>
      <c r="C2088" s="99">
        <v>2</v>
      </c>
      <c r="D2088" s="103">
        <v>0.0012820133151415479</v>
      </c>
      <c r="E2088" s="103">
        <v>2.3594560201209864</v>
      </c>
      <c r="F2088" s="99" t="s">
        <v>397</v>
      </c>
      <c r="G2088" s="99" t="b">
        <v>1</v>
      </c>
      <c r="H2088" s="99" t="b">
        <v>0</v>
      </c>
      <c r="I2088" s="99" t="b">
        <v>0</v>
      </c>
      <c r="J2088" s="99" t="b">
        <v>0</v>
      </c>
      <c r="K2088" s="99" t="b">
        <v>0</v>
      </c>
      <c r="L2088" s="99" t="b">
        <v>0</v>
      </c>
    </row>
    <row r="2089" spans="1:12" ht="15">
      <c r="A2089" s="101" t="s">
        <v>870</v>
      </c>
      <c r="B2089" s="99" t="s">
        <v>1098</v>
      </c>
      <c r="C2089" s="99">
        <v>2</v>
      </c>
      <c r="D2089" s="103">
        <v>0.0012820133151415479</v>
      </c>
      <c r="E2089" s="103">
        <v>2.7573960287930244</v>
      </c>
      <c r="F2089" s="99" t="s">
        <v>397</v>
      </c>
      <c r="G2089" s="99" t="b">
        <v>0</v>
      </c>
      <c r="H2089" s="99" t="b">
        <v>0</v>
      </c>
      <c r="I2089" s="99" t="b">
        <v>0</v>
      </c>
      <c r="J2089" s="99" t="b">
        <v>0</v>
      </c>
      <c r="K2089" s="99" t="b">
        <v>0</v>
      </c>
      <c r="L2089" s="99" t="b">
        <v>0</v>
      </c>
    </row>
    <row r="2090" spans="1:12" ht="15">
      <c r="A2090" s="101" t="s">
        <v>511</v>
      </c>
      <c r="B2090" s="99" t="s">
        <v>1473</v>
      </c>
      <c r="C2090" s="99">
        <v>2</v>
      </c>
      <c r="D2090" s="103">
        <v>0.0012820133151415479</v>
      </c>
      <c r="E2090" s="103">
        <v>2.7573960287930244</v>
      </c>
      <c r="F2090" s="99" t="s">
        <v>397</v>
      </c>
      <c r="G2090" s="99" t="b">
        <v>0</v>
      </c>
      <c r="H2090" s="99" t="b">
        <v>0</v>
      </c>
      <c r="I2090" s="99" t="b">
        <v>0</v>
      </c>
      <c r="J2090" s="99" t="b">
        <v>0</v>
      </c>
      <c r="K2090" s="99" t="b">
        <v>0</v>
      </c>
      <c r="L2090" s="99" t="b">
        <v>0</v>
      </c>
    </row>
    <row r="2091" spans="1:12" ht="15">
      <c r="A2091" s="101" t="s">
        <v>1044</v>
      </c>
      <c r="B2091" s="99" t="s">
        <v>430</v>
      </c>
      <c r="C2091" s="99">
        <v>2</v>
      </c>
      <c r="D2091" s="103">
        <v>0.0012820133151415479</v>
      </c>
      <c r="E2091" s="103">
        <v>1.9122979887787674</v>
      </c>
      <c r="F2091" s="99" t="s">
        <v>397</v>
      </c>
      <c r="G2091" s="99" t="b">
        <v>0</v>
      </c>
      <c r="H2091" s="99" t="b">
        <v>0</v>
      </c>
      <c r="I2091" s="99" t="b">
        <v>0</v>
      </c>
      <c r="J2091" s="99" t="b">
        <v>0</v>
      </c>
      <c r="K2091" s="99" t="b">
        <v>0</v>
      </c>
      <c r="L2091" s="99" t="b">
        <v>0</v>
      </c>
    </row>
    <row r="2092" spans="1:12" ht="15">
      <c r="A2092" s="101" t="s">
        <v>498</v>
      </c>
      <c r="B2092" s="99" t="s">
        <v>443</v>
      </c>
      <c r="C2092" s="99">
        <v>2</v>
      </c>
      <c r="D2092" s="103">
        <v>0.0012820133151415479</v>
      </c>
      <c r="E2092" s="103">
        <v>2.0170333392987803</v>
      </c>
      <c r="F2092" s="99" t="s">
        <v>397</v>
      </c>
      <c r="G2092" s="99" t="b">
        <v>0</v>
      </c>
      <c r="H2092" s="99" t="b">
        <v>0</v>
      </c>
      <c r="I2092" s="99" t="b">
        <v>0</v>
      </c>
      <c r="J2092" s="99" t="b">
        <v>0</v>
      </c>
      <c r="K2092" s="99" t="b">
        <v>0</v>
      </c>
      <c r="L2092" s="99" t="b">
        <v>0</v>
      </c>
    </row>
    <row r="2093" spans="1:12" ht="15">
      <c r="A2093" s="101" t="s">
        <v>1098</v>
      </c>
      <c r="B2093" s="99" t="s">
        <v>254</v>
      </c>
      <c r="C2093" s="99">
        <v>2</v>
      </c>
      <c r="D2093" s="103">
        <v>0.0012820133151415479</v>
      </c>
      <c r="E2093" s="103">
        <v>1.882334765401324</v>
      </c>
      <c r="F2093" s="99" t="s">
        <v>397</v>
      </c>
      <c r="G2093" s="99" t="b">
        <v>0</v>
      </c>
      <c r="H2093" s="99" t="b">
        <v>0</v>
      </c>
      <c r="I2093" s="99" t="b">
        <v>0</v>
      </c>
      <c r="J2093" s="99" t="b">
        <v>0</v>
      </c>
      <c r="K2093" s="99" t="b">
        <v>0</v>
      </c>
      <c r="L2093" s="99" t="b">
        <v>0</v>
      </c>
    </row>
    <row r="2094" spans="1:12" ht="15">
      <c r="A2094" s="101" t="s">
        <v>233</v>
      </c>
      <c r="B2094" s="99" t="s">
        <v>533</v>
      </c>
      <c r="C2094" s="99">
        <v>2</v>
      </c>
      <c r="D2094" s="103">
        <v>0.0012820133151415479</v>
      </c>
      <c r="E2094" s="103">
        <v>1.2291222516259805</v>
      </c>
      <c r="F2094" s="99" t="s">
        <v>397</v>
      </c>
      <c r="G2094" s="99" t="b">
        <v>0</v>
      </c>
      <c r="H2094" s="99" t="b">
        <v>0</v>
      </c>
      <c r="I2094" s="99" t="b">
        <v>0</v>
      </c>
      <c r="J2094" s="99" t="b">
        <v>0</v>
      </c>
      <c r="K2094" s="99" t="b">
        <v>0</v>
      </c>
      <c r="L2094" s="99" t="b">
        <v>0</v>
      </c>
    </row>
    <row r="2095" spans="1:12" ht="15">
      <c r="A2095" s="101" t="s">
        <v>507</v>
      </c>
      <c r="B2095" s="99" t="s">
        <v>439</v>
      </c>
      <c r="C2095" s="99">
        <v>2</v>
      </c>
      <c r="D2095" s="103">
        <v>0.0012820133151415479</v>
      </c>
      <c r="E2095" s="103">
        <v>1.882334765401324</v>
      </c>
      <c r="F2095" s="99" t="s">
        <v>397</v>
      </c>
      <c r="G2095" s="99" t="b">
        <v>0</v>
      </c>
      <c r="H2095" s="99" t="b">
        <v>0</v>
      </c>
      <c r="I2095" s="99" t="b">
        <v>0</v>
      </c>
      <c r="J2095" s="99" t="b">
        <v>0</v>
      </c>
      <c r="K2095" s="99" t="b">
        <v>0</v>
      </c>
      <c r="L2095" s="99" t="b">
        <v>0</v>
      </c>
    </row>
    <row r="2096" spans="1:12" ht="15">
      <c r="A2096" s="101" t="s">
        <v>967</v>
      </c>
      <c r="B2096" s="99" t="s">
        <v>690</v>
      </c>
      <c r="C2096" s="99">
        <v>2</v>
      </c>
      <c r="D2096" s="103">
        <v>0.0012820133151415479</v>
      </c>
      <c r="E2096" s="103">
        <v>2.7573960287930244</v>
      </c>
      <c r="F2096" s="99" t="s">
        <v>397</v>
      </c>
      <c r="G2096" s="99" t="b">
        <v>0</v>
      </c>
      <c r="H2096" s="99" t="b">
        <v>0</v>
      </c>
      <c r="I2096" s="99" t="b">
        <v>0</v>
      </c>
      <c r="J2096" s="99" t="b">
        <v>0</v>
      </c>
      <c r="K2096" s="99" t="b">
        <v>0</v>
      </c>
      <c r="L2096" s="99" t="b">
        <v>0</v>
      </c>
    </row>
    <row r="2097" spans="1:12" ht="15">
      <c r="A2097" s="101" t="s">
        <v>1140</v>
      </c>
      <c r="B2097" s="99" t="s">
        <v>469</v>
      </c>
      <c r="C2097" s="99">
        <v>2</v>
      </c>
      <c r="D2097" s="103">
        <v>0.0012820133151415479</v>
      </c>
      <c r="E2097" s="103">
        <v>2.456366033129043</v>
      </c>
      <c r="F2097" s="99" t="s">
        <v>397</v>
      </c>
      <c r="G2097" s="99" t="b">
        <v>0</v>
      </c>
      <c r="H2097" s="99" t="b">
        <v>0</v>
      </c>
      <c r="I2097" s="99" t="b">
        <v>0</v>
      </c>
      <c r="J2097" s="99" t="b">
        <v>0</v>
      </c>
      <c r="K2097" s="99" t="b">
        <v>0</v>
      </c>
      <c r="L2097" s="99" t="b">
        <v>0</v>
      </c>
    </row>
    <row r="2098" spans="1:12" ht="15">
      <c r="A2098" s="101" t="s">
        <v>891</v>
      </c>
      <c r="B2098" s="99" t="s">
        <v>432</v>
      </c>
      <c r="C2098" s="99">
        <v>2</v>
      </c>
      <c r="D2098" s="103">
        <v>0.0012820133151415479</v>
      </c>
      <c r="E2098" s="103">
        <v>2.2802747740733618</v>
      </c>
      <c r="F2098" s="99" t="s">
        <v>397</v>
      </c>
      <c r="G2098" s="99" t="b">
        <v>0</v>
      </c>
      <c r="H2098" s="99" t="b">
        <v>0</v>
      </c>
      <c r="I2098" s="99" t="b">
        <v>0</v>
      </c>
      <c r="J2098" s="99" t="b">
        <v>0</v>
      </c>
      <c r="K2098" s="99" t="b">
        <v>0</v>
      </c>
      <c r="L2098" s="99" t="b">
        <v>0</v>
      </c>
    </row>
    <row r="2099" spans="1:12" ht="15">
      <c r="A2099" s="101" t="s">
        <v>741</v>
      </c>
      <c r="B2099" s="99" t="s">
        <v>447</v>
      </c>
      <c r="C2099" s="99">
        <v>2</v>
      </c>
      <c r="D2099" s="103">
        <v>0.0012820133151415479</v>
      </c>
      <c r="E2099" s="103">
        <v>2.581304769737343</v>
      </c>
      <c r="F2099" s="99" t="s">
        <v>397</v>
      </c>
      <c r="G2099" s="99" t="b">
        <v>0</v>
      </c>
      <c r="H2099" s="99" t="b">
        <v>0</v>
      </c>
      <c r="I2099" s="99" t="b">
        <v>0</v>
      </c>
      <c r="J2099" s="99" t="b">
        <v>0</v>
      </c>
      <c r="K2099" s="99" t="b">
        <v>0</v>
      </c>
      <c r="L2099" s="99" t="b">
        <v>0</v>
      </c>
    </row>
    <row r="2100" spans="1:12" ht="15">
      <c r="A2100" s="101" t="s">
        <v>476</v>
      </c>
      <c r="B2100" s="99" t="s">
        <v>1310</v>
      </c>
      <c r="C2100" s="99">
        <v>2</v>
      </c>
      <c r="D2100" s="103">
        <v>0.0012820133151415479</v>
      </c>
      <c r="E2100" s="103">
        <v>2.155336037465062</v>
      </c>
      <c r="F2100" s="99" t="s">
        <v>397</v>
      </c>
      <c r="G2100" s="99" t="b">
        <v>0</v>
      </c>
      <c r="H2100" s="99" t="b">
        <v>0</v>
      </c>
      <c r="I2100" s="99" t="b">
        <v>0</v>
      </c>
      <c r="J2100" s="99" t="b">
        <v>0</v>
      </c>
      <c r="K2100" s="99" t="b">
        <v>0</v>
      </c>
      <c r="L2100" s="99" t="b">
        <v>0</v>
      </c>
    </row>
    <row r="2101" spans="1:12" ht="15">
      <c r="A2101" s="101" t="s">
        <v>456</v>
      </c>
      <c r="B2101" s="99" t="s">
        <v>473</v>
      </c>
      <c r="C2101" s="99">
        <v>2</v>
      </c>
      <c r="D2101" s="103">
        <v>0.0012820133151415479</v>
      </c>
      <c r="E2101" s="103">
        <v>1.6782147827453995</v>
      </c>
      <c r="F2101" s="99" t="s">
        <v>397</v>
      </c>
      <c r="G2101" s="99" t="b">
        <v>0</v>
      </c>
      <c r="H2101" s="99" t="b">
        <v>0</v>
      </c>
      <c r="I2101" s="99" t="b">
        <v>0</v>
      </c>
      <c r="J2101" s="99" t="b">
        <v>0</v>
      </c>
      <c r="K2101" s="99" t="b">
        <v>0</v>
      </c>
      <c r="L2101" s="99" t="b">
        <v>0</v>
      </c>
    </row>
    <row r="2102" spans="1:12" ht="15">
      <c r="A2102" s="101" t="s">
        <v>666</v>
      </c>
      <c r="B2102" s="99" t="s">
        <v>498</v>
      </c>
      <c r="C2102" s="99">
        <v>2</v>
      </c>
      <c r="D2102" s="103">
        <v>0.0012820133151415479</v>
      </c>
      <c r="E2102" s="103">
        <v>2.7573960287930244</v>
      </c>
      <c r="F2102" s="99" t="s">
        <v>397</v>
      </c>
      <c r="G2102" s="99" t="b">
        <v>0</v>
      </c>
      <c r="H2102" s="99" t="b">
        <v>0</v>
      </c>
      <c r="I2102" s="99" t="b">
        <v>0</v>
      </c>
      <c r="J2102" s="99" t="b">
        <v>0</v>
      </c>
      <c r="K2102" s="99" t="b">
        <v>0</v>
      </c>
      <c r="L2102" s="99" t="b">
        <v>0</v>
      </c>
    </row>
    <row r="2103" spans="1:12" ht="15">
      <c r="A2103" s="101" t="s">
        <v>1019</v>
      </c>
      <c r="B2103" s="99" t="s">
        <v>233</v>
      </c>
      <c r="C2103" s="99">
        <v>2</v>
      </c>
      <c r="D2103" s="103">
        <v>0.0012820133151415479</v>
      </c>
      <c r="E2103" s="103">
        <v>1.6966981884394126</v>
      </c>
      <c r="F2103" s="99" t="s">
        <v>397</v>
      </c>
      <c r="G2103" s="99" t="b">
        <v>0</v>
      </c>
      <c r="H2103" s="99" t="b">
        <v>0</v>
      </c>
      <c r="I2103" s="99" t="b">
        <v>0</v>
      </c>
      <c r="J2103" s="99" t="b">
        <v>0</v>
      </c>
      <c r="K2103" s="99" t="b">
        <v>0</v>
      </c>
      <c r="L2103" s="99" t="b">
        <v>0</v>
      </c>
    </row>
    <row r="2104" spans="1:12" ht="15">
      <c r="A2104" s="101" t="s">
        <v>661</v>
      </c>
      <c r="B2104" s="99" t="s">
        <v>452</v>
      </c>
      <c r="C2104" s="99">
        <v>2</v>
      </c>
      <c r="D2104" s="103">
        <v>0.0012820133151415479</v>
      </c>
      <c r="E2104" s="103">
        <v>2.3594560201209864</v>
      </c>
      <c r="F2104" s="99" t="s">
        <v>397</v>
      </c>
      <c r="G2104" s="99" t="b">
        <v>0</v>
      </c>
      <c r="H2104" s="99" t="b">
        <v>0</v>
      </c>
      <c r="I2104" s="99" t="b">
        <v>0</v>
      </c>
      <c r="J2104" s="99" t="b">
        <v>0</v>
      </c>
      <c r="K2104" s="99" t="b">
        <v>0</v>
      </c>
      <c r="L2104" s="99" t="b">
        <v>0</v>
      </c>
    </row>
    <row r="2105" spans="1:12" ht="15">
      <c r="A2105" s="101" t="s">
        <v>682</v>
      </c>
      <c r="B2105" s="99" t="s">
        <v>508</v>
      </c>
      <c r="C2105" s="99">
        <v>2</v>
      </c>
      <c r="D2105" s="103">
        <v>0.0012820133151415479</v>
      </c>
      <c r="E2105" s="103">
        <v>2.456366033129043</v>
      </c>
      <c r="F2105" s="99" t="s">
        <v>397</v>
      </c>
      <c r="G2105" s="99" t="b">
        <v>0</v>
      </c>
      <c r="H2105" s="99" t="b">
        <v>0</v>
      </c>
      <c r="I2105" s="99" t="b">
        <v>0</v>
      </c>
      <c r="J2105" s="99" t="b">
        <v>0</v>
      </c>
      <c r="K2105" s="99" t="b">
        <v>0</v>
      </c>
      <c r="L2105" s="99" t="b">
        <v>0</v>
      </c>
    </row>
    <row r="2106" spans="1:12" ht="15">
      <c r="A2106" s="101" t="s">
        <v>1473</v>
      </c>
      <c r="B2106" s="99" t="s">
        <v>808</v>
      </c>
      <c r="C2106" s="99">
        <v>2</v>
      </c>
      <c r="D2106" s="103">
        <v>0.0012820133151415479</v>
      </c>
      <c r="E2106" s="103">
        <v>2.7573960287930244</v>
      </c>
      <c r="F2106" s="99" t="s">
        <v>397</v>
      </c>
      <c r="G2106" s="99" t="b">
        <v>0</v>
      </c>
      <c r="H2106" s="99" t="b">
        <v>0</v>
      </c>
      <c r="I2106" s="99" t="b">
        <v>0</v>
      </c>
      <c r="J2106" s="99" t="b">
        <v>0</v>
      </c>
      <c r="K2106" s="99" t="b">
        <v>0</v>
      </c>
      <c r="L2106" s="99" t="b">
        <v>0</v>
      </c>
    </row>
    <row r="2107" spans="1:12" ht="15">
      <c r="A2107" s="101" t="s">
        <v>1207</v>
      </c>
      <c r="B2107" s="99" t="s">
        <v>433</v>
      </c>
      <c r="C2107" s="99">
        <v>2</v>
      </c>
      <c r="D2107" s="103">
        <v>0.0012820133151415479</v>
      </c>
      <c r="E2107" s="103">
        <v>2.058426024457005</v>
      </c>
      <c r="F2107" s="99" t="s">
        <v>397</v>
      </c>
      <c r="G2107" s="99" t="b">
        <v>0</v>
      </c>
      <c r="H2107" s="99" t="b">
        <v>0</v>
      </c>
      <c r="I2107" s="99" t="b">
        <v>0</v>
      </c>
      <c r="J2107" s="99" t="b">
        <v>0</v>
      </c>
      <c r="K2107" s="99" t="b">
        <v>0</v>
      </c>
      <c r="L2107" s="99" t="b">
        <v>0</v>
      </c>
    </row>
    <row r="2108" spans="1:12" ht="15">
      <c r="A2108" s="101" t="s">
        <v>506</v>
      </c>
      <c r="B2108" s="99" t="s">
        <v>1044</v>
      </c>
      <c r="C2108" s="99">
        <v>2</v>
      </c>
      <c r="D2108" s="103">
        <v>0.0012820133151415479</v>
      </c>
      <c r="E2108" s="103">
        <v>2.456366033129043</v>
      </c>
      <c r="F2108" s="99" t="s">
        <v>397</v>
      </c>
      <c r="G2108" s="99" t="b">
        <v>0</v>
      </c>
      <c r="H2108" s="99" t="b">
        <v>0</v>
      </c>
      <c r="I2108" s="99" t="b">
        <v>0</v>
      </c>
      <c r="J2108" s="99" t="b">
        <v>0</v>
      </c>
      <c r="K2108" s="99" t="b">
        <v>0</v>
      </c>
      <c r="L2108" s="99" t="b">
        <v>0</v>
      </c>
    </row>
    <row r="2109" spans="1:12" ht="15">
      <c r="A2109" s="101" t="s">
        <v>432</v>
      </c>
      <c r="B2109" s="99" t="s">
        <v>417</v>
      </c>
      <c r="C2109" s="99">
        <v>2</v>
      </c>
      <c r="D2109" s="103">
        <v>0.0012820133151415479</v>
      </c>
      <c r="E2109" s="103">
        <v>1.350855848359069</v>
      </c>
      <c r="F2109" s="99" t="s">
        <v>397</v>
      </c>
      <c r="G2109" s="99" t="b">
        <v>0</v>
      </c>
      <c r="H2109" s="99" t="b">
        <v>0</v>
      </c>
      <c r="I2109" s="99" t="b">
        <v>0</v>
      </c>
      <c r="J2109" s="99" t="b">
        <v>0</v>
      </c>
      <c r="K2109" s="99" t="b">
        <v>0</v>
      </c>
      <c r="L2109" s="99" t="b">
        <v>0</v>
      </c>
    </row>
    <row r="2110" spans="1:12" ht="15">
      <c r="A2110" s="101" t="s">
        <v>416</v>
      </c>
      <c r="B2110" s="99" t="s">
        <v>453</v>
      </c>
      <c r="C2110" s="99">
        <v>2</v>
      </c>
      <c r="D2110" s="103">
        <v>0.0012820133151415479</v>
      </c>
      <c r="E2110" s="103">
        <v>1.5532760461370994</v>
      </c>
      <c r="F2110" s="99" t="s">
        <v>397</v>
      </c>
      <c r="G2110" s="99" t="b">
        <v>0</v>
      </c>
      <c r="H2110" s="99" t="b">
        <v>0</v>
      </c>
      <c r="I2110" s="99" t="b">
        <v>0</v>
      </c>
      <c r="J2110" s="99" t="b">
        <v>0</v>
      </c>
      <c r="K2110" s="99" t="b">
        <v>0</v>
      </c>
      <c r="L2110" s="99" t="b">
        <v>0</v>
      </c>
    </row>
    <row r="2111" spans="1:12" ht="15">
      <c r="A2111" s="101" t="s">
        <v>1308</v>
      </c>
      <c r="B2111" s="99" t="s">
        <v>1634</v>
      </c>
      <c r="C2111" s="99">
        <v>2</v>
      </c>
      <c r="D2111" s="103">
        <v>0.0012820133151415479</v>
      </c>
      <c r="E2111" s="103">
        <v>2.7573960287930244</v>
      </c>
      <c r="F2111" s="99" t="s">
        <v>397</v>
      </c>
      <c r="G2111" s="99" t="b">
        <v>0</v>
      </c>
      <c r="H2111" s="99" t="b">
        <v>0</v>
      </c>
      <c r="I2111" s="99" t="b">
        <v>0</v>
      </c>
      <c r="J2111" s="99" t="b">
        <v>0</v>
      </c>
      <c r="K2111" s="99" t="b">
        <v>0</v>
      </c>
      <c r="L2111" s="99" t="b">
        <v>0</v>
      </c>
    </row>
    <row r="2112" spans="1:12" ht="15">
      <c r="A2112" s="101" t="s">
        <v>656</v>
      </c>
      <c r="B2112" s="99" t="s">
        <v>586</v>
      </c>
      <c r="C2112" s="99">
        <v>2</v>
      </c>
      <c r="D2112" s="103">
        <v>0.0012820133151415479</v>
      </c>
      <c r="E2112" s="103">
        <v>2.456366033129043</v>
      </c>
      <c r="F2112" s="99" t="s">
        <v>397</v>
      </c>
      <c r="G2112" s="99" t="b">
        <v>0</v>
      </c>
      <c r="H2112" s="99" t="b">
        <v>0</v>
      </c>
      <c r="I2112" s="99" t="b">
        <v>0</v>
      </c>
      <c r="J2112" s="99" t="b">
        <v>0</v>
      </c>
      <c r="K2112" s="99" t="b">
        <v>0</v>
      </c>
      <c r="L2112" s="99" t="b">
        <v>0</v>
      </c>
    </row>
    <row r="2113" spans="1:12" ht="15">
      <c r="A2113" s="101" t="s">
        <v>480</v>
      </c>
      <c r="B2113" s="99" t="s">
        <v>1015</v>
      </c>
      <c r="C2113" s="99">
        <v>2</v>
      </c>
      <c r="D2113" s="103">
        <v>0.0012820133151415479</v>
      </c>
      <c r="E2113" s="103">
        <v>2.2802747740733618</v>
      </c>
      <c r="F2113" s="99" t="s">
        <v>397</v>
      </c>
      <c r="G2113" s="99" t="b">
        <v>0</v>
      </c>
      <c r="H2113" s="99" t="b">
        <v>0</v>
      </c>
      <c r="I2113" s="99" t="b">
        <v>0</v>
      </c>
      <c r="J2113" s="99" t="b">
        <v>0</v>
      </c>
      <c r="K2113" s="99" t="b">
        <v>0</v>
      </c>
      <c r="L2113" s="99" t="b">
        <v>0</v>
      </c>
    </row>
    <row r="2114" spans="1:12" ht="15">
      <c r="A2114" s="101" t="s">
        <v>484</v>
      </c>
      <c r="B2114" s="99" t="s">
        <v>420</v>
      </c>
      <c r="C2114" s="99">
        <v>2</v>
      </c>
      <c r="D2114" s="103">
        <v>0.0012820133151415479</v>
      </c>
      <c r="E2114" s="103">
        <v>1.9122979887787674</v>
      </c>
      <c r="F2114" s="99" t="s">
        <v>397</v>
      </c>
      <c r="G2114" s="99" t="b">
        <v>0</v>
      </c>
      <c r="H2114" s="99" t="b">
        <v>0</v>
      </c>
      <c r="I2114" s="99" t="b">
        <v>0</v>
      </c>
      <c r="J2114" s="99" t="b">
        <v>0</v>
      </c>
      <c r="K2114" s="99" t="b">
        <v>0</v>
      </c>
      <c r="L2114" s="99" t="b">
        <v>0</v>
      </c>
    </row>
    <row r="2115" spans="1:12" ht="15">
      <c r="A2115" s="101" t="s">
        <v>974</v>
      </c>
      <c r="B2115" s="99" t="s">
        <v>646</v>
      </c>
      <c r="C2115" s="99">
        <v>2</v>
      </c>
      <c r="D2115" s="103">
        <v>0.0012820133151415479</v>
      </c>
      <c r="E2115" s="103">
        <v>2.7573960287930244</v>
      </c>
      <c r="F2115" s="99" t="s">
        <v>397</v>
      </c>
      <c r="G2115" s="99" t="b">
        <v>0</v>
      </c>
      <c r="H2115" s="99" t="b">
        <v>0</v>
      </c>
      <c r="I2115" s="99" t="b">
        <v>0</v>
      </c>
      <c r="J2115" s="99" t="b">
        <v>0</v>
      </c>
      <c r="K2115" s="99" t="b">
        <v>0</v>
      </c>
      <c r="L2115" s="99" t="b">
        <v>0</v>
      </c>
    </row>
    <row r="2116" spans="1:12" ht="15">
      <c r="A2116" s="101" t="s">
        <v>429</v>
      </c>
      <c r="B2116" s="99" t="s">
        <v>583</v>
      </c>
      <c r="C2116" s="99">
        <v>2</v>
      </c>
      <c r="D2116" s="103">
        <v>0.0012820133151415479</v>
      </c>
      <c r="E2116" s="103">
        <v>1.6782147827453995</v>
      </c>
      <c r="F2116" s="99" t="s">
        <v>397</v>
      </c>
      <c r="G2116" s="99" t="b">
        <v>0</v>
      </c>
      <c r="H2116" s="99" t="b">
        <v>0</v>
      </c>
      <c r="I2116" s="99" t="b">
        <v>0</v>
      </c>
      <c r="J2116" s="99" t="b">
        <v>0</v>
      </c>
      <c r="K2116" s="99" t="b">
        <v>0</v>
      </c>
      <c r="L2116" s="99" t="b">
        <v>0</v>
      </c>
    </row>
    <row r="2117" spans="1:12" ht="15">
      <c r="A2117" s="101" t="s">
        <v>968</v>
      </c>
      <c r="B2117" s="99" t="s">
        <v>536</v>
      </c>
      <c r="C2117" s="99">
        <v>2</v>
      </c>
      <c r="D2117" s="103">
        <v>0.0012820133151415479</v>
      </c>
      <c r="E2117" s="103">
        <v>2.7573960287930244</v>
      </c>
      <c r="F2117" s="99" t="s">
        <v>397</v>
      </c>
      <c r="G2117" s="99" t="b">
        <v>1</v>
      </c>
      <c r="H2117" s="99" t="b">
        <v>0</v>
      </c>
      <c r="I2117" s="99" t="b">
        <v>0</v>
      </c>
      <c r="J2117" s="99" t="b">
        <v>0</v>
      </c>
      <c r="K2117" s="99" t="b">
        <v>0</v>
      </c>
      <c r="L2117" s="99" t="b">
        <v>0</v>
      </c>
    </row>
    <row r="2118" spans="1:12" ht="15">
      <c r="A2118" s="101" t="s">
        <v>1108</v>
      </c>
      <c r="B2118" s="99" t="s">
        <v>564</v>
      </c>
      <c r="C2118" s="99">
        <v>2</v>
      </c>
      <c r="D2118" s="103">
        <v>0.0012820133151415479</v>
      </c>
      <c r="E2118" s="103">
        <v>2.3594560201209864</v>
      </c>
      <c r="F2118" s="99" t="s">
        <v>397</v>
      </c>
      <c r="G2118" s="99" t="b">
        <v>0</v>
      </c>
      <c r="H2118" s="99" t="b">
        <v>0</v>
      </c>
      <c r="I2118" s="99" t="b">
        <v>0</v>
      </c>
      <c r="J2118" s="99" t="b">
        <v>0</v>
      </c>
      <c r="K2118" s="99" t="b">
        <v>0</v>
      </c>
      <c r="L2118" s="99" t="b">
        <v>0</v>
      </c>
    </row>
    <row r="2119" spans="1:12" ht="15">
      <c r="A2119" s="101" t="s">
        <v>576</v>
      </c>
      <c r="B2119" s="99" t="s">
        <v>869</v>
      </c>
      <c r="C2119" s="99">
        <v>2</v>
      </c>
      <c r="D2119" s="103">
        <v>0.0012820133151415479</v>
      </c>
      <c r="E2119" s="103">
        <v>2.456366033129043</v>
      </c>
      <c r="F2119" s="99" t="s">
        <v>397</v>
      </c>
      <c r="G2119" s="99" t="b">
        <v>1</v>
      </c>
      <c r="H2119" s="99" t="b">
        <v>0</v>
      </c>
      <c r="I2119" s="99" t="b">
        <v>0</v>
      </c>
      <c r="J2119" s="99" t="b">
        <v>0</v>
      </c>
      <c r="K2119" s="99" t="b">
        <v>0</v>
      </c>
      <c r="L2119" s="99" t="b">
        <v>0</v>
      </c>
    </row>
    <row r="2120" spans="1:12" ht="15">
      <c r="A2120" s="101" t="s">
        <v>534</v>
      </c>
      <c r="B2120" s="99" t="s">
        <v>910</v>
      </c>
      <c r="C2120" s="99">
        <v>2</v>
      </c>
      <c r="D2120" s="103">
        <v>0.0012820133151415479</v>
      </c>
      <c r="E2120" s="103">
        <v>2.7573960287930244</v>
      </c>
      <c r="F2120" s="99" t="s">
        <v>397</v>
      </c>
      <c r="G2120" s="99" t="b">
        <v>1</v>
      </c>
      <c r="H2120" s="99" t="b">
        <v>0</v>
      </c>
      <c r="I2120" s="99" t="b">
        <v>0</v>
      </c>
      <c r="J2120" s="99" t="b">
        <v>0</v>
      </c>
      <c r="K2120" s="99" t="b">
        <v>0</v>
      </c>
      <c r="L2120" s="99" t="b">
        <v>0</v>
      </c>
    </row>
    <row r="2121" spans="1:12" ht="15">
      <c r="A2121" s="101" t="s">
        <v>250</v>
      </c>
      <c r="B2121" s="99" t="s">
        <v>924</v>
      </c>
      <c r="C2121" s="99">
        <v>2</v>
      </c>
      <c r="D2121" s="103">
        <v>0.0012820133151415479</v>
      </c>
      <c r="E2121" s="103">
        <v>2.456366033129043</v>
      </c>
      <c r="F2121" s="99" t="s">
        <v>397</v>
      </c>
      <c r="G2121" s="99" t="b">
        <v>0</v>
      </c>
      <c r="H2121" s="99" t="b">
        <v>0</v>
      </c>
      <c r="I2121" s="99" t="b">
        <v>0</v>
      </c>
      <c r="J2121" s="99" t="b">
        <v>0</v>
      </c>
      <c r="K2121" s="99" t="b">
        <v>0</v>
      </c>
      <c r="L2121" s="99" t="b">
        <v>0</v>
      </c>
    </row>
    <row r="2122" spans="1:12" ht="15">
      <c r="A2122" s="101" t="s">
        <v>1624</v>
      </c>
      <c r="B2122" s="99" t="s">
        <v>1267</v>
      </c>
      <c r="C2122" s="99">
        <v>2</v>
      </c>
      <c r="D2122" s="103">
        <v>0.0012820133151415479</v>
      </c>
      <c r="E2122" s="103">
        <v>2.7573960287930244</v>
      </c>
      <c r="F2122" s="99" t="s">
        <v>397</v>
      </c>
      <c r="G2122" s="99" t="b">
        <v>0</v>
      </c>
      <c r="H2122" s="99" t="b">
        <v>0</v>
      </c>
      <c r="I2122" s="99" t="b">
        <v>0</v>
      </c>
      <c r="J2122" s="99" t="b">
        <v>0</v>
      </c>
      <c r="K2122" s="99" t="b">
        <v>0</v>
      </c>
      <c r="L2122" s="99" t="b">
        <v>0</v>
      </c>
    </row>
    <row r="2123" spans="1:12" ht="15">
      <c r="A2123" s="101" t="s">
        <v>1170</v>
      </c>
      <c r="B2123" s="99" t="s">
        <v>546</v>
      </c>
      <c r="C2123" s="99">
        <v>2</v>
      </c>
      <c r="D2123" s="103">
        <v>0.0012820133151415479</v>
      </c>
      <c r="E2123" s="103">
        <v>2.456366033129043</v>
      </c>
      <c r="F2123" s="99" t="s">
        <v>397</v>
      </c>
      <c r="G2123" s="99" t="b">
        <v>0</v>
      </c>
      <c r="H2123" s="99" t="b">
        <v>0</v>
      </c>
      <c r="I2123" s="99" t="b">
        <v>0</v>
      </c>
      <c r="J2123" s="99" t="b">
        <v>0</v>
      </c>
      <c r="K2123" s="99" t="b">
        <v>0</v>
      </c>
      <c r="L2123" s="99" t="b">
        <v>0</v>
      </c>
    </row>
    <row r="2124" spans="1:12" ht="15">
      <c r="A2124" s="101" t="s">
        <v>476</v>
      </c>
      <c r="B2124" s="99" t="s">
        <v>589</v>
      </c>
      <c r="C2124" s="99">
        <v>2</v>
      </c>
      <c r="D2124" s="103">
        <v>0.0012820133151415479</v>
      </c>
      <c r="E2124" s="103">
        <v>1.8543060418010806</v>
      </c>
      <c r="F2124" s="99" t="s">
        <v>397</v>
      </c>
      <c r="G2124" s="99" t="b">
        <v>0</v>
      </c>
      <c r="H2124" s="99" t="b">
        <v>0</v>
      </c>
      <c r="I2124" s="99" t="b">
        <v>0</v>
      </c>
      <c r="J2124" s="99" t="b">
        <v>0</v>
      </c>
      <c r="K2124" s="99" t="b">
        <v>0</v>
      </c>
      <c r="L2124" s="99" t="b">
        <v>0</v>
      </c>
    </row>
    <row r="2125" spans="1:12" ht="15">
      <c r="A2125" s="101" t="s">
        <v>433</v>
      </c>
      <c r="B2125" s="99" t="s">
        <v>476</v>
      </c>
      <c r="C2125" s="99">
        <v>2</v>
      </c>
      <c r="D2125" s="103">
        <v>0.0012820133151415479</v>
      </c>
      <c r="E2125" s="103">
        <v>1.456366033129043</v>
      </c>
      <c r="F2125" s="99" t="s">
        <v>397</v>
      </c>
      <c r="G2125" s="99" t="b">
        <v>0</v>
      </c>
      <c r="H2125" s="99" t="b">
        <v>0</v>
      </c>
      <c r="I2125" s="99" t="b">
        <v>0</v>
      </c>
      <c r="J2125" s="99" t="b">
        <v>0</v>
      </c>
      <c r="K2125" s="99" t="b">
        <v>0</v>
      </c>
      <c r="L2125" s="99" t="b">
        <v>0</v>
      </c>
    </row>
    <row r="2126" spans="1:12" ht="15">
      <c r="A2126" s="101" t="s">
        <v>434</v>
      </c>
      <c r="B2126" s="99" t="s">
        <v>609</v>
      </c>
      <c r="C2126" s="99">
        <v>2</v>
      </c>
      <c r="D2126" s="103">
        <v>0.0012820133151415479</v>
      </c>
      <c r="E2126" s="103">
        <v>2.456366033129043</v>
      </c>
      <c r="F2126" s="99" t="s">
        <v>397</v>
      </c>
      <c r="G2126" s="99" t="b">
        <v>0</v>
      </c>
      <c r="H2126" s="99" t="b">
        <v>0</v>
      </c>
      <c r="I2126" s="99" t="b">
        <v>0</v>
      </c>
      <c r="J2126" s="99" t="b">
        <v>0</v>
      </c>
      <c r="K2126" s="99" t="b">
        <v>0</v>
      </c>
      <c r="L2126" s="99" t="b">
        <v>0</v>
      </c>
    </row>
    <row r="2127" spans="1:12" ht="15">
      <c r="A2127" s="101" t="s">
        <v>419</v>
      </c>
      <c r="B2127" s="99" t="s">
        <v>442</v>
      </c>
      <c r="C2127" s="99">
        <v>2</v>
      </c>
      <c r="D2127" s="103">
        <v>0.0012820133151415479</v>
      </c>
      <c r="E2127" s="103">
        <v>2.456366033129043</v>
      </c>
      <c r="F2127" s="99" t="s">
        <v>397</v>
      </c>
      <c r="G2127" s="99" t="b">
        <v>0</v>
      </c>
      <c r="H2127" s="99" t="b">
        <v>0</v>
      </c>
      <c r="I2127" s="99" t="b">
        <v>0</v>
      </c>
      <c r="J2127" s="99" t="b">
        <v>0</v>
      </c>
      <c r="K2127" s="99" t="b">
        <v>0</v>
      </c>
      <c r="L2127" s="99" t="b">
        <v>0</v>
      </c>
    </row>
    <row r="2128" spans="1:12" ht="15">
      <c r="A2128" s="101" t="s">
        <v>886</v>
      </c>
      <c r="B2128" s="99" t="s">
        <v>527</v>
      </c>
      <c r="C2128" s="99">
        <v>2</v>
      </c>
      <c r="D2128" s="103">
        <v>0.0012820133151415479</v>
      </c>
      <c r="E2128" s="103">
        <v>2.456366033129043</v>
      </c>
      <c r="F2128" s="99" t="s">
        <v>397</v>
      </c>
      <c r="G2128" s="99" t="b">
        <v>0</v>
      </c>
      <c r="H2128" s="99" t="b">
        <v>0</v>
      </c>
      <c r="I2128" s="99" t="b">
        <v>0</v>
      </c>
      <c r="J2128" s="99" t="b">
        <v>0</v>
      </c>
      <c r="K2128" s="99" t="b">
        <v>0</v>
      </c>
      <c r="L2128" s="99" t="b">
        <v>0</v>
      </c>
    </row>
    <row r="2129" spans="1:12" ht="15">
      <c r="A2129" s="101" t="s">
        <v>507</v>
      </c>
      <c r="B2129" s="99" t="s">
        <v>254</v>
      </c>
      <c r="C2129" s="99">
        <v>2</v>
      </c>
      <c r="D2129" s="103">
        <v>0.0012820133151415479</v>
      </c>
      <c r="E2129" s="103">
        <v>1.4052135106816617</v>
      </c>
      <c r="F2129" s="99" t="s">
        <v>397</v>
      </c>
      <c r="G2129" s="99" t="b">
        <v>0</v>
      </c>
      <c r="H2129" s="99" t="b">
        <v>0</v>
      </c>
      <c r="I2129" s="99" t="b">
        <v>0</v>
      </c>
      <c r="J2129" s="99" t="b">
        <v>0</v>
      </c>
      <c r="K2129" s="99" t="b">
        <v>0</v>
      </c>
      <c r="L2129" s="99" t="b">
        <v>0</v>
      </c>
    </row>
    <row r="2130" spans="1:12" ht="15">
      <c r="A2130" s="101" t="s">
        <v>480</v>
      </c>
      <c r="B2130" s="99" t="s">
        <v>479</v>
      </c>
      <c r="C2130" s="99">
        <v>2</v>
      </c>
      <c r="D2130" s="103">
        <v>0.0012820133151415479</v>
      </c>
      <c r="E2130" s="103">
        <v>1.9792447784093805</v>
      </c>
      <c r="F2130" s="99" t="s">
        <v>397</v>
      </c>
      <c r="G2130" s="99" t="b">
        <v>0</v>
      </c>
      <c r="H2130" s="99" t="b">
        <v>0</v>
      </c>
      <c r="I2130" s="99" t="b">
        <v>0</v>
      </c>
      <c r="J2130" s="99" t="b">
        <v>0</v>
      </c>
      <c r="K2130" s="99" t="b">
        <v>0</v>
      </c>
      <c r="L2130" s="99" t="b">
        <v>0</v>
      </c>
    </row>
    <row r="2131" spans="1:12" ht="15">
      <c r="A2131" s="101" t="s">
        <v>443</v>
      </c>
      <c r="B2131" s="99" t="s">
        <v>1026</v>
      </c>
      <c r="C2131" s="99">
        <v>2</v>
      </c>
      <c r="D2131" s="103">
        <v>0.0012820133151415479</v>
      </c>
      <c r="E2131" s="103">
        <v>2.0170333392987803</v>
      </c>
      <c r="F2131" s="99" t="s">
        <v>397</v>
      </c>
      <c r="G2131" s="99" t="b">
        <v>0</v>
      </c>
      <c r="H2131" s="99" t="b">
        <v>0</v>
      </c>
      <c r="I2131" s="99" t="b">
        <v>0</v>
      </c>
      <c r="J2131" s="99" t="b">
        <v>0</v>
      </c>
      <c r="K2131" s="99" t="b">
        <v>0</v>
      </c>
      <c r="L2131" s="99" t="b">
        <v>0</v>
      </c>
    </row>
    <row r="2132" spans="1:12" ht="15">
      <c r="A2132" s="101" t="s">
        <v>473</v>
      </c>
      <c r="B2132" s="99" t="s">
        <v>600</v>
      </c>
      <c r="C2132" s="99">
        <v>2</v>
      </c>
      <c r="D2132" s="103">
        <v>0.0012820133151415479</v>
      </c>
      <c r="E2132" s="103">
        <v>1.6782147827453995</v>
      </c>
      <c r="F2132" s="99" t="s">
        <v>397</v>
      </c>
      <c r="G2132" s="99" t="b">
        <v>0</v>
      </c>
      <c r="H2132" s="99" t="b">
        <v>0</v>
      </c>
      <c r="I2132" s="99" t="b">
        <v>0</v>
      </c>
      <c r="J2132" s="99" t="b">
        <v>0</v>
      </c>
      <c r="K2132" s="99" t="b">
        <v>0</v>
      </c>
      <c r="L2132" s="99" t="b">
        <v>0</v>
      </c>
    </row>
    <row r="2133" spans="1:12" ht="15">
      <c r="A2133" s="101" t="s">
        <v>533</v>
      </c>
      <c r="B2133" s="99" t="s">
        <v>416</v>
      </c>
      <c r="C2133" s="99">
        <v>2</v>
      </c>
      <c r="D2133" s="103">
        <v>0.0012820133151415479</v>
      </c>
      <c r="E2133" s="103">
        <v>1.456366033129043</v>
      </c>
      <c r="F2133" s="99" t="s">
        <v>397</v>
      </c>
      <c r="G2133" s="99" t="b">
        <v>0</v>
      </c>
      <c r="H2133" s="99" t="b">
        <v>0</v>
      </c>
      <c r="I2133" s="99" t="b">
        <v>0</v>
      </c>
      <c r="J2133" s="99" t="b">
        <v>0</v>
      </c>
      <c r="K2133" s="99" t="b">
        <v>0</v>
      </c>
      <c r="L2133" s="99" t="b">
        <v>0</v>
      </c>
    </row>
    <row r="2134" spans="1:12" ht="15">
      <c r="A2134" s="101" t="s">
        <v>594</v>
      </c>
      <c r="B2134" s="99" t="s">
        <v>470</v>
      </c>
      <c r="C2134" s="99">
        <v>2</v>
      </c>
      <c r="D2134" s="103">
        <v>0.0012820133151415479</v>
      </c>
      <c r="E2134" s="103">
        <v>2.155336037465062</v>
      </c>
      <c r="F2134" s="99" t="s">
        <v>397</v>
      </c>
      <c r="G2134" s="99" t="b">
        <v>0</v>
      </c>
      <c r="H2134" s="99" t="b">
        <v>0</v>
      </c>
      <c r="I2134" s="99" t="b">
        <v>0</v>
      </c>
      <c r="J2134" s="99" t="b">
        <v>0</v>
      </c>
      <c r="K2134" s="99" t="b">
        <v>0</v>
      </c>
      <c r="L2134" s="99" t="b">
        <v>0</v>
      </c>
    </row>
    <row r="2135" spans="1:12" ht="15">
      <c r="A2135" s="101" t="s">
        <v>589</v>
      </c>
      <c r="B2135" s="99" t="s">
        <v>693</v>
      </c>
      <c r="C2135" s="99">
        <v>2</v>
      </c>
      <c r="D2135" s="103">
        <v>0.0012820133151415479</v>
      </c>
      <c r="E2135" s="103">
        <v>2.456366033129043</v>
      </c>
      <c r="F2135" s="99" t="s">
        <v>397</v>
      </c>
      <c r="G2135" s="99" t="b">
        <v>0</v>
      </c>
      <c r="H2135" s="99" t="b">
        <v>0</v>
      </c>
      <c r="I2135" s="99" t="b">
        <v>0</v>
      </c>
      <c r="J2135" s="99" t="b">
        <v>0</v>
      </c>
      <c r="K2135" s="99" t="b">
        <v>0</v>
      </c>
      <c r="L2135" s="99" t="b">
        <v>0</v>
      </c>
    </row>
    <row r="2136" spans="1:12" ht="15">
      <c r="A2136" s="101" t="s">
        <v>428</v>
      </c>
      <c r="B2136" s="99" t="s">
        <v>582</v>
      </c>
      <c r="C2136" s="99">
        <v>2</v>
      </c>
      <c r="D2136" s="103">
        <v>0.0012820133151415479</v>
      </c>
      <c r="E2136" s="103">
        <v>2.155336037465062</v>
      </c>
      <c r="F2136" s="99" t="s">
        <v>397</v>
      </c>
      <c r="G2136" s="99" t="b">
        <v>0</v>
      </c>
      <c r="H2136" s="99" t="b">
        <v>0</v>
      </c>
      <c r="I2136" s="99" t="b">
        <v>0</v>
      </c>
      <c r="J2136" s="99" t="b">
        <v>0</v>
      </c>
      <c r="K2136" s="99" t="b">
        <v>0</v>
      </c>
      <c r="L2136" s="99" t="b">
        <v>0</v>
      </c>
    </row>
    <row r="2137" spans="1:12" ht="15">
      <c r="A2137" s="101" t="s">
        <v>598</v>
      </c>
      <c r="B2137" s="99" t="s">
        <v>1036</v>
      </c>
      <c r="C2137" s="99">
        <v>2</v>
      </c>
      <c r="D2137" s="103">
        <v>0.0012820133151415479</v>
      </c>
      <c r="E2137" s="103">
        <v>2.7573960287930244</v>
      </c>
      <c r="F2137" s="99" t="s">
        <v>397</v>
      </c>
      <c r="G2137" s="99" t="b">
        <v>0</v>
      </c>
      <c r="H2137" s="99" t="b">
        <v>0</v>
      </c>
      <c r="I2137" s="99" t="b">
        <v>0</v>
      </c>
      <c r="J2137" s="99" t="b">
        <v>0</v>
      </c>
      <c r="K2137" s="99" t="b">
        <v>0</v>
      </c>
      <c r="L2137" s="99" t="b">
        <v>0</v>
      </c>
    </row>
    <row r="2138" spans="1:12" ht="15">
      <c r="A2138" s="101" t="s">
        <v>444</v>
      </c>
      <c r="B2138" s="99" t="s">
        <v>462</v>
      </c>
      <c r="C2138" s="99">
        <v>2</v>
      </c>
      <c r="D2138" s="103">
        <v>0.0012820133151415479</v>
      </c>
      <c r="E2138" s="103">
        <v>1.882334765401324</v>
      </c>
      <c r="F2138" s="99" t="s">
        <v>397</v>
      </c>
      <c r="G2138" s="99" t="b">
        <v>0</v>
      </c>
      <c r="H2138" s="99" t="b">
        <v>0</v>
      </c>
      <c r="I2138" s="99" t="b">
        <v>0</v>
      </c>
      <c r="J2138" s="99" t="b">
        <v>0</v>
      </c>
      <c r="K2138" s="99" t="b">
        <v>0</v>
      </c>
      <c r="L2138" s="99" t="b">
        <v>0</v>
      </c>
    </row>
    <row r="2139" spans="1:12" ht="15">
      <c r="A2139" s="101" t="s">
        <v>1329</v>
      </c>
      <c r="B2139" s="99" t="s">
        <v>1204</v>
      </c>
      <c r="C2139" s="99">
        <v>2</v>
      </c>
      <c r="D2139" s="103">
        <v>0.0012820133151415479</v>
      </c>
      <c r="E2139" s="103">
        <v>2.7573960287930244</v>
      </c>
      <c r="F2139" s="99" t="s">
        <v>397</v>
      </c>
      <c r="G2139" s="99" t="b">
        <v>0</v>
      </c>
      <c r="H2139" s="99" t="b">
        <v>0</v>
      </c>
      <c r="I2139" s="99" t="b">
        <v>0</v>
      </c>
      <c r="J2139" s="99" t="b">
        <v>0</v>
      </c>
      <c r="K2139" s="99" t="b">
        <v>0</v>
      </c>
      <c r="L2139" s="99" t="b">
        <v>0</v>
      </c>
    </row>
    <row r="2140" spans="1:12" ht="15">
      <c r="A2140" s="101" t="s">
        <v>479</v>
      </c>
      <c r="B2140" s="99" t="s">
        <v>233</v>
      </c>
      <c r="C2140" s="99">
        <v>2</v>
      </c>
      <c r="D2140" s="103">
        <v>0.0012820133151415479</v>
      </c>
      <c r="E2140" s="103">
        <v>1.5206069293837314</v>
      </c>
      <c r="F2140" s="99" t="s">
        <v>397</v>
      </c>
      <c r="G2140" s="99" t="b">
        <v>0</v>
      </c>
      <c r="H2140" s="99" t="b">
        <v>0</v>
      </c>
      <c r="I2140" s="99" t="b">
        <v>0</v>
      </c>
      <c r="J2140" s="99" t="b">
        <v>0</v>
      </c>
      <c r="K2140" s="99" t="b">
        <v>0</v>
      </c>
      <c r="L2140" s="99" t="b">
        <v>0</v>
      </c>
    </row>
    <row r="2141" spans="1:12" ht="15">
      <c r="A2141" s="101" t="s">
        <v>564</v>
      </c>
      <c r="B2141" s="99" t="s">
        <v>417</v>
      </c>
      <c r="C2141" s="99">
        <v>2</v>
      </c>
      <c r="D2141" s="103">
        <v>0.0012820133151415479</v>
      </c>
      <c r="E2141" s="103">
        <v>1.4300370944066938</v>
      </c>
      <c r="F2141" s="99" t="s">
        <v>397</v>
      </c>
      <c r="G2141" s="99" t="b">
        <v>0</v>
      </c>
      <c r="H2141" s="99" t="b">
        <v>0</v>
      </c>
      <c r="I2141" s="99" t="b">
        <v>0</v>
      </c>
      <c r="J2141" s="99" t="b">
        <v>0</v>
      </c>
      <c r="K2141" s="99" t="b">
        <v>0</v>
      </c>
      <c r="L2141" s="99" t="b">
        <v>0</v>
      </c>
    </row>
    <row r="2142" spans="1:12" ht="15">
      <c r="A2142" s="101" t="s">
        <v>1036</v>
      </c>
      <c r="B2142" s="99" t="s">
        <v>565</v>
      </c>
      <c r="C2142" s="99">
        <v>2</v>
      </c>
      <c r="D2142" s="103">
        <v>0.0012820133151415479</v>
      </c>
      <c r="E2142" s="103">
        <v>2.581304769737343</v>
      </c>
      <c r="F2142" s="99" t="s">
        <v>397</v>
      </c>
      <c r="G2142" s="99" t="b">
        <v>0</v>
      </c>
      <c r="H2142" s="99" t="b">
        <v>0</v>
      </c>
      <c r="I2142" s="99" t="b">
        <v>0</v>
      </c>
      <c r="J2142" s="99" t="b">
        <v>0</v>
      </c>
      <c r="K2142" s="99" t="b">
        <v>0</v>
      </c>
      <c r="L2142" s="99" t="b">
        <v>0</v>
      </c>
    </row>
    <row r="2143" spans="1:12" ht="15">
      <c r="A2143" s="101" t="s">
        <v>470</v>
      </c>
      <c r="B2143" s="99" t="s">
        <v>792</v>
      </c>
      <c r="C2143" s="99">
        <v>2</v>
      </c>
      <c r="D2143" s="103">
        <v>0.0012820133151415479</v>
      </c>
      <c r="E2143" s="103">
        <v>2.456366033129043</v>
      </c>
      <c r="F2143" s="99" t="s">
        <v>397</v>
      </c>
      <c r="G2143" s="99" t="b">
        <v>0</v>
      </c>
      <c r="H2143" s="99" t="b">
        <v>0</v>
      </c>
      <c r="I2143" s="99" t="b">
        <v>0</v>
      </c>
      <c r="J2143" s="99" t="b">
        <v>1</v>
      </c>
      <c r="K2143" s="99" t="b">
        <v>0</v>
      </c>
      <c r="L2143" s="99" t="b">
        <v>0</v>
      </c>
    </row>
    <row r="2144" spans="1:12" ht="15">
      <c r="A2144" s="101" t="s">
        <v>729</v>
      </c>
      <c r="B2144" s="99" t="s">
        <v>1131</v>
      </c>
      <c r="C2144" s="99">
        <v>2</v>
      </c>
      <c r="D2144" s="103">
        <v>0.0012820133151415479</v>
      </c>
      <c r="E2144" s="103">
        <v>2.7573960287930244</v>
      </c>
      <c r="F2144" s="99" t="s">
        <v>397</v>
      </c>
      <c r="G2144" s="99" t="b">
        <v>0</v>
      </c>
      <c r="H2144" s="99" t="b">
        <v>0</v>
      </c>
      <c r="I2144" s="99" t="b">
        <v>0</v>
      </c>
      <c r="J2144" s="99" t="b">
        <v>0</v>
      </c>
      <c r="K2144" s="99" t="b">
        <v>0</v>
      </c>
      <c r="L2144" s="99" t="b">
        <v>0</v>
      </c>
    </row>
    <row r="2145" spans="1:12" ht="15">
      <c r="A2145" s="101" t="s">
        <v>416</v>
      </c>
      <c r="B2145" s="99" t="s">
        <v>814</v>
      </c>
      <c r="C2145" s="99">
        <v>2</v>
      </c>
      <c r="D2145" s="103">
        <v>0.0012820133151415479</v>
      </c>
      <c r="E2145" s="103">
        <v>1.8543060418010806</v>
      </c>
      <c r="F2145" s="99" t="s">
        <v>397</v>
      </c>
      <c r="G2145" s="99" t="b">
        <v>0</v>
      </c>
      <c r="H2145" s="99" t="b">
        <v>0</v>
      </c>
      <c r="I2145" s="99" t="b">
        <v>0</v>
      </c>
      <c r="J2145" s="99" t="b">
        <v>1</v>
      </c>
      <c r="K2145" s="99" t="b">
        <v>0</v>
      </c>
      <c r="L2145" s="99" t="b">
        <v>0</v>
      </c>
    </row>
    <row r="2146" spans="1:12" ht="15">
      <c r="A2146" s="101" t="s">
        <v>1204</v>
      </c>
      <c r="B2146" s="99" t="s">
        <v>574</v>
      </c>
      <c r="C2146" s="99">
        <v>2</v>
      </c>
      <c r="D2146" s="103">
        <v>0.0012820133151415479</v>
      </c>
      <c r="E2146" s="103">
        <v>2.581304769737343</v>
      </c>
      <c r="F2146" s="99" t="s">
        <v>397</v>
      </c>
      <c r="G2146" s="99" t="b">
        <v>0</v>
      </c>
      <c r="H2146" s="99" t="b">
        <v>0</v>
      </c>
      <c r="I2146" s="99" t="b">
        <v>0</v>
      </c>
      <c r="J2146" s="99" t="b">
        <v>0</v>
      </c>
      <c r="K2146" s="99" t="b">
        <v>0</v>
      </c>
      <c r="L2146" s="99" t="b">
        <v>0</v>
      </c>
    </row>
    <row r="2147" spans="1:12" ht="15">
      <c r="A2147" s="101" t="s">
        <v>1297</v>
      </c>
      <c r="B2147" s="99" t="s">
        <v>621</v>
      </c>
      <c r="C2147" s="99">
        <v>2</v>
      </c>
      <c r="D2147" s="103">
        <v>0.0012820133151415479</v>
      </c>
      <c r="E2147" s="103">
        <v>2.456366033129043</v>
      </c>
      <c r="F2147" s="99" t="s">
        <v>397</v>
      </c>
      <c r="G2147" s="99" t="b">
        <v>0</v>
      </c>
      <c r="H2147" s="99" t="b">
        <v>0</v>
      </c>
      <c r="I2147" s="99" t="b">
        <v>0</v>
      </c>
      <c r="J2147" s="99" t="b">
        <v>0</v>
      </c>
      <c r="K2147" s="99" t="b">
        <v>0</v>
      </c>
      <c r="L2147" s="99" t="b">
        <v>0</v>
      </c>
    </row>
    <row r="2148" spans="1:12" ht="15">
      <c r="A2148" s="101" t="s">
        <v>415</v>
      </c>
      <c r="B2148" s="99" t="s">
        <v>428</v>
      </c>
      <c r="C2148" s="99">
        <v>2</v>
      </c>
      <c r="D2148" s="103">
        <v>0.0012820133151415479</v>
      </c>
      <c r="E2148" s="103">
        <v>1.456366033129043</v>
      </c>
      <c r="F2148" s="99" t="s">
        <v>397</v>
      </c>
      <c r="G2148" s="99" t="b">
        <v>0</v>
      </c>
      <c r="H2148" s="99" t="b">
        <v>0</v>
      </c>
      <c r="I2148" s="99" t="b">
        <v>0</v>
      </c>
      <c r="J2148" s="99" t="b">
        <v>0</v>
      </c>
      <c r="K2148" s="99" t="b">
        <v>0</v>
      </c>
      <c r="L2148" s="99" t="b">
        <v>0</v>
      </c>
    </row>
    <row r="2149" spans="1:12" ht="15">
      <c r="A2149" s="101" t="s">
        <v>621</v>
      </c>
      <c r="B2149" s="99" t="s">
        <v>1058</v>
      </c>
      <c r="C2149" s="99">
        <v>2</v>
      </c>
      <c r="D2149" s="103">
        <v>0.0012820133151415479</v>
      </c>
      <c r="E2149" s="103">
        <v>2.456366033129043</v>
      </c>
      <c r="F2149" s="99" t="s">
        <v>397</v>
      </c>
      <c r="G2149" s="99" t="b">
        <v>0</v>
      </c>
      <c r="H2149" s="99" t="b">
        <v>0</v>
      </c>
      <c r="I2149" s="99" t="b">
        <v>0</v>
      </c>
      <c r="J2149" s="99" t="b">
        <v>0</v>
      </c>
      <c r="K2149" s="99" t="b">
        <v>0</v>
      </c>
      <c r="L2149" s="99" t="b">
        <v>0</v>
      </c>
    </row>
    <row r="2150" spans="1:12" ht="15">
      <c r="A2150" s="101" t="s">
        <v>477</v>
      </c>
      <c r="B2150" s="99" t="s">
        <v>579</v>
      </c>
      <c r="C2150" s="99">
        <v>2</v>
      </c>
      <c r="D2150" s="103">
        <v>0.0012820133151415479</v>
      </c>
      <c r="E2150" s="103">
        <v>2.2802747740733618</v>
      </c>
      <c r="F2150" s="99" t="s">
        <v>397</v>
      </c>
      <c r="G2150" s="99" t="b">
        <v>0</v>
      </c>
      <c r="H2150" s="99" t="b">
        <v>0</v>
      </c>
      <c r="I2150" s="99" t="b">
        <v>0</v>
      </c>
      <c r="J2150" s="99" t="b">
        <v>0</v>
      </c>
      <c r="K2150" s="99" t="b">
        <v>0</v>
      </c>
      <c r="L2150" s="99" t="b">
        <v>0</v>
      </c>
    </row>
    <row r="2151" spans="1:12" ht="15">
      <c r="A2151" s="101" t="s">
        <v>478</v>
      </c>
      <c r="B2151" s="99" t="s">
        <v>577</v>
      </c>
      <c r="C2151" s="99">
        <v>2</v>
      </c>
      <c r="D2151" s="103">
        <v>0.0012820133151415479</v>
      </c>
      <c r="E2151" s="103">
        <v>2.0372367253870673</v>
      </c>
      <c r="F2151" s="99" t="s">
        <v>397</v>
      </c>
      <c r="G2151" s="99" t="b">
        <v>0</v>
      </c>
      <c r="H2151" s="99" t="b">
        <v>0</v>
      </c>
      <c r="I2151" s="99" t="b">
        <v>0</v>
      </c>
      <c r="J2151" s="99" t="b">
        <v>0</v>
      </c>
      <c r="K2151" s="99" t="b">
        <v>0</v>
      </c>
      <c r="L2151" s="99" t="b">
        <v>0</v>
      </c>
    </row>
    <row r="2152" spans="1:12" ht="15">
      <c r="A2152" s="101" t="s">
        <v>792</v>
      </c>
      <c r="B2152" s="99" t="s">
        <v>796</v>
      </c>
      <c r="C2152" s="99">
        <v>2</v>
      </c>
      <c r="D2152" s="103">
        <v>0.0012820133151415479</v>
      </c>
      <c r="E2152" s="103">
        <v>2.7573960287930244</v>
      </c>
      <c r="F2152" s="99" t="s">
        <v>397</v>
      </c>
      <c r="G2152" s="99" t="b">
        <v>1</v>
      </c>
      <c r="H2152" s="99" t="b">
        <v>0</v>
      </c>
      <c r="I2152" s="99" t="b">
        <v>0</v>
      </c>
      <c r="J2152" s="99" t="b">
        <v>0</v>
      </c>
      <c r="K2152" s="99" t="b">
        <v>0</v>
      </c>
      <c r="L2152" s="99" t="b">
        <v>0</v>
      </c>
    </row>
    <row r="2153" spans="1:12" ht="15">
      <c r="A2153" s="101" t="s">
        <v>623</v>
      </c>
      <c r="B2153" s="99" t="s">
        <v>1089</v>
      </c>
      <c r="C2153" s="99">
        <v>2</v>
      </c>
      <c r="D2153" s="103">
        <v>0.0012820133151415479</v>
      </c>
      <c r="E2153" s="103">
        <v>2.7573960287930244</v>
      </c>
      <c r="F2153" s="99" t="s">
        <v>397</v>
      </c>
      <c r="G2153" s="99" t="b">
        <v>0</v>
      </c>
      <c r="H2153" s="99" t="b">
        <v>0</v>
      </c>
      <c r="I2153" s="99" t="b">
        <v>0</v>
      </c>
      <c r="J2153" s="99" t="b">
        <v>0</v>
      </c>
      <c r="K2153" s="99" t="b">
        <v>0</v>
      </c>
      <c r="L2153" s="99" t="b">
        <v>0</v>
      </c>
    </row>
    <row r="2154" spans="1:12" ht="15">
      <c r="A2154" s="101" t="s">
        <v>438</v>
      </c>
      <c r="B2154" s="99" t="s">
        <v>1174</v>
      </c>
      <c r="C2154" s="99">
        <v>2</v>
      </c>
      <c r="D2154" s="103">
        <v>0.0012820133151415479</v>
      </c>
      <c r="E2154" s="103">
        <v>2.2133279844427487</v>
      </c>
      <c r="F2154" s="99" t="s">
        <v>397</v>
      </c>
      <c r="G2154" s="99" t="b">
        <v>0</v>
      </c>
      <c r="H2154" s="99" t="b">
        <v>0</v>
      </c>
      <c r="I2154" s="99" t="b">
        <v>0</v>
      </c>
      <c r="J2154" s="99" t="b">
        <v>0</v>
      </c>
      <c r="K2154" s="99" t="b">
        <v>0</v>
      </c>
      <c r="L2154" s="99" t="b">
        <v>0</v>
      </c>
    </row>
    <row r="2155" spans="1:12" ht="15">
      <c r="A2155" s="101" t="s">
        <v>565</v>
      </c>
      <c r="B2155" s="99" t="s">
        <v>527</v>
      </c>
      <c r="C2155" s="99">
        <v>2</v>
      </c>
      <c r="D2155" s="103">
        <v>0.0012820133151415479</v>
      </c>
      <c r="E2155" s="103">
        <v>2.2802747740733618</v>
      </c>
      <c r="F2155" s="99" t="s">
        <v>397</v>
      </c>
      <c r="G2155" s="99" t="b">
        <v>0</v>
      </c>
      <c r="H2155" s="99" t="b">
        <v>0</v>
      </c>
      <c r="I2155" s="99" t="b">
        <v>0</v>
      </c>
      <c r="J2155" s="99" t="b">
        <v>0</v>
      </c>
      <c r="K2155" s="99" t="b">
        <v>0</v>
      </c>
      <c r="L2155" s="99" t="b">
        <v>0</v>
      </c>
    </row>
    <row r="2156" spans="1:12" ht="15">
      <c r="A2156" s="101" t="s">
        <v>583</v>
      </c>
      <c r="B2156" s="99" t="s">
        <v>430</v>
      </c>
      <c r="C2156" s="99">
        <v>2</v>
      </c>
      <c r="D2156" s="103">
        <v>0.0012820133151415479</v>
      </c>
      <c r="E2156" s="103">
        <v>1.4351767340591048</v>
      </c>
      <c r="F2156" s="99" t="s">
        <v>397</v>
      </c>
      <c r="G2156" s="99" t="b">
        <v>0</v>
      </c>
      <c r="H2156" s="99" t="b">
        <v>0</v>
      </c>
      <c r="I2156" s="99" t="b">
        <v>0</v>
      </c>
      <c r="J2156" s="99" t="b">
        <v>0</v>
      </c>
      <c r="K2156" s="99" t="b">
        <v>0</v>
      </c>
      <c r="L2156" s="99" t="b">
        <v>0</v>
      </c>
    </row>
    <row r="2157" spans="1:12" ht="15">
      <c r="A2157" s="101" t="s">
        <v>1400</v>
      </c>
      <c r="B2157" s="99" t="s">
        <v>570</v>
      </c>
      <c r="C2157" s="99">
        <v>2</v>
      </c>
      <c r="D2157" s="103">
        <v>0.0018032773768973595</v>
      </c>
      <c r="E2157" s="103">
        <v>2.2133279844427487</v>
      </c>
      <c r="F2157" s="99" t="s">
        <v>397</v>
      </c>
      <c r="G2157" s="99" t="b">
        <v>0</v>
      </c>
      <c r="H2157" s="99" t="b">
        <v>0</v>
      </c>
      <c r="I2157" s="99" t="b">
        <v>0</v>
      </c>
      <c r="J2157" s="99" t="b">
        <v>0</v>
      </c>
      <c r="K2157" s="99" t="b">
        <v>0</v>
      </c>
      <c r="L2157" s="99" t="b">
        <v>0</v>
      </c>
    </row>
    <row r="2158" spans="1:12" ht="15">
      <c r="A2158" s="101" t="s">
        <v>432</v>
      </c>
      <c r="B2158" s="99" t="s">
        <v>1108</v>
      </c>
      <c r="C2158" s="99">
        <v>2</v>
      </c>
      <c r="D2158" s="103">
        <v>0.0012820133151415479</v>
      </c>
      <c r="E2158" s="103">
        <v>2.2802747740733618</v>
      </c>
      <c r="F2158" s="99" t="s">
        <v>397</v>
      </c>
      <c r="G2158" s="99" t="b">
        <v>0</v>
      </c>
      <c r="H2158" s="99" t="b">
        <v>0</v>
      </c>
      <c r="I2158" s="99" t="b">
        <v>0</v>
      </c>
      <c r="J2158" s="99" t="b">
        <v>0</v>
      </c>
      <c r="K2158" s="99" t="b">
        <v>0</v>
      </c>
      <c r="L2158" s="99" t="b">
        <v>0</v>
      </c>
    </row>
    <row r="2159" spans="1:12" ht="15">
      <c r="A2159" s="101" t="s">
        <v>646</v>
      </c>
      <c r="B2159" s="99" t="s">
        <v>1337</v>
      </c>
      <c r="C2159" s="99">
        <v>2</v>
      </c>
      <c r="D2159" s="103">
        <v>0.0012820133151415479</v>
      </c>
      <c r="E2159" s="103">
        <v>2.7573960287930244</v>
      </c>
      <c r="F2159" s="99" t="s">
        <v>397</v>
      </c>
      <c r="G2159" s="99" t="b">
        <v>0</v>
      </c>
      <c r="H2159" s="99" t="b">
        <v>0</v>
      </c>
      <c r="I2159" s="99" t="b">
        <v>0</v>
      </c>
      <c r="J2159" s="99" t="b">
        <v>0</v>
      </c>
      <c r="K2159" s="99" t="b">
        <v>0</v>
      </c>
      <c r="L2159" s="99" t="b">
        <v>0</v>
      </c>
    </row>
    <row r="2160" spans="1:12" ht="15">
      <c r="A2160" s="101" t="s">
        <v>476</v>
      </c>
      <c r="B2160" s="99" t="s">
        <v>432</v>
      </c>
      <c r="C2160" s="99">
        <v>2</v>
      </c>
      <c r="D2160" s="103">
        <v>0.0012820133151415479</v>
      </c>
      <c r="E2160" s="103">
        <v>1.6782147827453995</v>
      </c>
      <c r="F2160" s="99" t="s">
        <v>397</v>
      </c>
      <c r="G2160" s="99" t="b">
        <v>0</v>
      </c>
      <c r="H2160" s="99" t="b">
        <v>0</v>
      </c>
      <c r="I2160" s="99" t="b">
        <v>0</v>
      </c>
      <c r="J2160" s="99" t="b">
        <v>0</v>
      </c>
      <c r="K2160" s="99" t="b">
        <v>0</v>
      </c>
      <c r="L2160" s="99" t="b">
        <v>0</v>
      </c>
    </row>
    <row r="2161" spans="1:12" ht="15">
      <c r="A2161" s="101" t="s">
        <v>796</v>
      </c>
      <c r="B2161" s="99" t="s">
        <v>543</v>
      </c>
      <c r="C2161" s="99">
        <v>2</v>
      </c>
      <c r="D2161" s="103">
        <v>0.0012820133151415479</v>
      </c>
      <c r="E2161" s="103">
        <v>2.7573960287930244</v>
      </c>
      <c r="F2161" s="99" t="s">
        <v>397</v>
      </c>
      <c r="G2161" s="99" t="b">
        <v>0</v>
      </c>
      <c r="H2161" s="99" t="b">
        <v>0</v>
      </c>
      <c r="I2161" s="99" t="b">
        <v>0</v>
      </c>
      <c r="J2161" s="99" t="b">
        <v>1</v>
      </c>
      <c r="K2161" s="99" t="b">
        <v>0</v>
      </c>
      <c r="L2161" s="99" t="b">
        <v>0</v>
      </c>
    </row>
    <row r="2162" spans="1:12" ht="15">
      <c r="A2162" s="101" t="s">
        <v>639</v>
      </c>
      <c r="B2162" s="99" t="s">
        <v>763</v>
      </c>
      <c r="C2162" s="99">
        <v>2</v>
      </c>
      <c r="D2162" s="103">
        <v>0.0012820133151415479</v>
      </c>
      <c r="E2162" s="103">
        <v>2.581304769737343</v>
      </c>
      <c r="F2162" s="99" t="s">
        <v>397</v>
      </c>
      <c r="G2162" s="99" t="b">
        <v>0</v>
      </c>
      <c r="H2162" s="99" t="b">
        <v>0</v>
      </c>
      <c r="I2162" s="99" t="b">
        <v>0</v>
      </c>
      <c r="J2162" s="99" t="b">
        <v>0</v>
      </c>
      <c r="K2162" s="99" t="b">
        <v>0</v>
      </c>
      <c r="L2162" s="99" t="b">
        <v>0</v>
      </c>
    </row>
    <row r="2163" spans="1:12" ht="15">
      <c r="A2163" s="101" t="s">
        <v>562</v>
      </c>
      <c r="B2163" s="99" t="s">
        <v>534</v>
      </c>
      <c r="C2163" s="99">
        <v>2</v>
      </c>
      <c r="D2163" s="103">
        <v>0.0012820133151415479</v>
      </c>
      <c r="E2163" s="103">
        <v>2.7573960287930244</v>
      </c>
      <c r="F2163" s="99" t="s">
        <v>397</v>
      </c>
      <c r="G2163" s="99" t="b">
        <v>0</v>
      </c>
      <c r="H2163" s="99" t="b">
        <v>0</v>
      </c>
      <c r="I2163" s="99" t="b">
        <v>0</v>
      </c>
      <c r="J2163" s="99" t="b">
        <v>1</v>
      </c>
      <c r="K2163" s="99" t="b">
        <v>0</v>
      </c>
      <c r="L2163" s="99" t="b">
        <v>0</v>
      </c>
    </row>
    <row r="2164" spans="1:12" ht="15">
      <c r="A2164" s="101" t="s">
        <v>532</v>
      </c>
      <c r="B2164" s="99" t="s">
        <v>583</v>
      </c>
      <c r="C2164" s="99">
        <v>2</v>
      </c>
      <c r="D2164" s="103">
        <v>0.0012820133151415479</v>
      </c>
      <c r="E2164" s="103">
        <v>2.2802747740733618</v>
      </c>
      <c r="F2164" s="99" t="s">
        <v>397</v>
      </c>
      <c r="G2164" s="99" t="b">
        <v>0</v>
      </c>
      <c r="H2164" s="99" t="b">
        <v>0</v>
      </c>
      <c r="I2164" s="99" t="b">
        <v>0</v>
      </c>
      <c r="J2164" s="99" t="b">
        <v>0</v>
      </c>
      <c r="K2164" s="99" t="b">
        <v>0</v>
      </c>
      <c r="L2164" s="99" t="b">
        <v>0</v>
      </c>
    </row>
    <row r="2165" spans="1:12" ht="15">
      <c r="A2165" s="101" t="s">
        <v>583</v>
      </c>
      <c r="B2165" s="99" t="s">
        <v>429</v>
      </c>
      <c r="C2165" s="99">
        <v>2</v>
      </c>
      <c r="D2165" s="103">
        <v>0.0012820133151415479</v>
      </c>
      <c r="E2165" s="103">
        <v>1.6782147827453995</v>
      </c>
      <c r="F2165" s="99" t="s">
        <v>397</v>
      </c>
      <c r="G2165" s="99" t="b">
        <v>0</v>
      </c>
      <c r="H2165" s="99" t="b">
        <v>0</v>
      </c>
      <c r="I2165" s="99" t="b">
        <v>0</v>
      </c>
      <c r="J2165" s="99" t="b">
        <v>0</v>
      </c>
      <c r="K2165" s="99" t="b">
        <v>0</v>
      </c>
      <c r="L2165" s="99" t="b">
        <v>0</v>
      </c>
    </row>
    <row r="2166" spans="1:12" ht="15">
      <c r="A2166" s="101" t="s">
        <v>416</v>
      </c>
      <c r="B2166" s="99" t="s">
        <v>765</v>
      </c>
      <c r="C2166" s="99">
        <v>2</v>
      </c>
      <c r="D2166" s="103">
        <v>0.0012820133151415479</v>
      </c>
      <c r="E2166" s="103">
        <v>1.8543060418010806</v>
      </c>
      <c r="F2166" s="99" t="s">
        <v>397</v>
      </c>
      <c r="G2166" s="99" t="b">
        <v>0</v>
      </c>
      <c r="H2166" s="99" t="b">
        <v>0</v>
      </c>
      <c r="I2166" s="99" t="b">
        <v>0</v>
      </c>
      <c r="J2166" s="99" t="b">
        <v>0</v>
      </c>
      <c r="K2166" s="99" t="b">
        <v>0</v>
      </c>
      <c r="L2166" s="99" t="b">
        <v>0</v>
      </c>
    </row>
    <row r="2167" spans="1:12" ht="15">
      <c r="A2167" s="101" t="s">
        <v>429</v>
      </c>
      <c r="B2167" s="99" t="s">
        <v>420</v>
      </c>
      <c r="C2167" s="99">
        <v>2</v>
      </c>
      <c r="D2167" s="103">
        <v>0.0012820133151415479</v>
      </c>
      <c r="E2167" s="103">
        <v>1.310237997450805</v>
      </c>
      <c r="F2167" s="99" t="s">
        <v>397</v>
      </c>
      <c r="G2167" s="99" t="b">
        <v>0</v>
      </c>
      <c r="H2167" s="99" t="b">
        <v>0</v>
      </c>
      <c r="I2167" s="99" t="b">
        <v>0</v>
      </c>
      <c r="J2167" s="99" t="b">
        <v>0</v>
      </c>
      <c r="K2167" s="99" t="b">
        <v>0</v>
      </c>
      <c r="L2167" s="99" t="b">
        <v>0</v>
      </c>
    </row>
    <row r="2168" spans="1:12" ht="15">
      <c r="A2168" s="101" t="s">
        <v>621</v>
      </c>
      <c r="B2168" s="99" t="s">
        <v>663</v>
      </c>
      <c r="C2168" s="99">
        <v>2</v>
      </c>
      <c r="D2168" s="103">
        <v>0.0012820133151415479</v>
      </c>
      <c r="E2168" s="103">
        <v>2.2802747740733618</v>
      </c>
      <c r="F2168" s="99" t="s">
        <v>397</v>
      </c>
      <c r="G2168" s="99" t="b">
        <v>0</v>
      </c>
      <c r="H2168" s="99" t="b">
        <v>0</v>
      </c>
      <c r="I2168" s="99" t="b">
        <v>0</v>
      </c>
      <c r="J2168" s="99" t="b">
        <v>0</v>
      </c>
      <c r="K2168" s="99" t="b">
        <v>0</v>
      </c>
      <c r="L2168" s="99" t="b">
        <v>0</v>
      </c>
    </row>
    <row r="2169" spans="1:12" ht="15">
      <c r="A2169" s="101" t="s">
        <v>1194</v>
      </c>
      <c r="B2169" s="99" t="s">
        <v>1183</v>
      </c>
      <c r="C2169" s="99">
        <v>2</v>
      </c>
      <c r="D2169" s="103">
        <v>0.0012820133151415479</v>
      </c>
      <c r="E2169" s="103">
        <v>2.7573960287930244</v>
      </c>
      <c r="F2169" s="99" t="s">
        <v>397</v>
      </c>
      <c r="G2169" s="99" t="b">
        <v>0</v>
      </c>
      <c r="H2169" s="99" t="b">
        <v>0</v>
      </c>
      <c r="I2169" s="99" t="b">
        <v>0</v>
      </c>
      <c r="J2169" s="99" t="b">
        <v>1</v>
      </c>
      <c r="K2169" s="99" t="b">
        <v>0</v>
      </c>
      <c r="L2169" s="99" t="b">
        <v>0</v>
      </c>
    </row>
    <row r="2170" spans="1:12" ht="15">
      <c r="A2170" s="101" t="s">
        <v>1518</v>
      </c>
      <c r="B2170" s="99" t="s">
        <v>1260</v>
      </c>
      <c r="C2170" s="99">
        <v>2</v>
      </c>
      <c r="D2170" s="103">
        <v>0.0012820133151415479</v>
      </c>
      <c r="E2170" s="103">
        <v>2.7573960287930244</v>
      </c>
      <c r="F2170" s="99" t="s">
        <v>397</v>
      </c>
      <c r="G2170" s="99" t="b">
        <v>0</v>
      </c>
      <c r="H2170" s="99" t="b">
        <v>0</v>
      </c>
      <c r="I2170" s="99" t="b">
        <v>0</v>
      </c>
      <c r="J2170" s="99" t="b">
        <v>0</v>
      </c>
      <c r="K2170" s="99" t="b">
        <v>0</v>
      </c>
      <c r="L2170" s="99" t="b">
        <v>0</v>
      </c>
    </row>
    <row r="2171" spans="1:12" ht="15">
      <c r="A2171" s="101" t="s">
        <v>1401</v>
      </c>
      <c r="B2171" s="99" t="s">
        <v>449</v>
      </c>
      <c r="C2171" s="99">
        <v>2</v>
      </c>
      <c r="D2171" s="103">
        <v>0.0012820133151415479</v>
      </c>
      <c r="E2171" s="103">
        <v>2.3594560201209864</v>
      </c>
      <c r="F2171" s="99" t="s">
        <v>397</v>
      </c>
      <c r="G2171" s="99" t="b">
        <v>0</v>
      </c>
      <c r="H2171" s="99" t="b">
        <v>0</v>
      </c>
      <c r="I2171" s="99" t="b">
        <v>0</v>
      </c>
      <c r="J2171" s="99" t="b">
        <v>0</v>
      </c>
      <c r="K2171" s="99" t="b">
        <v>0</v>
      </c>
      <c r="L2171" s="99" t="b">
        <v>0</v>
      </c>
    </row>
    <row r="2172" spans="1:12" ht="15">
      <c r="A2172" s="101" t="s">
        <v>460</v>
      </c>
      <c r="B2172" s="99" t="s">
        <v>475</v>
      </c>
      <c r="C2172" s="99">
        <v>2</v>
      </c>
      <c r="D2172" s="103">
        <v>0.0012820133151415479</v>
      </c>
      <c r="E2172" s="103">
        <v>1.8031535193536994</v>
      </c>
      <c r="F2172" s="99" t="s">
        <v>397</v>
      </c>
      <c r="G2172" s="99" t="b">
        <v>0</v>
      </c>
      <c r="H2172" s="99" t="b">
        <v>0</v>
      </c>
      <c r="I2172" s="99" t="b">
        <v>0</v>
      </c>
      <c r="J2172" s="99" t="b">
        <v>0</v>
      </c>
      <c r="K2172" s="99" t="b">
        <v>0</v>
      </c>
      <c r="L2172" s="99" t="b">
        <v>0</v>
      </c>
    </row>
    <row r="2173" spans="1:12" ht="15">
      <c r="A2173" s="101" t="s">
        <v>1097</v>
      </c>
      <c r="B2173" s="99" t="s">
        <v>741</v>
      </c>
      <c r="C2173" s="99">
        <v>2</v>
      </c>
      <c r="D2173" s="103">
        <v>0.0012820133151415479</v>
      </c>
      <c r="E2173" s="103">
        <v>2.7573960287930244</v>
      </c>
      <c r="F2173" s="99" t="s">
        <v>397</v>
      </c>
      <c r="G2173" s="99" t="b">
        <v>0</v>
      </c>
      <c r="H2173" s="99" t="b">
        <v>0</v>
      </c>
      <c r="I2173" s="99" t="b">
        <v>0</v>
      </c>
      <c r="J2173" s="99" t="b">
        <v>0</v>
      </c>
      <c r="K2173" s="99" t="b">
        <v>0</v>
      </c>
      <c r="L2173" s="99" t="b">
        <v>0</v>
      </c>
    </row>
    <row r="2174" spans="1:12" ht="15">
      <c r="A2174" s="101" t="s">
        <v>475</v>
      </c>
      <c r="B2174" s="99" t="s">
        <v>1170</v>
      </c>
      <c r="C2174" s="99">
        <v>2</v>
      </c>
      <c r="D2174" s="103">
        <v>0.0012820133151415479</v>
      </c>
      <c r="E2174" s="103">
        <v>2.2802747740733618</v>
      </c>
      <c r="F2174" s="99" t="s">
        <v>397</v>
      </c>
      <c r="G2174" s="99" t="b">
        <v>0</v>
      </c>
      <c r="H2174" s="99" t="b">
        <v>0</v>
      </c>
      <c r="I2174" s="99" t="b">
        <v>0</v>
      </c>
      <c r="J2174" s="99" t="b">
        <v>0</v>
      </c>
      <c r="K2174" s="99" t="b">
        <v>0</v>
      </c>
      <c r="L2174" s="99" t="b">
        <v>0</v>
      </c>
    </row>
    <row r="2175" spans="1:12" ht="15">
      <c r="A2175" s="101" t="s">
        <v>233</v>
      </c>
      <c r="B2175" s="99" t="s">
        <v>682</v>
      </c>
      <c r="C2175" s="99">
        <v>2</v>
      </c>
      <c r="D2175" s="103">
        <v>0.0012820133151415479</v>
      </c>
      <c r="E2175" s="103">
        <v>1.326032264634037</v>
      </c>
      <c r="F2175" s="99" t="s">
        <v>397</v>
      </c>
      <c r="G2175" s="99" t="b">
        <v>0</v>
      </c>
      <c r="H2175" s="99" t="b">
        <v>0</v>
      </c>
      <c r="I2175" s="99" t="b">
        <v>0</v>
      </c>
      <c r="J2175" s="99" t="b">
        <v>0</v>
      </c>
      <c r="K2175" s="99" t="b">
        <v>0</v>
      </c>
      <c r="L2175" s="99" t="b">
        <v>0</v>
      </c>
    </row>
    <row r="2176" spans="1:12" ht="15">
      <c r="A2176" s="101" t="s">
        <v>423</v>
      </c>
      <c r="B2176" s="99" t="s">
        <v>434</v>
      </c>
      <c r="C2176" s="99">
        <v>2</v>
      </c>
      <c r="D2176" s="103">
        <v>0.0012820133151415479</v>
      </c>
      <c r="E2176" s="103">
        <v>2.2802747740733618</v>
      </c>
      <c r="F2176" s="99" t="s">
        <v>397</v>
      </c>
      <c r="G2176" s="99" t="b">
        <v>0</v>
      </c>
      <c r="H2176" s="99" t="b">
        <v>0</v>
      </c>
      <c r="I2176" s="99" t="b">
        <v>0</v>
      </c>
      <c r="J2176" s="99" t="b">
        <v>0</v>
      </c>
      <c r="K2176" s="99" t="b">
        <v>0</v>
      </c>
      <c r="L2176" s="99" t="b">
        <v>0</v>
      </c>
    </row>
    <row r="2177" spans="1:12" ht="15">
      <c r="A2177" s="101" t="s">
        <v>439</v>
      </c>
      <c r="B2177" s="99" t="s">
        <v>666</v>
      </c>
      <c r="C2177" s="99">
        <v>2</v>
      </c>
      <c r="D2177" s="103">
        <v>0.0012820133151415479</v>
      </c>
      <c r="E2177" s="103">
        <v>2.3594560201209864</v>
      </c>
      <c r="F2177" s="99" t="s">
        <v>397</v>
      </c>
      <c r="G2177" s="99" t="b">
        <v>0</v>
      </c>
      <c r="H2177" s="99" t="b">
        <v>0</v>
      </c>
      <c r="I2177" s="99" t="b">
        <v>0</v>
      </c>
      <c r="J2177" s="99" t="b">
        <v>0</v>
      </c>
      <c r="K2177" s="99" t="b">
        <v>0</v>
      </c>
      <c r="L2177" s="99" t="b">
        <v>0</v>
      </c>
    </row>
    <row r="2178" spans="1:12" ht="15">
      <c r="A2178" s="101" t="s">
        <v>1003</v>
      </c>
      <c r="B2178" s="99" t="s">
        <v>233</v>
      </c>
      <c r="C2178" s="99">
        <v>2</v>
      </c>
      <c r="D2178" s="103">
        <v>0.0012820133151415479</v>
      </c>
      <c r="E2178" s="103">
        <v>1.6966981884394126</v>
      </c>
      <c r="F2178" s="99" t="s">
        <v>397</v>
      </c>
      <c r="G2178" s="99" t="b">
        <v>0</v>
      </c>
      <c r="H2178" s="99" t="b">
        <v>0</v>
      </c>
      <c r="I2178" s="99" t="b">
        <v>0</v>
      </c>
      <c r="J2178" s="99" t="b">
        <v>0</v>
      </c>
      <c r="K2178" s="99" t="b">
        <v>0</v>
      </c>
      <c r="L2178" s="99" t="b">
        <v>0</v>
      </c>
    </row>
    <row r="2179" spans="1:12" ht="15">
      <c r="A2179" s="101" t="s">
        <v>233</v>
      </c>
      <c r="B2179" s="99" t="s">
        <v>899</v>
      </c>
      <c r="C2179" s="99">
        <v>2</v>
      </c>
      <c r="D2179" s="103">
        <v>0.0012820133151415479</v>
      </c>
      <c r="E2179" s="103">
        <v>1.450971001242337</v>
      </c>
      <c r="F2179" s="99" t="s">
        <v>397</v>
      </c>
      <c r="G2179" s="99" t="b">
        <v>0</v>
      </c>
      <c r="H2179" s="99" t="b">
        <v>0</v>
      </c>
      <c r="I2179" s="99" t="b">
        <v>0</v>
      </c>
      <c r="J2179" s="99" t="b">
        <v>1</v>
      </c>
      <c r="K2179" s="99" t="b">
        <v>0</v>
      </c>
      <c r="L2179" s="99" t="b">
        <v>0</v>
      </c>
    </row>
    <row r="2180" spans="1:12" ht="15">
      <c r="A2180" s="101" t="s">
        <v>1063</v>
      </c>
      <c r="B2180" s="99" t="s">
        <v>971</v>
      </c>
      <c r="C2180" s="99">
        <v>2</v>
      </c>
      <c r="D2180" s="103">
        <v>0.0012820133151415479</v>
      </c>
      <c r="E2180" s="103">
        <v>2.7573960287930244</v>
      </c>
      <c r="F2180" s="99" t="s">
        <v>397</v>
      </c>
      <c r="G2180" s="99" t="b">
        <v>0</v>
      </c>
      <c r="H2180" s="99" t="b">
        <v>0</v>
      </c>
      <c r="I2180" s="99" t="b">
        <v>0</v>
      </c>
      <c r="J2180" s="99" t="b">
        <v>0</v>
      </c>
      <c r="K2180" s="99" t="b">
        <v>0</v>
      </c>
      <c r="L2180" s="99" t="b">
        <v>0</v>
      </c>
    </row>
    <row r="2181" spans="1:12" ht="15">
      <c r="A2181" s="101" t="s">
        <v>682</v>
      </c>
      <c r="B2181" s="99" t="s">
        <v>496</v>
      </c>
      <c r="C2181" s="99">
        <v>2</v>
      </c>
      <c r="D2181" s="103">
        <v>0.0012820133151415479</v>
      </c>
      <c r="E2181" s="103">
        <v>2.058426024457005</v>
      </c>
      <c r="F2181" s="99" t="s">
        <v>397</v>
      </c>
      <c r="G2181" s="99" t="b">
        <v>0</v>
      </c>
      <c r="H2181" s="99" t="b">
        <v>0</v>
      </c>
      <c r="I2181" s="99" t="b">
        <v>0</v>
      </c>
      <c r="J2181" s="99" t="b">
        <v>0</v>
      </c>
      <c r="K2181" s="99" t="b">
        <v>0</v>
      </c>
      <c r="L2181" s="99" t="b">
        <v>0</v>
      </c>
    </row>
    <row r="2182" spans="1:12" ht="15">
      <c r="A2182" s="101" t="s">
        <v>831</v>
      </c>
      <c r="B2182" s="99" t="s">
        <v>532</v>
      </c>
      <c r="C2182" s="99">
        <v>2</v>
      </c>
      <c r="D2182" s="103">
        <v>0.0012820133151415479</v>
      </c>
      <c r="E2182" s="103">
        <v>2.7573960287930244</v>
      </c>
      <c r="F2182" s="99" t="s">
        <v>397</v>
      </c>
      <c r="G2182" s="99" t="b">
        <v>0</v>
      </c>
      <c r="H2182" s="99" t="b">
        <v>0</v>
      </c>
      <c r="I2182" s="99" t="b">
        <v>0</v>
      </c>
      <c r="J2182" s="99" t="b">
        <v>0</v>
      </c>
      <c r="K2182" s="99" t="b">
        <v>0</v>
      </c>
      <c r="L2182" s="99" t="b">
        <v>0</v>
      </c>
    </row>
    <row r="2183" spans="1:12" ht="15">
      <c r="A2183" s="101" t="s">
        <v>452</v>
      </c>
      <c r="B2183" s="99" t="s">
        <v>831</v>
      </c>
      <c r="C2183" s="99">
        <v>2</v>
      </c>
      <c r="D2183" s="103">
        <v>0.0012820133151415479</v>
      </c>
      <c r="E2183" s="103">
        <v>2.3594560201209864</v>
      </c>
      <c r="F2183" s="99" t="s">
        <v>397</v>
      </c>
      <c r="G2183" s="99" t="b">
        <v>0</v>
      </c>
      <c r="H2183" s="99" t="b">
        <v>0</v>
      </c>
      <c r="I2183" s="99" t="b">
        <v>0</v>
      </c>
      <c r="J2183" s="99" t="b">
        <v>0</v>
      </c>
      <c r="K2183" s="99" t="b">
        <v>0</v>
      </c>
      <c r="L2183" s="99" t="b">
        <v>0</v>
      </c>
    </row>
    <row r="2184" spans="1:12" ht="15">
      <c r="A2184" s="101" t="s">
        <v>1026</v>
      </c>
      <c r="B2184" s="99" t="s">
        <v>436</v>
      </c>
      <c r="C2184" s="99">
        <v>2</v>
      </c>
      <c r="D2184" s="103">
        <v>0.0012820133151415479</v>
      </c>
      <c r="E2184" s="103">
        <v>2.2133279844427487</v>
      </c>
      <c r="F2184" s="99" t="s">
        <v>397</v>
      </c>
      <c r="G2184" s="99" t="b">
        <v>0</v>
      </c>
      <c r="H2184" s="99" t="b">
        <v>0</v>
      </c>
      <c r="I2184" s="99" t="b">
        <v>0</v>
      </c>
      <c r="J2184" s="99" t="b">
        <v>0</v>
      </c>
      <c r="K2184" s="99" t="b">
        <v>0</v>
      </c>
      <c r="L2184" s="99" t="b">
        <v>0</v>
      </c>
    </row>
    <row r="2185" spans="1:12" ht="15">
      <c r="A2185" s="101" t="s">
        <v>439</v>
      </c>
      <c r="B2185" s="99" t="s">
        <v>475</v>
      </c>
      <c r="C2185" s="99">
        <v>2</v>
      </c>
      <c r="D2185" s="103">
        <v>0.0012820133151415479</v>
      </c>
      <c r="E2185" s="103">
        <v>1.882334765401324</v>
      </c>
      <c r="F2185" s="99" t="s">
        <v>397</v>
      </c>
      <c r="G2185" s="99" t="b">
        <v>0</v>
      </c>
      <c r="H2185" s="99" t="b">
        <v>0</v>
      </c>
      <c r="I2185" s="99" t="b">
        <v>0</v>
      </c>
      <c r="J2185" s="99" t="b">
        <v>0</v>
      </c>
      <c r="K2185" s="99" t="b">
        <v>0</v>
      </c>
      <c r="L2185" s="99" t="b">
        <v>0</v>
      </c>
    </row>
    <row r="2186" spans="1:12" ht="15">
      <c r="A2186" s="101" t="s">
        <v>523</v>
      </c>
      <c r="B2186" s="99" t="s">
        <v>428</v>
      </c>
      <c r="C2186" s="99">
        <v>2</v>
      </c>
      <c r="D2186" s="103">
        <v>0.0012820133151415479</v>
      </c>
      <c r="E2186" s="103">
        <v>2.155336037465062</v>
      </c>
      <c r="F2186" s="99" t="s">
        <v>397</v>
      </c>
      <c r="G2186" s="99" t="b">
        <v>0</v>
      </c>
      <c r="H2186" s="99" t="b">
        <v>0</v>
      </c>
      <c r="I2186" s="99" t="b">
        <v>0</v>
      </c>
      <c r="J2186" s="99" t="b">
        <v>0</v>
      </c>
      <c r="K2186" s="99" t="b">
        <v>0</v>
      </c>
      <c r="L2186" s="99" t="b">
        <v>0</v>
      </c>
    </row>
    <row r="2187" spans="1:12" ht="15">
      <c r="A2187" s="101" t="s">
        <v>424</v>
      </c>
      <c r="B2187" s="99" t="s">
        <v>719</v>
      </c>
      <c r="C2187" s="99">
        <v>2</v>
      </c>
      <c r="D2187" s="103">
        <v>0.0012820133151415479</v>
      </c>
      <c r="E2187" s="103">
        <v>2.2802747740733618</v>
      </c>
      <c r="F2187" s="99" t="s">
        <v>397</v>
      </c>
      <c r="G2187" s="99" t="b">
        <v>0</v>
      </c>
      <c r="H2187" s="99" t="b">
        <v>0</v>
      </c>
      <c r="I2187" s="99" t="b">
        <v>0</v>
      </c>
      <c r="J2187" s="99" t="b">
        <v>0</v>
      </c>
      <c r="K2187" s="99" t="b">
        <v>0</v>
      </c>
      <c r="L2187" s="99" t="b">
        <v>0</v>
      </c>
    </row>
    <row r="2188" spans="1:12" ht="15">
      <c r="A2188" s="101" t="s">
        <v>814</v>
      </c>
      <c r="B2188" s="99" t="s">
        <v>1019</v>
      </c>
      <c r="C2188" s="99">
        <v>2</v>
      </c>
      <c r="D2188" s="103">
        <v>0.0012820133151415479</v>
      </c>
      <c r="E2188" s="103">
        <v>2.7573960287930244</v>
      </c>
      <c r="F2188" s="99" t="s">
        <v>397</v>
      </c>
      <c r="G2188" s="99" t="b">
        <v>1</v>
      </c>
      <c r="H2188" s="99" t="b">
        <v>0</v>
      </c>
      <c r="I2188" s="99" t="b">
        <v>0</v>
      </c>
      <c r="J2188" s="99" t="b">
        <v>0</v>
      </c>
      <c r="K2188" s="99" t="b">
        <v>0</v>
      </c>
      <c r="L2188" s="99" t="b">
        <v>0</v>
      </c>
    </row>
    <row r="2189" spans="1:12" ht="15">
      <c r="A2189" s="101" t="s">
        <v>838</v>
      </c>
      <c r="B2189" s="99" t="s">
        <v>476</v>
      </c>
      <c r="C2189" s="99">
        <v>2</v>
      </c>
      <c r="D2189" s="103">
        <v>0.0012820133151415479</v>
      </c>
      <c r="E2189" s="103">
        <v>1.8543060418010806</v>
      </c>
      <c r="F2189" s="99" t="s">
        <v>397</v>
      </c>
      <c r="G2189" s="99" t="b">
        <v>0</v>
      </c>
      <c r="H2189" s="99" t="b">
        <v>0</v>
      </c>
      <c r="I2189" s="99" t="b">
        <v>0</v>
      </c>
      <c r="J2189" s="99" t="b">
        <v>0</v>
      </c>
      <c r="K2189" s="99" t="b">
        <v>0</v>
      </c>
      <c r="L2189" s="99" t="b">
        <v>0</v>
      </c>
    </row>
    <row r="2190" spans="1:12" ht="15">
      <c r="A2190" s="101" t="s">
        <v>258</v>
      </c>
      <c r="B2190" s="99" t="s">
        <v>430</v>
      </c>
      <c r="C2190" s="99">
        <v>2</v>
      </c>
      <c r="D2190" s="103">
        <v>0.0012820133151415479</v>
      </c>
      <c r="E2190" s="103">
        <v>1.6112679931147862</v>
      </c>
      <c r="F2190" s="99" t="s">
        <v>397</v>
      </c>
      <c r="G2190" s="99" t="b">
        <v>0</v>
      </c>
      <c r="H2190" s="99" t="b">
        <v>0</v>
      </c>
      <c r="I2190" s="99" t="b">
        <v>0</v>
      </c>
      <c r="J2190" s="99" t="b">
        <v>0</v>
      </c>
      <c r="K2190" s="99" t="b">
        <v>0</v>
      </c>
      <c r="L2190" s="99" t="b">
        <v>0</v>
      </c>
    </row>
    <row r="2191" spans="1:12" ht="15">
      <c r="A2191" s="101" t="s">
        <v>808</v>
      </c>
      <c r="B2191" s="99" t="s">
        <v>1569</v>
      </c>
      <c r="C2191" s="99">
        <v>2</v>
      </c>
      <c r="D2191" s="103">
        <v>0.0012820133151415479</v>
      </c>
      <c r="E2191" s="103">
        <v>2.7573960287930244</v>
      </c>
      <c r="F2191" s="99" t="s">
        <v>397</v>
      </c>
      <c r="G2191" s="99" t="b">
        <v>0</v>
      </c>
      <c r="H2191" s="99" t="b">
        <v>0</v>
      </c>
      <c r="I2191" s="99" t="b">
        <v>0</v>
      </c>
      <c r="J2191" s="99" t="b">
        <v>0</v>
      </c>
      <c r="K2191" s="99" t="b">
        <v>0</v>
      </c>
      <c r="L2191" s="99" t="b">
        <v>0</v>
      </c>
    </row>
    <row r="2192" spans="1:12" ht="15">
      <c r="A2192" s="101" t="s">
        <v>1147</v>
      </c>
      <c r="B2192" s="99" t="s">
        <v>254</v>
      </c>
      <c r="C2192" s="99">
        <v>2</v>
      </c>
      <c r="D2192" s="103">
        <v>0.0012820133151415479</v>
      </c>
      <c r="E2192" s="103">
        <v>1.882334765401324</v>
      </c>
      <c r="F2192" s="99" t="s">
        <v>397</v>
      </c>
      <c r="G2192" s="99" t="b">
        <v>0</v>
      </c>
      <c r="H2192" s="99" t="b">
        <v>0</v>
      </c>
      <c r="I2192" s="99" t="b">
        <v>0</v>
      </c>
      <c r="J2192" s="99" t="b">
        <v>0</v>
      </c>
      <c r="K2192" s="99" t="b">
        <v>0</v>
      </c>
      <c r="L2192" s="99" t="b">
        <v>0</v>
      </c>
    </row>
    <row r="2193" spans="1:12" ht="15">
      <c r="A2193" s="101" t="s">
        <v>478</v>
      </c>
      <c r="B2193" s="99" t="s">
        <v>452</v>
      </c>
      <c r="C2193" s="99">
        <v>2</v>
      </c>
      <c r="D2193" s="103">
        <v>0.0012820133151415479</v>
      </c>
      <c r="E2193" s="103">
        <v>1.815387975770711</v>
      </c>
      <c r="F2193" s="99" t="s">
        <v>397</v>
      </c>
      <c r="G2193" s="99" t="b">
        <v>0</v>
      </c>
      <c r="H2193" s="99" t="b">
        <v>0</v>
      </c>
      <c r="I2193" s="99" t="b">
        <v>0</v>
      </c>
      <c r="J2193" s="99" t="b">
        <v>0</v>
      </c>
      <c r="K2193" s="99" t="b">
        <v>0</v>
      </c>
      <c r="L2193" s="99" t="b">
        <v>0</v>
      </c>
    </row>
    <row r="2194" spans="1:12" ht="15">
      <c r="A2194" s="101" t="s">
        <v>596</v>
      </c>
      <c r="B2194" s="99" t="s">
        <v>433</v>
      </c>
      <c r="C2194" s="99">
        <v>2</v>
      </c>
      <c r="D2194" s="103">
        <v>0.0012820133151415479</v>
      </c>
      <c r="E2194" s="103">
        <v>2.058426024457005</v>
      </c>
      <c r="F2194" s="99" t="s">
        <v>397</v>
      </c>
      <c r="G2194" s="99" t="b">
        <v>0</v>
      </c>
      <c r="H2194" s="99" t="b">
        <v>0</v>
      </c>
      <c r="I2194" s="99" t="b">
        <v>0</v>
      </c>
      <c r="J2194" s="99" t="b">
        <v>0</v>
      </c>
      <c r="K2194" s="99" t="b">
        <v>0</v>
      </c>
      <c r="L2194" s="99" t="b">
        <v>0</v>
      </c>
    </row>
    <row r="2195" spans="1:12" ht="15">
      <c r="A2195" s="101" t="s">
        <v>775</v>
      </c>
      <c r="B2195" s="99" t="s">
        <v>417</v>
      </c>
      <c r="C2195" s="99">
        <v>2</v>
      </c>
      <c r="D2195" s="103">
        <v>0.0012820133151415479</v>
      </c>
      <c r="E2195" s="103">
        <v>1.8279771030787315</v>
      </c>
      <c r="F2195" s="99" t="s">
        <v>397</v>
      </c>
      <c r="G2195" s="99" t="b">
        <v>0</v>
      </c>
      <c r="H2195" s="99" t="b">
        <v>0</v>
      </c>
      <c r="I2195" s="99" t="b">
        <v>0</v>
      </c>
      <c r="J2195" s="99" t="b">
        <v>0</v>
      </c>
      <c r="K2195" s="99" t="b">
        <v>0</v>
      </c>
      <c r="L2195" s="99" t="b">
        <v>0</v>
      </c>
    </row>
    <row r="2196" spans="1:12" ht="15">
      <c r="A2196" s="101" t="s">
        <v>254</v>
      </c>
      <c r="B2196" s="99" t="s">
        <v>476</v>
      </c>
      <c r="C2196" s="99">
        <v>2</v>
      </c>
      <c r="D2196" s="103">
        <v>0.0012820133151415479</v>
      </c>
      <c r="E2196" s="103">
        <v>1.2802747740733618</v>
      </c>
      <c r="F2196" s="99" t="s">
        <v>397</v>
      </c>
      <c r="G2196" s="99" t="b">
        <v>0</v>
      </c>
      <c r="H2196" s="99" t="b">
        <v>0</v>
      </c>
      <c r="I2196" s="99" t="b">
        <v>0</v>
      </c>
      <c r="J2196" s="99" t="b">
        <v>0</v>
      </c>
      <c r="K2196" s="99" t="b">
        <v>0</v>
      </c>
      <c r="L2196" s="99" t="b">
        <v>0</v>
      </c>
    </row>
    <row r="2197" spans="1:12" ht="15">
      <c r="A2197" s="101" t="s">
        <v>1490</v>
      </c>
      <c r="B2197" s="99" t="s">
        <v>1271</v>
      </c>
      <c r="C2197" s="99">
        <v>2</v>
      </c>
      <c r="D2197" s="103">
        <v>0.0012820133151415479</v>
      </c>
      <c r="E2197" s="103">
        <v>2.7573960287930244</v>
      </c>
      <c r="F2197" s="99" t="s">
        <v>397</v>
      </c>
      <c r="G2197" s="99" t="b">
        <v>0</v>
      </c>
      <c r="H2197" s="99" t="b">
        <v>0</v>
      </c>
      <c r="I2197" s="99" t="b">
        <v>0</v>
      </c>
      <c r="J2197" s="99" t="b">
        <v>1</v>
      </c>
      <c r="K2197" s="99" t="b">
        <v>0</v>
      </c>
      <c r="L2197" s="99" t="b">
        <v>0</v>
      </c>
    </row>
    <row r="2198" spans="1:12" ht="15">
      <c r="A2198" s="101" t="s">
        <v>475</v>
      </c>
      <c r="B2198" s="99" t="s">
        <v>439</v>
      </c>
      <c r="C2198" s="99">
        <v>2</v>
      </c>
      <c r="D2198" s="103">
        <v>0.0012820133151415479</v>
      </c>
      <c r="E2198" s="103">
        <v>1.882334765401324</v>
      </c>
      <c r="F2198" s="99" t="s">
        <v>397</v>
      </c>
      <c r="G2198" s="99" t="b">
        <v>0</v>
      </c>
      <c r="H2198" s="99" t="b">
        <v>0</v>
      </c>
      <c r="I2198" s="99" t="b">
        <v>0</v>
      </c>
      <c r="J2198" s="99" t="b">
        <v>0</v>
      </c>
      <c r="K2198" s="99" t="b">
        <v>0</v>
      </c>
      <c r="L2198" s="99" t="b">
        <v>0</v>
      </c>
    </row>
    <row r="2199" spans="1:12" ht="15">
      <c r="A2199" s="101" t="s">
        <v>1146</v>
      </c>
      <c r="B2199" s="99" t="s">
        <v>484</v>
      </c>
      <c r="C2199" s="99">
        <v>2</v>
      </c>
      <c r="D2199" s="103">
        <v>0.0012820133151415479</v>
      </c>
      <c r="E2199" s="103">
        <v>2.7573960287930244</v>
      </c>
      <c r="F2199" s="99" t="s">
        <v>397</v>
      </c>
      <c r="G2199" s="99" t="b">
        <v>0</v>
      </c>
      <c r="H2199" s="99" t="b">
        <v>0</v>
      </c>
      <c r="I2199" s="99" t="b">
        <v>0</v>
      </c>
      <c r="J2199" s="99" t="b">
        <v>0</v>
      </c>
      <c r="K2199" s="99" t="b">
        <v>0</v>
      </c>
      <c r="L2199" s="99" t="b">
        <v>0</v>
      </c>
    </row>
    <row r="2200" spans="1:12" ht="15">
      <c r="A2200" s="101" t="s">
        <v>533</v>
      </c>
      <c r="B2200" s="99" t="s">
        <v>1013</v>
      </c>
      <c r="C2200" s="99">
        <v>2</v>
      </c>
      <c r="D2200" s="103">
        <v>0.0012820133151415479</v>
      </c>
      <c r="E2200" s="103">
        <v>2.3594560201209864</v>
      </c>
      <c r="F2200" s="99" t="s">
        <v>397</v>
      </c>
      <c r="G2200" s="99" t="b">
        <v>0</v>
      </c>
      <c r="H2200" s="99" t="b">
        <v>0</v>
      </c>
      <c r="I2200" s="99" t="b">
        <v>0</v>
      </c>
      <c r="J2200" s="99" t="b">
        <v>0</v>
      </c>
      <c r="K2200" s="99" t="b">
        <v>0</v>
      </c>
      <c r="L2200" s="99" t="b">
        <v>0</v>
      </c>
    </row>
    <row r="2201" spans="1:12" ht="15">
      <c r="A2201" s="101" t="s">
        <v>1055</v>
      </c>
      <c r="B2201" s="99" t="s">
        <v>424</v>
      </c>
      <c r="C2201" s="99">
        <v>2</v>
      </c>
      <c r="D2201" s="103">
        <v>0.0012820133151415479</v>
      </c>
      <c r="E2201" s="103">
        <v>2.2802747740733618</v>
      </c>
      <c r="F2201" s="99" t="s">
        <v>397</v>
      </c>
      <c r="G2201" s="99" t="b">
        <v>0</v>
      </c>
      <c r="H2201" s="99" t="b">
        <v>0</v>
      </c>
      <c r="I2201" s="99" t="b">
        <v>0</v>
      </c>
      <c r="J2201" s="99" t="b">
        <v>0</v>
      </c>
      <c r="K2201" s="99" t="b">
        <v>0</v>
      </c>
      <c r="L2201" s="99" t="b">
        <v>0</v>
      </c>
    </row>
    <row r="2202" spans="1:12" ht="15">
      <c r="A2202" s="101" t="s">
        <v>1137</v>
      </c>
      <c r="B2202" s="99" t="s">
        <v>554</v>
      </c>
      <c r="C2202" s="99">
        <v>2</v>
      </c>
      <c r="D2202" s="103">
        <v>0.0012820133151415479</v>
      </c>
      <c r="E2202" s="103">
        <v>2.581304769737343</v>
      </c>
      <c r="F2202" s="99" t="s">
        <v>397</v>
      </c>
      <c r="G2202" s="99" t="b">
        <v>0</v>
      </c>
      <c r="H2202" s="99" t="b">
        <v>0</v>
      </c>
      <c r="I2202" s="99" t="b">
        <v>0</v>
      </c>
      <c r="J2202" s="99" t="b">
        <v>0</v>
      </c>
      <c r="K2202" s="99" t="b">
        <v>0</v>
      </c>
      <c r="L2202" s="99" t="b">
        <v>0</v>
      </c>
    </row>
    <row r="2203" spans="1:12" ht="15">
      <c r="A2203" s="101" t="s">
        <v>233</v>
      </c>
      <c r="B2203" s="99" t="s">
        <v>418</v>
      </c>
      <c r="C2203" s="99">
        <v>2</v>
      </c>
      <c r="D2203" s="103">
        <v>0.0012820133151415479</v>
      </c>
      <c r="E2203" s="103">
        <v>1.627062260298018</v>
      </c>
      <c r="F2203" s="99" t="s">
        <v>397</v>
      </c>
      <c r="G2203" s="99" t="b">
        <v>0</v>
      </c>
      <c r="H2203" s="99" t="b">
        <v>0</v>
      </c>
      <c r="I2203" s="99" t="b">
        <v>0</v>
      </c>
      <c r="J2203" s="99" t="b">
        <v>0</v>
      </c>
      <c r="K2203" s="99" t="b">
        <v>0</v>
      </c>
      <c r="L2203" s="99" t="b">
        <v>0</v>
      </c>
    </row>
    <row r="2204" spans="1:12" ht="15">
      <c r="A2204" s="101" t="s">
        <v>233</v>
      </c>
      <c r="B2204" s="99" t="s">
        <v>583</v>
      </c>
      <c r="C2204" s="99">
        <v>2</v>
      </c>
      <c r="D2204" s="103">
        <v>0.0012820133151415479</v>
      </c>
      <c r="E2204" s="103">
        <v>1.1499410055783557</v>
      </c>
      <c r="F2204" s="99" t="s">
        <v>397</v>
      </c>
      <c r="G2204" s="99" t="b">
        <v>0</v>
      </c>
      <c r="H2204" s="99" t="b">
        <v>0</v>
      </c>
      <c r="I2204" s="99" t="b">
        <v>0</v>
      </c>
      <c r="J2204" s="99" t="b">
        <v>0</v>
      </c>
      <c r="K2204" s="99" t="b">
        <v>0</v>
      </c>
      <c r="L2204" s="99" t="b">
        <v>0</v>
      </c>
    </row>
    <row r="2205" spans="1:12" ht="15">
      <c r="A2205" s="101" t="s">
        <v>1131</v>
      </c>
      <c r="B2205" s="99" t="s">
        <v>589</v>
      </c>
      <c r="C2205" s="99">
        <v>2</v>
      </c>
      <c r="D2205" s="103">
        <v>0.0012820133151415479</v>
      </c>
      <c r="E2205" s="103">
        <v>2.456366033129043</v>
      </c>
      <c r="F2205" s="99" t="s">
        <v>397</v>
      </c>
      <c r="G2205" s="99" t="b">
        <v>0</v>
      </c>
      <c r="H2205" s="99" t="b">
        <v>0</v>
      </c>
      <c r="I2205" s="99" t="b">
        <v>0</v>
      </c>
      <c r="J2205" s="99" t="b">
        <v>0</v>
      </c>
      <c r="K2205" s="99" t="b">
        <v>0</v>
      </c>
      <c r="L2205" s="99" t="b">
        <v>0</v>
      </c>
    </row>
    <row r="2206" spans="1:12" ht="15">
      <c r="A2206" s="101" t="s">
        <v>910</v>
      </c>
      <c r="B2206" s="99" t="s">
        <v>420</v>
      </c>
      <c r="C2206" s="99">
        <v>2</v>
      </c>
      <c r="D2206" s="103">
        <v>0.0012820133151415479</v>
      </c>
      <c r="E2206" s="103">
        <v>1.9122979887787674</v>
      </c>
      <c r="F2206" s="99" t="s">
        <v>397</v>
      </c>
      <c r="G2206" s="99" t="b">
        <v>0</v>
      </c>
      <c r="H2206" s="99" t="b">
        <v>0</v>
      </c>
      <c r="I2206" s="99" t="b">
        <v>0</v>
      </c>
      <c r="J2206" s="99" t="b">
        <v>0</v>
      </c>
      <c r="K2206" s="99" t="b">
        <v>0</v>
      </c>
      <c r="L2206" s="99" t="b">
        <v>0</v>
      </c>
    </row>
    <row r="2207" spans="1:12" ht="15">
      <c r="A2207" s="101" t="s">
        <v>1058</v>
      </c>
      <c r="B2207" s="99" t="s">
        <v>682</v>
      </c>
      <c r="C2207" s="99">
        <v>2</v>
      </c>
      <c r="D2207" s="103">
        <v>0.0012820133151415479</v>
      </c>
      <c r="E2207" s="103">
        <v>2.456366033129043</v>
      </c>
      <c r="F2207" s="99" t="s">
        <v>397</v>
      </c>
      <c r="G2207" s="99" t="b">
        <v>0</v>
      </c>
      <c r="H2207" s="99" t="b">
        <v>0</v>
      </c>
      <c r="I2207" s="99" t="b">
        <v>0</v>
      </c>
      <c r="J2207" s="99" t="b">
        <v>0</v>
      </c>
      <c r="K2207" s="99" t="b">
        <v>0</v>
      </c>
      <c r="L2207" s="99" t="b">
        <v>0</v>
      </c>
    </row>
    <row r="2208" spans="1:12" ht="15">
      <c r="A2208" s="101" t="s">
        <v>451</v>
      </c>
      <c r="B2208" s="99" t="s">
        <v>598</v>
      </c>
      <c r="C2208" s="99">
        <v>2</v>
      </c>
      <c r="D2208" s="103">
        <v>0.0012820133151415479</v>
      </c>
      <c r="E2208" s="103">
        <v>2.456366033129043</v>
      </c>
      <c r="F2208" s="99" t="s">
        <v>397</v>
      </c>
      <c r="G2208" s="99" t="b">
        <v>0</v>
      </c>
      <c r="H2208" s="99" t="b">
        <v>0</v>
      </c>
      <c r="I2208" s="99" t="b">
        <v>0</v>
      </c>
      <c r="J2208" s="99" t="b">
        <v>0</v>
      </c>
      <c r="K2208" s="99" t="b">
        <v>0</v>
      </c>
      <c r="L2208" s="99" t="b">
        <v>0</v>
      </c>
    </row>
    <row r="2209" spans="1:12" ht="15">
      <c r="A2209" s="101" t="s">
        <v>453</v>
      </c>
      <c r="B2209" s="99" t="s">
        <v>516</v>
      </c>
      <c r="C2209" s="99">
        <v>2</v>
      </c>
      <c r="D2209" s="103">
        <v>0.0012820133151415479</v>
      </c>
      <c r="E2209" s="103">
        <v>2.2802747740733618</v>
      </c>
      <c r="F2209" s="99" t="s">
        <v>397</v>
      </c>
      <c r="G2209" s="99" t="b">
        <v>0</v>
      </c>
      <c r="H2209" s="99" t="b">
        <v>0</v>
      </c>
      <c r="I2209" s="99" t="b">
        <v>0</v>
      </c>
      <c r="J2209" s="99" t="b">
        <v>0</v>
      </c>
      <c r="K2209" s="99" t="b">
        <v>0</v>
      </c>
      <c r="L2209" s="99" t="b">
        <v>0</v>
      </c>
    </row>
    <row r="2210" spans="1:12" ht="15">
      <c r="A2210" s="101" t="s">
        <v>233</v>
      </c>
      <c r="B2210" s="99" t="s">
        <v>1387</v>
      </c>
      <c r="C2210" s="99">
        <v>2</v>
      </c>
      <c r="D2210" s="103">
        <v>0.0012820133151415479</v>
      </c>
      <c r="E2210" s="103">
        <v>1.627062260298018</v>
      </c>
      <c r="F2210" s="99" t="s">
        <v>397</v>
      </c>
      <c r="G2210" s="99" t="b">
        <v>0</v>
      </c>
      <c r="H2210" s="99" t="b">
        <v>0</v>
      </c>
      <c r="I2210" s="99" t="b">
        <v>0</v>
      </c>
      <c r="J2210" s="99" t="b">
        <v>0</v>
      </c>
      <c r="K2210" s="99" t="b">
        <v>0</v>
      </c>
      <c r="L2210" s="99" t="b">
        <v>0</v>
      </c>
    </row>
    <row r="2211" spans="1:12" ht="15">
      <c r="A2211" s="101" t="s">
        <v>1260</v>
      </c>
      <c r="B2211" s="99" t="s">
        <v>1659</v>
      </c>
      <c r="C2211" s="99">
        <v>2</v>
      </c>
      <c r="D2211" s="103">
        <v>0.0012820133151415479</v>
      </c>
      <c r="E2211" s="103">
        <v>2.7573960287930244</v>
      </c>
      <c r="F2211" s="99" t="s">
        <v>397</v>
      </c>
      <c r="G2211" s="99" t="b">
        <v>0</v>
      </c>
      <c r="H2211" s="99" t="b">
        <v>0</v>
      </c>
      <c r="I2211" s="99" t="b">
        <v>0</v>
      </c>
      <c r="J2211" s="99" t="b">
        <v>0</v>
      </c>
      <c r="K2211" s="99" t="b">
        <v>0</v>
      </c>
      <c r="L2211" s="99" t="b">
        <v>0</v>
      </c>
    </row>
    <row r="2212" spans="1:12" ht="15">
      <c r="A2212" s="101" t="s">
        <v>420</v>
      </c>
      <c r="B2212" s="99" t="s">
        <v>1401</v>
      </c>
      <c r="C2212" s="99">
        <v>2</v>
      </c>
      <c r="D2212" s="103">
        <v>0.0012820133151415479</v>
      </c>
      <c r="E2212" s="103">
        <v>1.9122979887787674</v>
      </c>
      <c r="F2212" s="99" t="s">
        <v>397</v>
      </c>
      <c r="G2212" s="99" t="b">
        <v>0</v>
      </c>
      <c r="H2212" s="99" t="b">
        <v>0</v>
      </c>
      <c r="I2212" s="99" t="b">
        <v>0</v>
      </c>
      <c r="J2212" s="99" t="b">
        <v>0</v>
      </c>
      <c r="K2212" s="99" t="b">
        <v>0</v>
      </c>
      <c r="L2212" s="99" t="b">
        <v>0</v>
      </c>
    </row>
    <row r="2213" spans="1:12" ht="15">
      <c r="A2213" s="101" t="s">
        <v>507</v>
      </c>
      <c r="B2213" s="99" t="s">
        <v>416</v>
      </c>
      <c r="C2213" s="99">
        <v>2</v>
      </c>
      <c r="D2213" s="103">
        <v>0.0012820133151415479</v>
      </c>
      <c r="E2213" s="103">
        <v>1.3771847870814182</v>
      </c>
      <c r="F2213" s="99" t="s">
        <v>397</v>
      </c>
      <c r="G2213" s="99" t="b">
        <v>0</v>
      </c>
      <c r="H2213" s="99" t="b">
        <v>0</v>
      </c>
      <c r="I2213" s="99" t="b">
        <v>0</v>
      </c>
      <c r="J2213" s="99" t="b">
        <v>0</v>
      </c>
      <c r="K2213" s="99" t="b">
        <v>0</v>
      </c>
      <c r="L2213" s="99" t="b">
        <v>0</v>
      </c>
    </row>
    <row r="2214" spans="1:12" ht="15">
      <c r="A2214" s="101" t="s">
        <v>1012</v>
      </c>
      <c r="B2214" s="99" t="s">
        <v>1207</v>
      </c>
      <c r="C2214" s="99">
        <v>2</v>
      </c>
      <c r="D2214" s="103">
        <v>0.0012820133151415479</v>
      </c>
      <c r="E2214" s="103">
        <v>2.581304769737343</v>
      </c>
      <c r="F2214" s="99" t="s">
        <v>397</v>
      </c>
      <c r="G2214" s="99" t="b">
        <v>0</v>
      </c>
      <c r="H2214" s="99" t="b">
        <v>0</v>
      </c>
      <c r="I2214" s="99" t="b">
        <v>0</v>
      </c>
      <c r="J2214" s="99" t="b">
        <v>0</v>
      </c>
      <c r="K2214" s="99" t="b">
        <v>0</v>
      </c>
      <c r="L2214" s="99" t="b">
        <v>0</v>
      </c>
    </row>
    <row r="2215" spans="1:12" ht="15">
      <c r="A2215" s="101" t="s">
        <v>924</v>
      </c>
      <c r="B2215" s="99" t="s">
        <v>422</v>
      </c>
      <c r="C2215" s="99">
        <v>2</v>
      </c>
      <c r="D2215" s="103">
        <v>0.0012820133151415479</v>
      </c>
      <c r="E2215" s="103">
        <v>2.7573960287930244</v>
      </c>
      <c r="F2215" s="99" t="s">
        <v>397</v>
      </c>
      <c r="G2215" s="99" t="b">
        <v>0</v>
      </c>
      <c r="H2215" s="99" t="b">
        <v>0</v>
      </c>
      <c r="I2215" s="99" t="b">
        <v>0</v>
      </c>
      <c r="J2215" s="99" t="b">
        <v>0</v>
      </c>
      <c r="K2215" s="99" t="b">
        <v>0</v>
      </c>
      <c r="L2215" s="99" t="b">
        <v>0</v>
      </c>
    </row>
    <row r="2216" spans="1:12" ht="15">
      <c r="A2216" s="101" t="s">
        <v>538</v>
      </c>
      <c r="B2216" s="99" t="s">
        <v>254</v>
      </c>
      <c r="C2216" s="99">
        <v>2</v>
      </c>
      <c r="D2216" s="103">
        <v>0.0012820133151415479</v>
      </c>
      <c r="E2216" s="103">
        <v>1.706243506345643</v>
      </c>
      <c r="F2216" s="99" t="s">
        <v>397</v>
      </c>
      <c r="G2216" s="99" t="b">
        <v>0</v>
      </c>
      <c r="H2216" s="99" t="b">
        <v>0</v>
      </c>
      <c r="I2216" s="99" t="b">
        <v>0</v>
      </c>
      <c r="J2216" s="99" t="b">
        <v>0</v>
      </c>
      <c r="K2216" s="99" t="b">
        <v>0</v>
      </c>
      <c r="L2216" s="99" t="b">
        <v>0</v>
      </c>
    </row>
    <row r="2217" spans="1:12" ht="15">
      <c r="A2217" s="101" t="s">
        <v>443</v>
      </c>
      <c r="B2217" s="99" t="s">
        <v>621</v>
      </c>
      <c r="C2217" s="99">
        <v>2</v>
      </c>
      <c r="D2217" s="103">
        <v>0.0012820133151415479</v>
      </c>
      <c r="E2217" s="103">
        <v>1.716003343634799</v>
      </c>
      <c r="F2217" s="99" t="s">
        <v>397</v>
      </c>
      <c r="G2217" s="99" t="b">
        <v>0</v>
      </c>
      <c r="H2217" s="99" t="b">
        <v>0</v>
      </c>
      <c r="I2217" s="99" t="b">
        <v>0</v>
      </c>
      <c r="J2217" s="99" t="b">
        <v>0</v>
      </c>
      <c r="K2217" s="99" t="b">
        <v>0</v>
      </c>
      <c r="L2217" s="99" t="b">
        <v>0</v>
      </c>
    </row>
    <row r="2218" spans="1:12" ht="15">
      <c r="A2218" s="101" t="s">
        <v>445</v>
      </c>
      <c r="B2218" s="99" t="s">
        <v>1055</v>
      </c>
      <c r="C2218" s="99">
        <v>2</v>
      </c>
      <c r="D2218" s="103">
        <v>0.0012820133151415479</v>
      </c>
      <c r="E2218" s="103">
        <v>2.456366033129043</v>
      </c>
      <c r="F2218" s="99" t="s">
        <v>397</v>
      </c>
      <c r="G2218" s="99" t="b">
        <v>0</v>
      </c>
      <c r="H2218" s="99" t="b">
        <v>0</v>
      </c>
      <c r="I2218" s="99" t="b">
        <v>0</v>
      </c>
      <c r="J2218" s="99" t="b">
        <v>0</v>
      </c>
      <c r="K2218" s="99" t="b">
        <v>0</v>
      </c>
      <c r="L2218" s="99" t="b">
        <v>0</v>
      </c>
    </row>
    <row r="2219" spans="1:12" ht="15">
      <c r="A2219" s="101" t="s">
        <v>574</v>
      </c>
      <c r="B2219" s="99" t="s">
        <v>233</v>
      </c>
      <c r="C2219" s="99">
        <v>2</v>
      </c>
      <c r="D2219" s="103">
        <v>0.0012820133151415479</v>
      </c>
      <c r="E2219" s="103">
        <v>1.5206069293837314</v>
      </c>
      <c r="F2219" s="99" t="s">
        <v>397</v>
      </c>
      <c r="G2219" s="99" t="b">
        <v>0</v>
      </c>
      <c r="H2219" s="99" t="b">
        <v>0</v>
      </c>
      <c r="I2219" s="99" t="b">
        <v>0</v>
      </c>
      <c r="J2219" s="99" t="b">
        <v>0</v>
      </c>
      <c r="K2219" s="99" t="b">
        <v>0</v>
      </c>
      <c r="L2219" s="99" t="b">
        <v>0</v>
      </c>
    </row>
    <row r="2220" spans="1:12" ht="15">
      <c r="A2220" s="101" t="s">
        <v>783</v>
      </c>
      <c r="B2220" s="99" t="s">
        <v>1063</v>
      </c>
      <c r="C2220" s="99">
        <v>2</v>
      </c>
      <c r="D2220" s="103">
        <v>0.0012820133151415479</v>
      </c>
      <c r="E2220" s="103">
        <v>2.7573960287930244</v>
      </c>
      <c r="F2220" s="99" t="s">
        <v>397</v>
      </c>
      <c r="G2220" s="99" t="b">
        <v>0</v>
      </c>
      <c r="H2220" s="99" t="b">
        <v>0</v>
      </c>
      <c r="I2220" s="99" t="b">
        <v>0</v>
      </c>
      <c r="J2220" s="99" t="b">
        <v>0</v>
      </c>
      <c r="K2220" s="99" t="b">
        <v>0</v>
      </c>
      <c r="L2220" s="99" t="b">
        <v>0</v>
      </c>
    </row>
    <row r="2221" spans="1:12" ht="15">
      <c r="A2221" s="101" t="s">
        <v>589</v>
      </c>
      <c r="B2221" s="99" t="s">
        <v>436</v>
      </c>
      <c r="C2221" s="99">
        <v>2</v>
      </c>
      <c r="D2221" s="103">
        <v>0.0012820133151415479</v>
      </c>
      <c r="E2221" s="103">
        <v>1.9122979887787674</v>
      </c>
      <c r="F2221" s="99" t="s">
        <v>397</v>
      </c>
      <c r="G2221" s="99" t="b">
        <v>0</v>
      </c>
      <c r="H2221" s="99" t="b">
        <v>0</v>
      </c>
      <c r="I2221" s="99" t="b">
        <v>0</v>
      </c>
      <c r="J2221" s="99" t="b">
        <v>0</v>
      </c>
      <c r="K2221" s="99" t="b">
        <v>0</v>
      </c>
      <c r="L2221" s="99" t="b">
        <v>0</v>
      </c>
    </row>
    <row r="2222" spans="1:12" ht="15">
      <c r="A2222" s="101" t="s">
        <v>478</v>
      </c>
      <c r="B2222" s="99" t="s">
        <v>783</v>
      </c>
      <c r="C2222" s="99">
        <v>2</v>
      </c>
      <c r="D2222" s="103">
        <v>0.0012820133151415479</v>
      </c>
      <c r="E2222" s="103">
        <v>2.2133279844427487</v>
      </c>
      <c r="F2222" s="99" t="s">
        <v>397</v>
      </c>
      <c r="G2222" s="99" t="b">
        <v>0</v>
      </c>
      <c r="H2222" s="99" t="b">
        <v>0</v>
      </c>
      <c r="I2222" s="99" t="b">
        <v>0</v>
      </c>
      <c r="J2222" s="99" t="b">
        <v>0</v>
      </c>
      <c r="K2222" s="99" t="b">
        <v>0</v>
      </c>
      <c r="L2222" s="9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C9DA3DC-1F40-4188-964A-9CB5FDAD35A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2023-02-27T16:54:20Z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