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<sst xmlns="http://schemas.openxmlformats.org/spreadsheetml/2006/main" count="14258" uniqueCount="2174">
  <si>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</si>
  <si>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</si>
  <si>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</si>
  <si>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</si>
  <si>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</si>
  <si>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</si>
  <si>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</si>
  <si>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</si>
  <si>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</si>
  <si>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</si>
  <si>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</si>
  <si>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</si>
  <si>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</si>
  <si>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</si>
  <si>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</si>
  <si>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</si>
  <si>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</si>
  <si>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</si>
  <si>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</si>
  <si>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</si>
  <si>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</si>
  <si>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</si>
  <si>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</si>
  <si>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</si>
  <si>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</si>
  <si>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</si>
  <si>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</si>
  <si>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</si>
  <si>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</si>
  <si>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</si>
  <si>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</si>
  <si>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</si>
  <si>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</si>
  <si>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</si>
  <si>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</si>
  <si>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</si>
  <si>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</si>
  <si>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</si>
  <si>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</si>
  <si>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</si>
  <si>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</si>
  <si>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</si>
  <si>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</si>
  <si>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</si>
  <si>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</si>
  <si>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</si>
  <si>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</si>
  <si>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</si>
  <si>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</si>
  <si>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</si>
  <si>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</si>
  <si>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</si>
  <si>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</si>
  <si>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</si>
  <si>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</si>
  <si>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</si>
  <si>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</si>
  <si>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</si>
  <si>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</si>
  <si>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</si>
  <si>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</si>
  <si>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</si>
  <si>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</si>
  <si>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</si>
  <si>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</si>
  <si>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</si>
  <si>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</si>
  <si>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</si>
  <si>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</si>
  <si>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</si>
  <si>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</si>
  <si>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</si>
  <si>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</si>
  <si>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</si>
  <si>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</si>
  <si>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</si>
  <si>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</si>
  <si>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</si>
  <si>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</si>
  <si>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</si>
  <si>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</si>
  <si>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</si>
  <si>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</si>
  <si>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</si>
  <si>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</si>
  <si>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</si>
  <si>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</si>
  <si>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</si>
  <si>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</si>
  <si>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</si>
  <si>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</si>
  <si>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</si>
  <si>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</si>
  <si>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</si>
  <si>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</si>
  <si>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</si>
  <si>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</si>
  <si>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</si>
  <si>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</si>
  <si>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</si>
  <si>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</si>
  <si>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</si>
  <si>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</si>
  <si>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</si>
  <si>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</si>
  <si>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</si>
  <si>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</si>
  <si>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</si>
  <si>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</si>
  <si>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</si>
  <si>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</si>
  <si>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</si>
  <si>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</si>
  <si>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</si>
  <si>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</si>
  <si>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</si>
  <si>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</si>
  <si>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</si>
  <si>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</si>
  <si>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</si>
  <si>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</si>
  <si>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</si>
  <si>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</si>
  <si>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</si>
  <si>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</si>
  <si>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</si>
  <si>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</si>
  <si>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</si>
  <si>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</si>
  <si>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</si>
  <si>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</si>
  <si>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</si>
  <si>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</si>
  <si>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</si>
  <si>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</si>
  <si>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</si>
  <si>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</si>
  <si>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</si>
  <si>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</si>
  <si>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</si>
  <si>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</si>
  <si>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</si>
  <si>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</si>
  <si>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</si>
  <si>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</si>
  <si>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</si>
  <si>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</si>
  <si>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</si>
  <si>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</si>
  <si>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</si>
  <si>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</si>
  <si>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</si>
  <si>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</si>
  <si>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</si>
  <si>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</si>
  <si>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</si>
  <si>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</si>
  <si>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</si>
  <si>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</si>
  <si>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</si>
  <si>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</si>
  <si>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</si>
  <si>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</si>
  <si>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</si>
  <si>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</si>
  <si>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</si>
  <si>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</si>
  <si>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</si>
  <si>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</si>
  <si>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</si>
  <si>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</si>
  <si>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</si>
  <si>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</si>
  <si>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</si>
  <si>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</si>
  <si>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</si>
  <si>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</si>
  <si>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</si>
  <si>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</si>
  <si>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</si>
  <si>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</si>
  <si>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</si>
  <si>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</si>
  <si>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</si>
  <si>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</si>
  <si>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</si>
  <si>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</si>
  <si>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</si>
  <si>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</si>
  <si>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t>
  </si>
  <si>
    <t>Workbook Settings 18</t>
  </si>
  <si>
    <t>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t>
  </si>
  <si>
    <t>Workbook Settings 19</t>
  </si>
  <si>
    <t>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
  </si>
  <si>
    <t>Workbook Settings 20</t>
  </si>
  <si>
    <t>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t>
  </si>
  <si>
    <t>Workbook Settings 21</t>
  </si>
  <si>
    <t>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t>
  </si>
  <si>
    <t>Workbook Settings 22</t>
  </si>
  <si>
    <t xml:space="preserve">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t>
  </si>
  <si>
    <t>Workbook Settings 23</t>
  </si>
  <si>
    <t>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t>
  </si>
  <si>
    <t>Workbook Settings 24</t>
  </si>
  <si>
    <t xml:space="preserve">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t>
  </si>
  <si>
    <t>Workbook Settings 25</t>
  </si>
  <si>
    <t>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
  </si>
  <si>
    <t>Workbook Settings 26</t>
  </si>
  <si>
    <t>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t>
  </si>
  <si>
    <t>Workbook Settings 27</t>
  </si>
  <si>
    <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t>
  </si>
  <si>
    <t>Workbook Settings 28</t>
  </si>
  <si>
    <t>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t>
  </si>
  <si>
    <t>Workbook Settings 29</t>
  </si>
  <si>
    <t>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t>
  </si>
  <si>
    <t>Workbook Settings 30</t>
  </si>
  <si>
    <t>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t>
  </si>
  <si>
    <t>Workbook Settings 31</t>
  </si>
  <si>
    <t xml:space="preserve">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t>
  </si>
  <si>
    <t>Workbook Settings 32</t>
  </si>
  <si>
    <t>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t>
  </si>
  <si>
    <t>Workbook Settings 33</t>
  </si>
  <si>
    <t>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t>
  </si>
  <si>
    <t>Workbook Settings 34</t>
  </si>
  <si>
    <t>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t>
  </si>
  <si>
    <t>Workbook Settings 35</t>
  </si>
  <si>
    <t>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t>
  </si>
  <si>
    <t>Workbook Settings 36</t>
  </si>
  <si>
    <t>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</si>
  <si>
    <t>Workbook Settings 37</t>
  </si>
  <si>
    <t>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t>
  </si>
  <si>
    <t>Workbook Settings 38</t>
  </si>
  <si>
    <t>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t>
  </si>
  <si>
    <t>Workbook Settings 39</t>
  </si>
  <si>
    <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t>
  </si>
  <si>
    <t>Workbook Settings 40</t>
  </si>
  <si>
    <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t>
  </si>
  <si>
    <t>Workbook Settings 41</t>
  </si>
  <si>
    <t>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t>
  </si>
  <si>
    <t>Workbook Settings 42</t>
  </si>
  <si>
    <t>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t>
  </si>
  <si>
    <t>Workbook Settings 43</t>
  </si>
  <si>
    <t>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t>
  </si>
  <si>
    <t>Workbook Settings 44</t>
  </si>
  <si>
    <t>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t>
  </si>
  <si>
    <t>Workbook Settings 45</t>
  </si>
  <si>
    <t>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t>
  </si>
  <si>
    <t>Workbook Settings 46</t>
  </si>
  <si>
    <t>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t>
  </si>
  <si>
    <t>Workbook Settings 47</t>
  </si>
  <si>
    <t xml:space="preserve">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t>
  </si>
  <si>
    <t>Workbook Settings 48</t>
  </si>
  <si>
    <t>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
  </si>
  <si>
    <t>Workbook Settings 49</t>
  </si>
  <si>
    <t>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t>
  </si>
  <si>
    <t>Workbook Settings 50</t>
  </si>
  <si>
    <t>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t>
  </si>
  <si>
    <t>Workbook Settings 51</t>
  </si>
  <si>
    <t>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t>
  </si>
  <si>
    <t>Workbook Settings 52</t>
  </si>
  <si>
    <t>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t>
  </si>
  <si>
    <t>Workbook Settings 53</t>
  </si>
  <si>
    <t>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t>
  </si>
  <si>
    <t>Workbook Settings 54</t>
  </si>
  <si>
    <t>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t>
  </si>
  <si>
    <t>Workbook Settings 55</t>
  </si>
  <si>
    <t>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t>
  </si>
  <si>
    <t>Workbook Settings 56</t>
  </si>
  <si>
    <t>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t>
  </si>
  <si>
    <t>Workbook Settings 57</t>
  </si>
  <si>
    <t>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t>
  </si>
  <si>
    <t>Workbook Settings 58</t>
  </si>
  <si>
    <t xml:space="preserv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t>
  </si>
  <si>
    <t>Workbook Settings 59</t>
  </si>
  <si>
    <t>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t>
  </si>
  <si>
    <t>Workbook Settings 60</t>
  </si>
  <si>
    <t xml:space="preserve">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t>
  </si>
  <si>
    <t>Workbook Settings 61</t>
  </si>
  <si>
    <t xml:space="preserve">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t>
  </si>
  <si>
    <t>Workbook Settings 62</t>
  </si>
  <si>
    <t>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t>
  </si>
  <si>
    <t>Workbook Settings 63</t>
  </si>
  <si>
    <t>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t>
  </si>
  <si>
    <t>Workbook Settings 64</t>
  </si>
  <si>
    <t>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t>
  </si>
  <si>
    <t>Workbook Settings 65</t>
  </si>
  <si>
    <t>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
  </si>
  <si>
    <t>Workbook Settings 66</t>
  </si>
  <si>
    <t>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t>
  </si>
  <si>
    <t>Workbook Settings 67</t>
  </si>
  <si>
    <t>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t>
  </si>
  <si>
    <t>Workbook Settings 68</t>
  </si>
  <si>
    <t>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t>
  </si>
  <si>
    <t>Workbook Settings 69</t>
  </si>
  <si>
    <t>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t>
  </si>
  <si>
    <t>Workbook Settings 70</t>
  </si>
  <si>
    <t>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t>
  </si>
  <si>
    <t>Workbook Settings 71</t>
  </si>
  <si>
    <t xml:space="preserve">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</si>
  <si>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</si>
  <si>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t>
  </si>
  <si>
    <t>Workbook Settings 73</t>
  </si>
  <si>
    <t>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
  </si>
  <si>
    <t>Workbook Settings 74</t>
  </si>
  <si>
    <t>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</si>
  <si>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</si>
  <si>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</si>
  <si>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pages visualized with NodeXL Pro (smrfoundation.org)&lt;/value&gt;
      &lt;/setting&gt;
      &lt;setting name="ImageFormat" serializeAs="String"&gt;
        &lt;value&gt;Png&lt;/value&gt;
      &lt;/setting&gt;
    &lt;/AutomatedGraphImageUserSettings&gt;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&lt;value&gt;True&lt;/value&gt;
      &lt;/setting&gt;
      &lt;setting name="FooterText" serializeAs="String"&gt;
        &lt;value&gt;Social network graph of Wikipedia pages visualized with NodeXL Pro (smrfoundation.org)&lt;/value&gt;
      &lt;/setting&gt;
    &lt;/GraphImageUserSettings2&gt;
    &lt;ImportDataUserSettings&gt;
      &lt;setting name="SaveImportDescription" serializeAs="String"&gt;
        &lt;value&gt;True&lt;/value&gt;
      &lt;/setting&gt;
      &lt;setting name="AutomateAfterImport" serializeAs="String"&gt;
        &lt;val</t>
  </si>
  <si>
    <t>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80 1000 True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&lt;value&gt;CalculateSentiment░True▓TextColumnIsOnEdgeWorksheet░False▓TextColumnName░Content▓CountByGroup░True▓SkipSingleTerms░True▓WordsToSkip░0 1 2 3 4 5 6 7 8 9 a á à â å ä ã able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</si>
  <si>
    <t>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t>
  </si>
  <si>
    <t>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t>
  </si>
  <si>
    <t>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t>
  </si>
  <si>
    <t>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t>
  </si>
  <si>
    <t>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t>
  </si>
  <si>
    <t xml:space="preserve">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t>
  </si>
  <si>
    <t xml:space="preserve">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t>
  </si>
  <si>
    <t>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t>
  </si>
  <si>
    <t>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t>
  </si>
  <si>
    <t xml:space="preserve">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t>
  </si>
  <si>
    <t>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t>
  </si>
  <si>
    <t>Autofill Workbook Results</t>
  </si>
  <si>
    <t>Graph History</t>
  </si>
  <si>
    <t>Relationship</t>
  </si>
  <si>
    <t>Edge Weight</t>
  </si>
  <si>
    <t>Edge Type</t>
  </si>
  <si>
    <t>Edit Comment</t>
  </si>
  <si>
    <t>Edit Size</t>
  </si>
  <si>
    <t>stock_market_index</t>
  </si>
  <si>
    <t>Index of management articles</t>
  </si>
  <si>
    <t>Outline of marketing</t>
  </si>
  <si>
    <t>Index of accounting articles</t>
  </si>
  <si>
    <t>Corporation</t>
  </si>
  <si>
    <t>Enron</t>
  </si>
  <si>
    <t>Sharia</t>
  </si>
  <si>
    <t>Organisation of Islamic Cooperation</t>
  </si>
  <si>
    <t>FTSE4Good Index</t>
  </si>
  <si>
    <t>Calvert Social Index</t>
  </si>
  <si>
    <t>Bloomberg L.P.</t>
  </si>
  <si>
    <t>Morningstar, Inc.</t>
  </si>
  <si>
    <t>Wilshire 5000</t>
  </si>
  <si>
    <t>dividend</t>
  </si>
  <si>
    <t>real estate investment trust</t>
  </si>
  <si>
    <t>Euronext 100</t>
  </si>
  <si>
    <t>FTSE Russell</t>
  </si>
  <si>
    <t>FTSE Global Equity Index Series</t>
  </si>
  <si>
    <t>NIFTY 50</t>
  </si>
  <si>
    <t>Passive management</t>
  </si>
  <si>
    <t>capital asset pricing model</t>
  </si>
  <si>
    <t>Fama–French three-factor model</t>
  </si>
  <si>
    <t>Fundamental analysis</t>
  </si>
  <si>
    <t>Fundamentally based indexes</t>
  </si>
  <si>
    <t>S&amp;P Dow Jones Indices</t>
  </si>
  <si>
    <t>Wilshire Associates</t>
  </si>
  <si>
    <t>Wilshire 4500</t>
  </si>
  <si>
    <t>List of stock market indices</t>
  </si>
  <si>
    <t>Germany</t>
  </si>
  <si>
    <t>DAX</t>
  </si>
  <si>
    <t>S&amp;P Global 100</t>
  </si>
  <si>
    <t>S&amp;P 500</t>
  </si>
  <si>
    <t>exchange-traded fund</t>
  </si>
  <si>
    <t>active management</t>
  </si>
  <si>
    <t>tracking error</t>
  </si>
  <si>
    <t>index fund</t>
  </si>
  <si>
    <t>fundamentally based indexes</t>
  </si>
  <si>
    <t>weighted arithmetic mean</t>
  </si>
  <si>
    <t>capital gains tax</t>
  </si>
  <si>
    <t>MSCI World</t>
  </si>
  <si>
    <t>mutual fund</t>
  </si>
  <si>
    <t>stock</t>
  </si>
  <si>
    <t>United Kingdom</t>
  </si>
  <si>
    <t>The Motley Fool</t>
  </si>
  <si>
    <t>List of stock exchanges</t>
  </si>
  <si>
    <t>stock market</t>
  </si>
  <si>
    <t>biotechnology</t>
  </si>
  <si>
    <t>India</t>
  </si>
  <si>
    <t>investor</t>
  </si>
  <si>
    <t>market capitalization</t>
  </si>
  <si>
    <t>Index (economics)</t>
  </si>
  <si>
    <t>finance</t>
  </si>
  <si>
    <t>Japan</t>
  </si>
  <si>
    <t>dot-com bubble</t>
  </si>
  <si>
    <t>S&amp;P Global</t>
  </si>
  <si>
    <t>S&amp;P 500 Index</t>
  </si>
  <si>
    <t>Dow Jones Industrial Average</t>
  </si>
  <si>
    <t>Journal of Investment Management</t>
  </si>
  <si>
    <t>Journal of Portfolio Management</t>
  </si>
  <si>
    <t>Outline of accounting</t>
  </si>
  <si>
    <t>Index of economics articles</t>
  </si>
  <si>
    <t>market transparency</t>
  </si>
  <si>
    <t>Standard Ethics Aei</t>
  </si>
  <si>
    <t>Domini 400 Social Index</t>
  </si>
  <si>
    <t>ethical investing</t>
  </si>
  <si>
    <t>churn rate</t>
  </si>
  <si>
    <t>trend following</t>
  </si>
  <si>
    <t>CFA Institute</t>
  </si>
  <si>
    <t>NASDAQ Biotechnology Index</t>
  </si>
  <si>
    <t>OMX Nordic 40</t>
  </si>
  <si>
    <t>Emerging Market</t>
  </si>
  <si>
    <t>MSCI Emerging Markets</t>
  </si>
  <si>
    <t>modern portfolio theory</t>
  </si>
  <si>
    <t>Dow Jones Sustainability Index</t>
  </si>
  <si>
    <t>PDF</t>
  </si>
  <si>
    <t>Capital Asset Pricing Model</t>
  </si>
  <si>
    <t>FTSE 100</t>
  </si>
  <si>
    <t>U.S. News &amp; World Report</t>
  </si>
  <si>
    <t>Dotdash</t>
  </si>
  <si>
    <t>NASDAQ-100</t>
  </si>
  <si>
    <t>weight function</t>
  </si>
  <si>
    <t>price level</t>
  </si>
  <si>
    <t>Nikkei 225</t>
  </si>
  <si>
    <t>Image:Comparison of three stock indices after 1975.svg</t>
  </si>
  <si>
    <t>Wikinvest:How stocks indices work</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</si>
  <si>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</si>
  <si>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</si>
  <si>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</si>
  <si>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</si>
  <si>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</si>
  <si>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</si>
  <si>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</si>
  <si>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</si>
  <si>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</si>
  <si>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</si>
  <si>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</si>
  <si>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http://en.wikipedia.org/wiki/Wikinvest:How stocks indices work</t>
  </si>
  <si>
    <t>http://en.wikipedia.org/wiki/Journal of Investment Management</t>
  </si>
  <si>
    <t>http://en.wikipedia.org/wiki/Journal of Portfolio Management</t>
  </si>
  <si>
    <t>http://en.wikipedia.org/wiki/Outline of accounting</t>
  </si>
  <si>
    <t>http://en.wikipedia.org/wiki/Index of management articles</t>
  </si>
  <si>
    <t>http://en.wikipedia.org/wiki/Index of economics articles</t>
  </si>
  <si>
    <t>http://en.wikipedia.org/wiki/Outline of marketing</t>
  </si>
  <si>
    <t>http://en.wikipedia.org/wiki/Index of accounting articles</t>
  </si>
  <si>
    <t>http://en.wikipedia.org/wiki/market transparency</t>
  </si>
  <si>
    <t>http://en.wikipedia.org/wiki/United Kingdom</t>
  </si>
  <si>
    <t>http://en.wikipedia.org/wiki/Organisation of Islamic Cooperation</t>
  </si>
  <si>
    <t>http://en.wikipedia.org/wiki/Standard Ethics Aei</t>
  </si>
  <si>
    <t>http://en.wikipedia.org/wiki/Domini 400 Social Index</t>
  </si>
  <si>
    <t>http://en.wikipedia.org/wiki/FTSE4Good Index</t>
  </si>
  <si>
    <t>http://en.wikipedia.org/wiki/Calvert Social Index</t>
  </si>
  <si>
    <t>http://en.wikipedia.org/wiki/ethical investing</t>
  </si>
  <si>
    <t>http://en.wikipedia.org/wiki/market capitalization</t>
  </si>
  <si>
    <t>http://en.wikipedia.org/wiki/churn rate</t>
  </si>
  <si>
    <t>http://en.wikipedia.org/wiki/Bloomberg L.P.</t>
  </si>
  <si>
    <t>http://en.wikipedia.org/wiki/Index (economics)</t>
  </si>
  <si>
    <t>http://en.wikipedia.org/wiki/Morningstar, Inc.</t>
  </si>
  <si>
    <t>http://en.wikipedia.org/wiki/trend following</t>
  </si>
  <si>
    <t>http://en.wikipedia.org/wiki/CFA Institute</t>
  </si>
  <si>
    <t>http://en.wikipedia.org/wiki/NASDAQ Biotechnology Index</t>
  </si>
  <si>
    <t>http://en.wikipedia.org/wiki/Wilshire 5000</t>
  </si>
  <si>
    <t>http://en.wikipedia.org/wiki/real estate investment trust</t>
  </si>
  <si>
    <t>http://en.wikipedia.org/wiki/capital gains tax</t>
  </si>
  <si>
    <t>http://en.wikipedia.org/wiki/mutual fund</t>
  </si>
  <si>
    <t>http://en.wikipedia.org/wiki/OMX Nordic 40</t>
  </si>
  <si>
    <t>http://en.wikipedia.org/wiki/Euronext 100</t>
  </si>
  <si>
    <t>http://en.wikipedia.org/wiki/FTSE Russell</t>
  </si>
  <si>
    <t>http://en.wikipedia.org/wiki/FTSE Global Equity Index Series</t>
  </si>
  <si>
    <t>http://en.wikipedia.org/wiki/NIFTY 50</t>
  </si>
  <si>
    <t>http://en.wikipedia.org/wiki/exchange-traded fund</t>
  </si>
  <si>
    <t>http://en.wikipedia.org/wiki/Emerging Market</t>
  </si>
  <si>
    <t>http://en.wikipedia.org/wiki/MSCI Emerging Markets</t>
  </si>
  <si>
    <t>http://en.wikipedia.org/wiki/Passive management</t>
  </si>
  <si>
    <t>http://en.wikipedia.org/wiki/capital asset pricing model</t>
  </si>
  <si>
    <t>http://en.wikipedia.org/wiki/modern portfolio theory</t>
  </si>
  <si>
    <t>http://en.wikipedia.org/wiki/Fama–French three-factor model</t>
  </si>
  <si>
    <t>http://en.wikipedia.org/wiki/Fundamental analysis</t>
  </si>
  <si>
    <t>http://en.wikipedia.org/wiki/Fundamentally based indexes</t>
  </si>
  <si>
    <t>http://en.wikipedia.org/wiki/S&amp;P 500</t>
  </si>
  <si>
    <t>http://en.wikipedia.org/wiki/index fund</t>
  </si>
  <si>
    <t>http://en.wikipedia.org/wiki/Dow Jones Sustainability Index</t>
  </si>
  <si>
    <t>http://en.wikipedia.org/wiki/S&amp;P Dow Jones Indices</t>
  </si>
  <si>
    <t>http://en.wikipedia.org/wiki/Capital Asset Pricing Model</t>
  </si>
  <si>
    <t>http://en.wikipedia.org/wiki/Wilshire Associates</t>
  </si>
  <si>
    <t>http://en.wikipedia.org/wiki/Wilshire 4500</t>
  </si>
  <si>
    <t>http://en.wikipedia.org/wiki/List of stock market indices</t>
  </si>
  <si>
    <t>http://en.wikipedia.org/wiki/FTSE 100</t>
  </si>
  <si>
    <t>http://en.wikipedia.org/wiki/Dow Jones Industrial Average</t>
  </si>
  <si>
    <t>http://en.wikipedia.org/wiki/S&amp;P Global 100</t>
  </si>
  <si>
    <t>http://en.wikipedia.org/wiki/U.S. News &amp; World Report</t>
  </si>
  <si>
    <t>http://en.wikipedia.org/wiki/active management</t>
  </si>
  <si>
    <t>http://en.wikipedia.org/wiki/tracking error</t>
  </si>
  <si>
    <t>http://en.wikipedia.org/wiki/MSCI World</t>
  </si>
  <si>
    <t>http://en.wikipedia.org/wiki/stock market</t>
  </si>
  <si>
    <t>http://en.wikipedia.org/wiki/fundamentally based indexes</t>
  </si>
  <si>
    <t>http://en.wikipedia.org/wiki/weight function</t>
  </si>
  <si>
    <t>http://en.wikipedia.org/wiki/weighted arithmetic mean</t>
  </si>
  <si>
    <t>http://en.wikipedia.org/wiki/The Motley Fool</t>
  </si>
  <si>
    <t>http://en.wikipedia.org/wiki/price level</t>
  </si>
  <si>
    <t>http://en.wikipedia.org/wiki/List of stock exchanges</t>
  </si>
  <si>
    <t>http://en.wikipedia.org/wiki/S&amp;P 500 Index</t>
  </si>
  <si>
    <t>http://en.wikipedia.org/wiki/Nikkei 225</t>
  </si>
  <si>
    <t>http://en.wikipedia.org/wiki/dot-com bubble</t>
  </si>
  <si>
    <t>http://en.wikipedia.org/wiki/S&amp;P Global</t>
  </si>
  <si>
    <t>http://en.wikipedia.org/wiki/Image:Comparison of three stock indices after 1975.svg</t>
  </si>
  <si>
    <t>Article</t>
  </si>
  <si>
    <t>The Journal of Investment Management (JOIM) is a quarterly refereed journal which seeks to be a nexus of theory and practice of investment management. The Journal of Investment Management offers in-depth research with practical significance utilising concepts from the economics and accounting disciplines. The editor is Gifford H. Fong, founder of Gifford Fong Associates, a boutique bond and equity analysis firm.The journal is published by Stallion Press and has an ISSN of 1545-9144.</t>
  </si>
  <si>
    <t>The Journal of Portfolio Management (also known as JPM) is a quarterly academic journal covering asset allocation, performance measurement, market trends, risk management, and portfolio optimization. The journal was established in 1974 by Peter L. Bernstein. The current editor-in-chief is Frank J. Fabozzi (Yale University).</t>
  </si>
  <si>
    <t>The following outline is provided as an overview of and topical guide to accounting:
Accounting – measurement, statement or provision of assurance about financial information primarily used by managers, investors, tax authorities and other decision makers to make resource allocation decisions within companies, organizations, and public agencies. The terms derive from the use of financial accounts.</t>
  </si>
  <si>
    <t>This is a list of articles on general management and strategic management topics. For articles on specific areas of management, such as marketing management, production management, human resource management, information technology management, and international trade, see the list of related topics at the bottom of this page.
Management an overview
Balanced scorecard
Benchmarking
Business intelligence
Industrial espionage
Environmental scanning
Marketing research
Competitor analysis
Reverse engineering
Operations
Popular management theories : a critique
Centralisation
Change management
Communications management
Conjoint analysis
Constraint Management
Focused improvement
Corporate governance
Corporation
Board of directors
Middle management
Senior management
Corporate titles
Cross ownership
Community management
Corporate image
Cost management
Spend management
Procurement
Crisis management
Critical management studies
Cultural intelligence
Decentralisation
Design management
Diagnostic Enterprise Method
Engineering Management
Enterprise content management
Content management system
Web content management system
Document management system
Contract management
Fixed assets management
Records Management
Extended Enterprise
Facility management
Force field analysis
Fraud deterrence
Human Interaction Management
Information technology management (MIS)
Knowledge management
Organizational development
Overall Equipment Effectiveness
Management effectiveness
Management fad
Management information systems
Management of Technology (MOT)
Midsourcing
Peter Drucker's Management by objectives (MBO)
Management consulting
Management science and operations research
Manufacturing
Just In Time manufacturing
Lean manufacturing
News management
Planning
Planning fallacy
Professional institutions in management
Quality management
Value-based management
Volatility, uncertainty, complexity and ambiguity
Project management
Risk management</t>
  </si>
  <si>
    <t>A corporation is an organization—usually a group of people or a company—authorized by the state to act as a single entity (a legal entity recognized by private and public law 'born out of statute"; a legal person in legal context) and recognized as such in law for certain purposes. Early incorporated entities were established by charter (i.e. by an ad hoc act granted by a monarch or passed by a parliament or legislature). Most jurisdictions now allow the creation of new corporations through registration. Corporations come in many different types but are usually divided by the law of the jurisdiction where they are chartered based on two aspects: by whether they can issue stock, or by whether they are formed to make a profit. Depending on the number of owners, a corporation can be classified as aggregate (the subject of this article) or sole (a legal entity consisting of a single incorporated office occupied by a single natural person).
One of the most attractive early advantages business corporations offered to their investors, compared to earlier business entities like sole proprietorships and general partnerships, was limited liability.  Limited liability means that a passive shareholder in a corporation will not be personally liable either for contractually agreed obligations of the corporation, or for torts (involuntary harms) committed by the corporation against a third party.  Limited liability in contract is uncontroversial because the parties to the contract could have agreed to it and could agree to waive it by contract.  However, limited liability in tort remains controversial because third parties do not agree to waive the right to pursue shareholders.  There is significant concern that limited liability in tort may lead to excessive corporate risk taking and more harm by corporations to third parties.Where local law distinguishes corporations by their ability to issue stock, corporations allowed to do so are referred to as stock corporations; one type of investment in the corporation is through stock, and owners of stock are referred to as stockholders or shareholders. Corporations not allowed to issue stock are referred to as non-stock corporations; i.e. those who are considered the owners of a non-stock corporation are persons (or other entities) who have obtained membership in the corporation and are referred to as a member of the corporation. Corporations chartered in regions where they are distinguished by whether they are allowed to be for-profit are referred to as for-profit and not-for-profit corporations, respectively.
There is some overlap between stock/non-stock and for-profit/not-for-profit in that not-for-profit corporations are always non-stock as well. A for-profit corporation is almost always a stock corporation, but some for-profit corporations may choose to be non-stock. To simplify the explanation, whenever "stockholder" or "shareholder" is used in the rest of this article to refer to a stock corporation, it is presumed to mean the same as "member" for a non-profit corporation or for a profit, non-stock corporation. Registered corporations have legal personality and their shares are owned by shareholders whose liability is generally limited to their investment.  Shareholders do not typically actively manage a corporation; shareholders instead elect or appoint a board of directors to control the corporation in a fiduciary capacity. In most circumstances, a shareholder may also serve as a director or officer of a corporation. Countries with co-determination employ the practice of workers of an enterprise having the right to vote for representatives on the board of directors in a company.
In American English, the word corporation is most often used to describe large business corporations. In British English and in the Commonwealth countries, the term company is more widely used to describe the same sort of entity while the word corporation encompasses all incorporated entities. In American English, the word company can include entities such as partnerships that would not be referred to as companies in British English as they are not a separate legal entity. Late in the 19th century, a new form of the company having the limited liability protections of a corporation, and the more favorable tax treatment of either a sole proprietorship or partnership was developed. While not a corporation, this new type of entity became very attractive as an alternative for corporations not needing to issue stock. In Germany, the organization was referred to as Gesellschaft mit beschränkter Haftung or GmbH. In the last quarter of the 20th century, this new form of non-corporate organization became available in the United States and other countries, and was known as the limited liability company or LLC. Since the GmbH and LLC forms of organization are technically not corporations (even though they have many of the same features), they will not be discussed in this article.</t>
  </si>
  <si>
    <t>This aims to be a complete article list of economics topics:</t>
  </si>
  <si>
    <t>The following outline is provided as an overview of and topical guide to marketing:
Marketing – social and managerial processes by which products, services, and value are exchanged in order to fulfill individuals' or groups' needs and wants. These processes include, but are not limited to, advertising, promotion, distribution, and product management.</t>
  </si>
  <si>
    <t>This page is an index of accounting topics.</t>
  </si>
  <si>
    <t>Germany (German: Deutschland, German pronunciation: [ˈdɔʏtʃlant]), officially the Federal Republic of Germany, is a country in Central Europe. It is situated between the Baltic and North seas to the north, and the Alps to the south; covering an area of 357,022 square kilometres (137,847 sq mi), with a population of over 83 million within its 16 constituent states. It borders Denmark to the north, Poland and the Czech Republic to the east, Austria and Switzerland to the south, and France, Luxembourg, Belgium, and the Netherlands to the west. Germany is the second-most populous country in Europe after Russia, as well as the most populous member state of the European Union. Its capital and largest city is Berlin, and its financial centre is Frankfurt; the largest urban area is the Ruhr.
Various Germanic tribes have inhabited the northern parts of modern Germany since classical antiquity. A region named Germania was documented before AD 100. In the 10th century, German territories formed a central part of the Holy Roman Empire. During the 16th century, northern German regions became the centre of the Protestant Reformation. Following the Napoleonic Wars and the dissolution of the Holy Roman Empire in 1806, the German Confederation was formed in 1815. In 1871, Germany became a nation-state when most of the German states unified into the Prussian-dominated German Empire. After World War I and the German Revolution of 1918–1919, the Empire was replaced by the semi-presidential Weimar Republic. The Nazi seizure of power in 1933 led to the establishment of a dictatorship, World War II, and the Holocaust. After the end of World War II in Europe and a period of Allied occupation, Germany was divided into the Federal Republic of Germany, generally known as West Germany, and the German Democratic Republic, East Germany. The Federal Republic of Germany was a founding member of the European Economic Community and the European Union, while the German Democratic Republic was a communist Eastern Bloc state and member of the Warsaw Pact. After the fall of communism, German reunification saw the former East German states join the Federal Republic of Germany on 3 October 1990—becoming a federal parliamentary republic led by a chancellor. 
Germany is a great power with a strong economy; it has the largest economy in Europe, the world's fourth-largest economy by nominal GDP, and the fifth-largest by PPP. As a global leader in several industrial, scientific and technological sectors, it is both the world's third-largest exporter and importer of goods. As a developed country, which ranks very high on the Human Development Index, it offers social security and a universal health care system, environmental protections, and a tuition-free university education. Germany is also a member of the United Nations, NATO, the G7, the G20, and the OECD. It also has the fourth-greatest number of UNESCO World Heritage Sites.</t>
  </si>
  <si>
    <t>Stock (also capital stock) is all of the shares into which ownership of a corporation is divided. In American English, the shares are collectively known as "stock". A single share of the stock represents fractional ownership of the corporation in proportion to the total number of shares. This typically entitles the stockholder to that fraction of the company's earnings, proceeds from liquidation of assets (after discharge of all senior claims such as secured and unsecured debt), or voting power, often dividing these up in proportion to the amount of money each stockholder has invested.  Not all stock is necessarily equal, as certain classes of stock may be issued for example without voting rights, with enhanced voting rights, or with a certain priority to receive profits or liquidation proceeds before or after other classes of shareholders.
Stock can be bought and sold privately or on stock exchanges, and such transactions are typically heavily regulated by governments to prevent fraud, protect investors, and benefit the larger economy. The stocks are deposited with the depositories in the electronic format also known as Demat account. As new shares are issued by a company, the ownership and rights of existing shareholders are diluted in return for cash to sustain or grow the business. Companies can also buy back stock, which often lets investors recoup the initial investment plus capital gains from subsequent rises in stock price.  Stock options, issued by many companies as part of employee compensation, do not represent ownership, but represent the right to buy ownership at a future time at a specified price.  This would represent a windfall to the employees if the option is exercised when the market price is higher than the promised price, since if they immediately sold the stock they would keep the difference (minus taxes).</t>
  </si>
  <si>
    <t>In economics, a market is transparent if much is known by many about: What products and services or capital assets are available, market depth (quantity available), what price, and where. Transparency is important since it is one of the theoretical conditions required for a free market to be efficient. Price transparency can, however, lead to higher prices. For example, if it makes sellers reluctant to give steep discounts to certain buyers (e.g. disrupting price dispersion among buyers), or if it facilitates collusion, and price volatility is another concern. A high degree of market transparency can result in disintermediation due to the buyer's increased knowledge of supply pricing.
There are two types of price transparency: 1) I know what price will be charged to me, and 2) I know what price will be charged to you. The two types of price transparency have different implications for differential pricing. A transparent market should also provide necessary information about quality and other product features, although quality can be exceedingly difficult to estimate for some goods, such as artworks.While the stock market is relatively transparent, hedge funds are notoriously secretive.  Researchers in this area have found concerns by hedge funds about the crowding out of their trades through transparency and undesirable effects of incomplete transparency. Some financial professionals, including Wall Street veteran Jeremy Frommer are pioneering the application of transparency to hedge funds by broadcasting live from trading desks and posting detailed portfolios online.</t>
  </si>
  <si>
    <t xml:space="preserve">Enron Corporation was an American energy, commodities, and services company based in Houston, Texas. It was founded in 1985 as a merger between Houston Natural Gas and InterNorth, both relatively small regional companies. Before its bankruptcy on December 3, 2001, Enron employed approximately 29,000 staff and was a major electricity, natural gas, communications and pulp and paper company, with claimed revenues of nearly $101 billion during 2000. Fortune named Enron "America's Most Innovative Company" for six consecutive years.
At the end of 2001, it was revealed that Enron's reported financial condition was sustained by an institutionalized, systemic and creatively planned accounting fraud, known since as the Enron scandal. Enron has since become a well-known example of willful corporate fraud and corruption. The scandal also brought into question the accounting practices and activities of many corporations in the United States and was a factor in the enactment of the Sarbanes–Oxley Act of 2002. The scandal also affected the greater business world by causing the dissolution of the Arthur Andersen accounting firm, which had been Enron's main auditor for years.Enron filed for bankruptcy in the Southern District of New York in late 2001 and selected Weil, Gotshal &amp;amp; Manges as its bankruptcy counsel. It ended its bankruptcy during November 2004, pursuant to a court-approved plan of reorganization. A new board of directors changed the name of Enron to Enron Creditors Recovery Corp., and emphasized reorganizing and liquidating certain operations and assets of the pre-bankruptcy Enron. On September 7, 2006, Enron sold Prisma Energy International Inc., its last remaining business, to Ashmore Energy International Ltd. (now AEI).
</t>
  </si>
  <si>
    <t>The United Kingdom of Great Britain and Northern Ireland, commonly known as the United Kingdom (UK) or Britain, is a sovereign country in north-western Europe, off the north-­western coast of the European mainland. The United Kingdom includes the island of Great Britain, the north-­eastern part of the island of Ireland, and many smaller islands within the British Isles. Northern Ireland shares a land border with the Republic of Ireland. Otherwise, the United Kingdom is surrounded by the Atlantic Ocean, with the North Sea to the east, the English Channel to the south and the Celtic Sea to the south-west, giving it the 12th-longest coastline in the world. The Irish Sea separates Great Britain and Ireland. The total area of the United Kingdom is 94,000 square miles (240,000 km2).
The United Kingdom is a unitary parliamentary democracy and constitutional monarchy. The monarch is Queen Elizabeth II, who has reigned since 1952. The United Kingdom's capital is London, a global city and financial centre with an urban area population of 10.3 million.
The United Kingdom consists of four countries: England, Scotland, Wales and Northern Ireland. Their capitals are London, Edinburgh, Cardiff and Belfast, respectively. Other than England, the constituent countries have their own devolved governments, each with varying powers. Other major British cities include Birmingham, Glasgow, Edinburgh, Leeds, Liverpool, and Manchester.
The union between the Kingdom of England (which included Wales) and the Kingdom of Scotland in 1707 to form the Kingdom of Great Britain, followed by the union in 1801 of Great Britain with the Kingdom of Ireland created the United Kingdom of Great Britain and Ireland. Five-sixths of Ireland seceded from the UK in 1922, leaving the present formulation of the United Kingdom of Great Britain and Northern Ireland. The UK's name was adopted in 1927 to reflect the change.The nearby Isle of Man, Bailiwick of Guernsey and Bailiwick of Jersey are not part of the UK, being Crown dependencies with the British Government responsible for defence and international representation. There are also 14 British Overseas Territories, the last remnants of the British Empire which, at its height in the 1920s, encompassed almost a quarter of the world's landmass and was the largest empire in history. British influence can be observed in the language, culture and political systems of many of its former colonies.The United Kingdom has the world's fifth-largest economy by nominal gross domestic product (GDP), and the ninth-largest by purchasing power parity (PPP). It has a high-income economy and a very high human development index rating, ranking 13th in the world. The UK became the world's first industrialised country and was the world's foremost power during the 19th and early 20th centuries. Today the UK remains one of the great powers, with considerable economic, cultural, military, scientific, technological and political influence internationally. It one of five recognised nuclear weapons state and is ranked sixth globally in military expenditure. It has been a permanent member of the United Nations Security Council since its first session in 1946.
The United Kingdom is a member of the Commonwealth of Nations, the Council of Europe, the G7, the G20, NATO, the Organisation for Economic Co-operation and Development (OECD), Interpol and the World Trade Organization (WTO). It was a member of the European Union (EU) and its predecessor, the European Economic Community (EEC), from 1 January 1973 until withdrawing on 31 January 2020.</t>
  </si>
  <si>
    <t>India (Hindi: Bhārat), officially the Republic of India (Hindi: Bhārat Gaṇarājya), is a country in South Asia. It is the second-most populous country, the seventh-largest country by land area, and the most populous democracy in the world. Bounded by the Indian Ocean on the south, the Arabian Sea on the southwest, and the Bay of Bengal on the southeast, it shares land borders with Pakistan to the west; China, Nepal, and Bhutan to the north; and Bangladesh and Myanmar to the east. In the Indian Ocean, India is in the vicinity of Sri Lanka and the Maldives; its Andaman and Nicobar Islands share a maritime border with Thailand and Indonesia.
Modern humans arrived on the Indian subcontinent from Africa no later than 55,000 years ago.
Their long occupation, initially in varying forms of isolation as hunter-gatherers, has made the region highly diverse, second only to Africa in human genetic diversity. Settled life emerged on the subcontinent in the western margins of the Indus river basin 9,000 years ago, evolving gradually into the Indus Valley Civilisation of the third millennium BCE.
By 1200 BCE, an archaic form of Sanskrit, an Indo-European language, had diffused into India from the northwest, unfolding as the language of the Rigveda, and recording the dawning of Hinduism in India.
The Dravidian languages of India were supplanted in the northern and western regions.
By 400 BCE, stratification and exclusion by caste had emerged within Hinduism,
and Buddhism and Jainism had arisen, proclaiming social orders unlinked to heredity.
Early political consolidations gave rise to the loose-knit Maurya and Gupta Empires based in the Ganges Basin.
Their collective era was suffused with wide-ranging creativity, but also marked by the declining status of women, and the incorporation of untouchability into an organised system of belief. In South India, the Middle kingdoms exported Dravidian-languages scripts and religious cultures to the kingdoms of Southeast Asia.In the early medieval era, Christianity, Islam, Judaism, and Zoroastrianism put down roots on India's southern and western coasts.
Muslim armies from Central Asia intermittently overran India's northern plains,
eventually establishing the Delhi Sultanate, and drawing northern India into the cosmopolitan networks of medieval Islam.
In the 15th century, the Vijayanagara Empire created a long-lasting composite Hindu culture in south India.
In the Punjab, Sikhism emerged, rejecting institutionalised religion.
The Mughal Empire, in 1526, ushered in two centuries of relative peace,
leaving a legacy of luminous architecture.
Gradually expanding rule of the British East India Company followed, turning India into a colonial economy, but also consolidating its sovereignty. British Crown rule began in 1858. The rights promised to Indians were granted slowly, but technological changes were introduced, and ideas of education, modernity and the public life took root.
A pioneering and influential nationalist movement emerged, which was noted for nonviolent resistance and became the major factor in ending British rule. In 1947 the British Indian Empire was partitioned into two independent dominions, a Hindu-majority Dominion of India and a Muslim-majority Dominion of Pakistan, amid large-scale loss of life and an unprecedented migration.India has been a secular federal republic since 1950, governed in a democratic parliamentary system. It is a pluralistic, multilingual and multi-ethnic society. India's population grew from 361 million in 1951 to 1.211 billion in 2011.
During the same time, its nominal per capita income increased from US$64 annually to US$1,498, and its literacy rate from 16.6% to 74%. From being a comparatively destitute country in 1951,
India has become a fast-growing major economy and a hub for information technology services, with an expanding middle class. It has a space programme which includes several planned or completed extraterrestrial missions. Indian movies, music, and spiritual teachings play an increasing role in global culture.
India has substantially reduced its rate of poverty, though at the cost of increasing economic inequality.
India is a nuclear-weapon state, which ranks high in military expenditure. It has disputes over Kashmir with its neighbours, Pakistan and China, unresolved since the mid-20th century.
Among the socio-economic challenges India faces are gender inequality, child malnutrition,
and rising levels of air pollution.
India's land is megadiverse, with four biodiversity hotspots. Its forest cover comprises 21.4% of its area. India's wildlife, which has traditionally been viewed with tolerance in India's culture, is supported among these forests, and elsewhere, in protected habitats.</t>
  </si>
  <si>
    <t xml:space="preserve">Sharia (, Arabic: شَرِيعَة‎ [ʃaˈriːʕah]), Islamic law, or Sharia law, is a religious law forming part of the Islamic tradition. It is derived from the religious precepts of Islam, particularly the Quran and the hadith. In Arabic, the term sharīʿah refers to God's immutable divine law and is contrasted with fiqh, which refers to its human scholarly interpretations. The manner of its application in modern times has been a subject of dispute between Muslim fundamentalists and modernists.Traditional theory of Islamic jurisprudence recognizes four sources of Sharia: the Quran, sunnah (authentic hadith), qiyas (analogical reasoning), and ijma (juridical consensus). Different legal schools—of which the most prominent are Hanafi, Maliki, Shafiʽi school, Hanbali and Jafari—developed methodologies for deriving Sharia rulings from scriptural sources using a process known as ijtihad. Traditional jurisprudence (fiqh) distinguishes two principal branches of law, ʿibādāt (rituals) and muʿāmalāt (social relations), which together comprise a wide range of topics. Its rulings are concerned with ethical standards as much as with legal norms, assigning actions to one of five categories: mandatory, recommended, neutral, abhorred, and prohibited. Thus, some areas of Sharia overlap with the Western notion of law while others correspond more broadly to living life in accordance with God's will.Classical jurisprudence was elaborated by private religious scholars, largely through legal opinions (fatwas) issued by qualified jurists (muftis). It was historically applied in Sharia courts by ruler-appointed judges, who dealt mainly with civil disputes and community affairs. Sultanic courts, the police and market inspectors administered criminal justice, which was influenced by Sharia but not bound by its rules. Non-Muslim (dhimmi) communities had legal autonomy to adjudicate their internal affairs. Over the centuries, Sunni Islam muftis were gradually incorporated into state bureaucracies, and fiqh was complemented by various economic, criminal and administrative laws issued by Muslim rulers. The Ottoman civil code of 1869–1876 was the first partial attempt to codify Sharia.In the modern era, traditional laws in the Muslim world have been widely replaced by statutes inspired by European models. Judicial procedures and legal education were likewise brought in line with European practice. While the constitutions of most Muslim-majority states contain references to Sharia, its classical rules were largely retained only in personal status (family) laws. Legislators who codified these laws sought to modernize them without abandoning their foundations in traditional jurisprudence. The Islamic revival of the late 20th century brought along calls by Islamism movements for full implementation of Sharia, including hudud corporal punishments, such as stoning. In some cases, this resulted in traditionalist legal reform, while other countries witnessed juridical reinterpretation of Sharia advocated by progressive reformers. Some Muslim-minority countries recognize the use of Sharia-based family laws for their Muslim populations. Sharia also continues to influence other aspects of private and public life.
The role of Sharia has become a contested topic around the world. Introduction of Sharia-based laws sparked intercommunal violence in Nigeria and may have contributed to the breakup of Sudan. Some jurisdictions in North America have passed bans on use of Sharia, framed as restrictions on religious or foreign laws. There are ongoing debates as to whether Sharia is compatible with democracy, human rights, freedom of thought, women's rights, LGBT rights, and banking.
</t>
  </si>
  <si>
    <t>The Organisation of Islamic Cooperation (OIC; Arabic: منظمة التعاون الإسلامي‎, romanized: Munaẓẓama at-Taʿāwun al-ʾIslāmiyy; French: Organisation de la coopération islamique), formerly the Organisation of the Islamic Conference, is an international organization founded in 1969, consisting of 57 member states, with a collective population of over 1.8 billion as of 2015 with 49 countries being Muslim-majority countries. The organisation states that it is "the collective voice of the Muslim world" and works to "safeguard and protect the interests of the Muslim world in the spirit of promoting international peace and harmony".The OIC has permanent delegations to the United Nations and the European Union. The official languages of the OIC are Arabic, English, and French.</t>
  </si>
  <si>
    <t xml:space="preserve">Standard Ethics is an independent sustainability reporting rating agency based in London.
As a brand, Standard Ethics has been making a name for itself in the world of Sustainable Finance and ESG (Environmental, Social and Governance) studies since 2004. It is renowned as having introduced in 2001 a standardised and uniform approach to sustainability ratings, both from a business model and methodology point of view. From a methodological angle, it separates  Corporate Social Responsibility (CSR) from Sustainability, which, according to the agency, is a global and systemic approach and whose definition is not given by a single entity but by international institutions. 
In fact, Standard Ethics aims  to promote sustainability and corporate governance standard principles issuing the Standard Ethics Rating, an evaluation of the  level of compliance of companies and sovereign nations on matters such as corporate governance and sustainability as indicated by  documents and guidelines published by the United Nations (UN), the Organisation for Economic Co-operation and Development (OECD) and the European Union (EU). Using this approach Standard Ethics adopts an ethic neutral approach, as it follows international guidelines.
The Standard Ethics Business Model is based on the Applicant-pay model. Like credit rating agencies, Standard Ethics sells solicited ratings, meaning it charges applicants (corporate entities) a fee for providing a rating. From the moment it is assigned, the rating (and the analysis) belongs to the applicant. Conversely, under the “Investor-pay model”, agencies charge investors a fee for providing a list of investable companies.   
</t>
  </si>
  <si>
    <t>The MSCI KLD 400 Social Index was launched in 1990 and is designed to help socially conscious investors weigh social and environmental factors in their investment choices.
It was founded by KLD's Amy Domini as the Domini 400 Social Index.
The MSCI KLD 400 Social Index is designed to provide exposure to the common stocks of companies that KLD determines have positive environmental, social and corporate governance (ESG) characteristics. The KLD400 consists of 400 companies drawn from the universe of the 3,000 largest U.S. public equities as measured by float-adjusted market capitalization. The index is composed approximately 90% of large cap companies, 9% mid cap companies chosen for sector diversification, and 1% small cap companies with exemplary social and environmental records.
The eligible universe for the KLD400 is the 3,000 largest U.S. companies (by float-adjusted market capitalization) in the U.S. equity market.  KLD selects the eligible universe index on April 15 (or closest business day) of each year.
KLD defines U.S. equity as follows:
U.S. headquarters
Primary market listing is the NYSE or NASDAQ
Companies with non-U.S. incorporation for tax or regulatory purposes are evaluated on a case-by-case basisKLD follows the rules of the FTSE AWD USA Index.
The following types of equities are not eligible for the KLD400: 
Preferred stocks
Limited or other types of partnerships
Royalty trusts
Closed-end fundsIn 2010, it was renamed from FTSE KLD 400 Social Index to MSCI KLD 400 Social Index.</t>
  </si>
  <si>
    <t>The FTSE4Good Index is a series of ethical investment stock market indices launched in 2001 by the FTSE Group. A number of stock market indices are available, for example covering UK shares, US shares, European markets and Japan, with inclusion based on a range of corporate social responsibility criteria. Research for the indices is supported by the Ethical Investment Research Services (EIRIS). The index excludes companies due to their involvement in tobacco production, nuclear weapons, conventional weapon systems, or coal power industry and rates companies for inclusion based environmental sustainability, relationships with stakeholders, attitudes to human rights, supply chain labour standards and the countering of bribery.It is uncertain whether inclusion in or exclusion from the index does effectively incentivise the affected companies to change their behaviour in regards to social responsibility. As to the financial performance for investors, there is no evidence that a portfolio that is subject to ethical criteria performs significantly different compared to their unrestricted equivalent.</t>
  </si>
  <si>
    <t>The Calvert Social Index is a stock market index created by Calvert Investments as a benchmark of large companies that are considered socially responsible or ethical. It currently consists of 680 companies, weighted by market capitalization, selected from approximately 1,000 of the largest publicly traded companies in the United States using Calvert's social criteria. These criteria relate to the environment, workplace issues, product safety, community relations, weapons contracting, international operations, and human rights.This index was created following the success of the Domini 400 Social Index by KLD Research &amp;amp; Analytics, Inc. The Calvert index is used by many so-called socially responsible mutual funds as a benchmark for their performance.</t>
  </si>
  <si>
    <t xml:space="preserve">Socially responsible investing (SRI), social investment, sustainable socially conscious, "green" or ethical investing, is any investment strategy which seeks to consider both financial return and social/environmental good to bring about  social change regarded as positive by proponents. Socially responsible investments often constitute a small percentage of total funds invested by corporations and are riddled with obstacles.
Recently, it has also become known as "sustainable investing" or "responsible investing". There is also a subset of SRI known as "impact investing", devoted to the conscious creation of social impact through investment.
In general, socially responsible investors encourage corporate practices that they believe promote environmental stewardship, consumer protection, human rights, and racial or gender diversity. Some SRIs avoid investing in businesses perceived to have negative social effects such as alcohol, tobacco, fast food, gambling, pornography, weapons, fossil fuel production or the military. The areas of concern recognized by the SRI practitioners are sometimes summarized under the heading of ESG issues: environment, social justice, and corporate governance.
Socially responsible investing is one of several related concepts and approaches that influence and, in some cases, govern how asset managers invest portfolios. The term "socially responsible investing" sometimes narrowly refers to practices that seek to avoid harm by screening companies for ESG risks before deciding whether or not they should be included in an investment portfolio. However, the term is also used more broadly to include more proactive practices such as impact investing, shareholder advocacy and community investing. According to investor Amy Domini, shareholder advocacy and community investing are pillars of socially responsible investing, while doing only negative screening is inadequate.Some rating companies focus specifically on ESG risk ratings as they can be a "valuable tool for asset managers".  These ratings firms evaluate companies and projects on several risk factors and typically assign an aggregate score to each company or project being rated.  The firms publish reports of their ESG risk findings.  
</t>
  </si>
  <si>
    <t>Market capitalization, commonly called market cap, is the market value of a publicly traded company's outstanding shares. 
Market capitalization is equal to the share price multiplied by the number of shares outstanding. Since outstanding stock is bought and sold in public markets, capitalization could be used as an indicator of public opinion of a company's net worth and is a determining factor in some forms of stock valuation.</t>
  </si>
  <si>
    <t>Churn rate (sometimes called attrition rate), in its broadest sense, is a measure of the number of individuals or items moving out of a collective group over a specific period. It is one of two primary factors that determine the steady-state level of customers a business will support.
The term is used in many contexts, but is most widely applied in business with respect to a contractual customer base, for example in businesses with a subscriber-based service model such as mobile telephone networks and pay TV operators. The term is also used to refer to participant turnover in peer-to-peer networks. Churn rate is an input into customer lifetime value modeling, and can be part of a simulator used to measure return on marketing investment using marketing mix modeling.</t>
  </si>
  <si>
    <t xml:space="preserve">Bloomberg L.P. is a privately held financial, software, data, and media company headquartered in Midtown Manhattan, New York City. It was founded by Michael Bloomberg in 1981, with the help of Thomas Secunda, Duncan MacMillan, Charles Zegar, and a 12% ownership investment by Merrill Lynch.Bloomberg L.P. provides financial software tools and enterprise applications such as analytics and equity trading platform, data services, and news to financial companies and organizations through the Bloomberg Terminal (via its Bloomberg Professional Service), its core revenue-generating product. Bloomberg L.P. also includes a wire service (Bloomberg News), a global television network (Bloomberg Television), websites, radio stations (Bloomberg Radio), subscription-only newsletters, and two magazines: Bloomberg Businessweek and Bloomberg Markets.The company has 167 locations and nearly 20,000 employees.The company's director of global construction Anthony Gozzone took part in bribery between 2010 and 2017 in which he accepted bribes in exchanging for awarding construction work done for Bloomberg. Guzzone has accepted more than $5.1 million in bribes and he pleaded guilty to tax evasion on the bribes in September, 2020 and sentenced to prison for three years and two months in January 2021
</t>
  </si>
  <si>
    <t>In economics and finance, an index is a statistical measure of change in a representative group of individual data points. These data may be derived from any number of sources, including company performance, prices, productivity, and employment. Economic indices track economic health from different perspectives. Influential global financial indices such as the Global Dow, and the NASDAQ Composite track the performance of selected large and powerful companies in order to evaluate and predict economic trends. The Dow Jones Industrial Average and the S&amp;amp;P 500 primarily track U.S. markets, though some legacy international companies are included. The consumer price index tracks the variation in prices for different consumer goods and services over time in a constant geographical location and is integral to calculations used to adjust salaries, bond interest rates, and tax thresholds for inflation. The GDP Deflator Index, or real GDP, measures the level of prices of all-new, domestically produced, final goods and services in an economy. Market performance indices include the labour market index/job index and proprietary stock market index investment instruments offered by brokerage houses.
Some indices display market variations. For example, the Economist provides a Big Mac Index that expresses the adjusted cost of a globally ubiquitous Big Mac as a percentage over or under the cost of a Big Mac in the U.S. in USD (estimated: $3.57). The least relatively expensive Big Mac price occurs in Hong Kong, at a 52% reduction from U.S. prices, or $1.71 U.S. Such indices can be used to help forecast currency values.</t>
  </si>
  <si>
    <t xml:space="preserve">Morningstar, Inc. is an American financial services firm headquartered in Chicago, Illinois. It provides an array of  investment research and investment management services. Joe Mansueto founded Morningstar in 1984.
With operations in 29 countries, Morningstar's research and recommendations are considered by financial journalists as influential in the asset management industry, and a positive or negative recommendation from Morningstar analysts can drive money into or away from any given fund. Through its asset management division, the firm currently manages over $215 billion as of September 30, 2020.The firm also provides software and data platforms for investment professionals, including "Morningstar Direct" and "Morningstar Advisor Workstation".
</t>
  </si>
  <si>
    <t>Trend following or trend trading is a trading strategy according to which one should buy an asset when its price trend goes up, and sell when its trend goes down, expecting price movements to continue.There are a number of different techniques, calculations and time-frames that may be used to determine the general direction of the market to generate a trade signal (forex signals), including the current market price calculation, moving averages and channel breakouts.  Traders who employ this strategy do not aim to forecast or predict specific price levels; they simply jump on the trend and ride it. Due to the different techniques and time frames employed by trend followers to identify trends, trend followers as a group are not always strongly correlated to one another.
Trend following is used by commodity trading advisors (CTAs) as the predominant strategy of technical traders.  Research done by Galen Burghardt has shown that between 2000-2009 there was a very high correlation (.97) between trend following CTAs and the broader CTA index.</t>
  </si>
  <si>
    <t>CFA Institute is a global, not-for-profit professional organization that provides investment professionals with finance education. It aims to promote the standards in ethics, education, and professional excellence in the global investment industry.The organization offers the Chartered Financial Analyst (CFA) designation, the Certificate in Investment Performance Measurement (CIPM), the Certificate in ESG Investing, and the Investment Foundations Certificate. It provides continuing education conferences, seminars, webcasts, and publications to allow members and other participants to stay current on developments in the investment industry. CFA Institute also oversees the CFA Institute Research Challenge for university students and the Research Foundation of CFA Institute.CFA Institute is headquartered in Charlottesville, Virginia, USA, with additional offices in New York City, Washington, D.C., London, Hong Kong, Mumbai, Beijing, Shanghai and Abu Dhabi.</t>
  </si>
  <si>
    <t>The NASDAQ Biotechnology Index is a stock market index made up of securities of NASDAQ-listed companies classified according to the Industry Classification Benchmark as either the Biotechnology or the Pharmaceutical industry. A list of the 213 components of the index is published online.</t>
  </si>
  <si>
    <t>The Wilshire 5000 Total Market Index, or more simply the Wilshire 5000, is a market-capitalization-weighted index of the market value of all American-stocks actively traded in the United States. As of December 31, 2019, the index contained 3,473 components. The index is intended to measure the performance of most publicly traded companies headquartered in the United States, with readily available price data, (Bulletin Board/penny stocks and stocks of extremely small companies are excluded). Hence, the index includes a majority of the common stocks and REITs traded primarily through New York Stock Exchange, NASDAQ,  or the American Stock Exchange.  Limited partnerships and ADRs are not included. It can be tracked by following the ticker ^W5000.</t>
  </si>
  <si>
    <t>A real estate investment trust (REIT) is a company that owns, and in most cases operates, income-producing real estate. REITs own many types of commercial real estate, ranging from office and apartment buildings to warehouses, hospitals, shopping centers, hotels and commercial forests. Some REITs engage in financing real estate. 
Most countries' laws on REITs entitle a real estate company to pay less in corporation tax and capital gains tax. REITs have been criticised as enabling speculation on housing, and reducing housing affordability, without increasing finance for building.REITs can be publicly traded on major exchanges, publicly registered but non-listed, or private. The two main types of REITs are equity REITs and mortgage REITs (mREITs). In November 2014, equity REITs were recognized as a distinct asset class in the Global Industry Classification Standard by S&amp;amp;P Dow Jones Indices and MSCI. The key statistics to examine the financial position and operation of a REIT include net asset value (NAV), funds from operations (FFO), and adjusted funds from operations (AFFO).</t>
  </si>
  <si>
    <t>A dividend is a distribution of profits by a corporation to its shareholders. When a corporation earns a profit or surplus, it is able to pay a proportion of the profit as a dividend to shareholders. Any amount not distributed is taken to be re-invested in the business (called retained earnings). The current year profit as well as the retained earnings of previous years are available for distribution; a corporation is usually prohibited from paying a dividend out of its capital. Distribution to shareholders may be in cash (usually a deposit into a bank account) or, if the corporation has a dividend reinvestment plan, the amount can be paid by the issue of further shares or by share repurchase. In some cases, the distribution may be of assets.
The dividend received by a shareholder is income of the shareholder and may be subject to income tax (see dividend tax). The tax treatment of this income varies considerably between jurisdictions. The corporation does not receive a tax deduction for the dividends it pays.A dividend is allocated as a fixed amount per share, with shareholders receiving a dividend in proportion to their shareholding. Dividends can provide stable income and raise morale among shareholders. For the joint-stock company, paying dividends is not an expense; rather, it is the division of after-tax profits among shareholders. Retained earnings (profits that have not been distributed as dividends) are shown in the shareholders' equity section on the company's balance sheet – the same as its issued share capital. Public companies usually pay dividends on a fixed schedule, but may declare a dividend at any time, sometimes called a special dividend to distinguish it from the fixed schedule dividends. Cooperatives, on the other hand, allocate dividends according to members' activity, so their dividends are often considered to be a pre-tax expense.
The word "dividend" comes from the Latin word "dividendum" ("thing to be divided").</t>
  </si>
  <si>
    <t>A capital gains tax (CGT) is a tax on the profit realized on the sale of a non-inventory asset. The most common capital gains are realized from the sale of stocks, bonds, precious metals, real estate, and property.
Not all countries impose a capital gains tax and most have different rates of taxation for individuals and corporations. Countries that do not impose a capital gains tax include Bahrain, Barbados, Belize, Cayman Islands, Isle of Man, Jamaica, New Zealand, Sri Lanka, Singapore, and others. In some countries, such as New Zealand and Singapore, professional traders and those who trade frequently are taxed on such profits as a business income. In Sweden, the Investment Savings Account (ISK - Investeringssparkonto) was introduced in 2012 in response to a decision by Parliament to stimulate saving in funds and equities. There is no tax on capital gains in ISKs; instead, the saver pays an annual standard low rate of tax. Fund savers nowadays mainly choose to save in funds via investment savings accounts.[1]
Capital gains tax can be payable on valuable items or assets sold at a profit. Antiques, shares, precious metals and second homes could be all subject to the tax if you make enough money from them. How much tax is payable can differ. The lower boundary of profit that is big enough to have a tax imposed on it is set by the government. If the profit is lower than this limit it is tax-free. The profit is in most cases the difference between the amount (or value) an asset is sold and the amount it was bought for.
The tax rate of the capital gains tax depends on how much profit you gained and also on how much money you make annually. For example, in the UK the CGT is currently (tax year 2019–2020) 10% of the profit if your income is under £50,000, then it is 20% if your income exceeds this limit. There is an additional tax that adds 8% to the existing tax rate if the profit comes from residential property. If any property is sold with loss, it is possible to offset it against annual gains. The CGT allowance for one tax year in the UK is currently £12,000 for an individual and double (£24,000) if you are a married couple or in a civil partnership. For equities, an example of a popular and liquid asset, national and state legislation often has a large array of fiscal obligations that must be respected regarding capital gains. Taxes are charged by the state over the transactions, dividends and capital gains on the stock market. However, these fiscal obligations may vary from jurisdiction to jurisdiction.</t>
  </si>
  <si>
    <t xml:space="preserve">Japan (Japanese: 日本, Nippon [ɲippoꜜɴ] (listen) or Nihon [ɲihoꜜɴ] (listen)) is an island country in East Asia, located in the northwest Pacific Ocean. It is bordered on the west by the Sea of Japan, and extends from the Sea of Okhotsk in the north toward the East China Sea and Taiwan in the south. Part of the Ring of Fire, Japan spans an archipelago of 6852 islands covering 377,975 square kilometers (145,937 sq mi); the five main islands are Hokkaido, Honshu, Shikoku, Kyushu, and Okinawa. Tokyo is Japan's capital and largest city; other major cities include Yokohama, Osaka, Nagoya, Sapporo, Fukuoka, Kobe, and Kyoto.
Japan is the eleventh-most populous country in the world, as well as one of the most densely populated and urbanized. About three-fourths of the country's terrain is mountainous, concentrating its population of 125.48 million on narrow coastal plains. Japan is divided into 47 administrative prefectures and eight traditional regions. The Greater Tokyo Area is the most populous metropolitan area in the world, with more than 37.4 million residents.
Japan has been inhabited since the Upper Paleolithic period (30,000 BC), though the first mentions of the archipelago appear in Chinese chronicles from the 1st century AD. Between the 4th and 9th centuries, the kingdoms of Japan became unified under an emperor and his imperial court based in Heian-kyō. Beginning in the 12th century, political power was held by a series of military dictators (shōgun) and feudal lords (daimyō), and enforced by a class of warrior nobility (samurai). After a century-long period of civil war, the country was reunified in 1603 under the Tokugawa shogunate, which enacted an isolationist foreign policy. In 1854, a United States fleet forced Japan to open trade to the West, which led to the end of the shogunate and the restoration of imperial power in 1868. In the Meiji period, the Empire of Japan adopted a Western-styled constitution and pursued a program of industrialization and modernization. In 1937, Japan invaded China; in 1941, it entered World War II as an Axis power. After suffering defeat in the Pacific War and two atomic bombings, Japan surrendered in 1945 and came under a seven-year Allied occupation, during which it adopted a new constitution. Since 1947, Japan has maintained a unitary parliamentary constitutional monarchy with a bicameral legislature, the National Diet.
Japan is a great power and a member of numerous international organizations, including the United Nations (since 1956), the OECD, and the Group of Seven. Although it has renounced its right to declare war, the country maintains Self-Defense Forces that are ranked as the world's fourth-most powerful military. After World War II, Japan experienced high economic growth, becoming the second-largest economy in the world by 1990 before being surpassed by China in 2010. Despite stagnant growth since the Lost Decade, the country's economy remains the third-largest by nominal GDP and the fourth-largest by PPP. A leader in the automotive and electronics industries, Japan has made significant contributions to science and technology. Ranked the second-highest country on the Human Development Index in Asia after Singapore, Japan has the world's highest life expectancy, though it is experiencing a decline in population. The culture of Japan is well known around the world, including its art, cuisine, music, and popular culture, which encompasses prominent animation and video game industries.
</t>
  </si>
  <si>
    <t>A mutual fund is an open-end professionally managed investment fund that pools money from many investors to purchase securities. Mutual funds are "the largest proportion of equity of U.S. corporations." Mutual fund investors may be retail or institutional in nature. The term is typically used in the United States, Canada, and India, while similar structures across the globe include the SICAV in Europe ('investment company with variable capital') and open-ended investment company (OEIC) in the UK.
Mutual funds have advantages and disadvantages compared to direct investing in individual securities. The advantages of mutual funds include economies of scale, diversification, liquidity, and professional management. However, these come with mutual fund fees and expenses. Primary structures of mutual funds are open-end funds, unit investment trusts, closed-end funds and exchange-traded funds (ETFs). 
Mutual funds are often classified by their principal investments as money market funds, bond or fixed income funds, stock or equity funds, hybrid funds, or other. Funds may also be categorized as index funds, which are passively managed funds that match the performance of an index, or actively managed funds. Hedge funds are not mutual funds as hedge funds cannot be sold to the general public.</t>
  </si>
  <si>
    <t>The OMX Nordic 40 (OMXN40) is a stock market index for the pan-regional (virtual) Nordic Stock Exchange. It is a capitalization-weighted index, created on October 2, 2006, that consists of the 40 most-traded stock classes of shares from the four stock markets operated by the OMX Group in the Nordic countries - Copenhagen, Helsinki, Reykjavík and Stockholm (although no Icelandic companies currently feature). The base date for the index is December 28, 2001, with a base value of 1000.</t>
  </si>
  <si>
    <t>The Euronext 100 Index is the blue chip index of the pan-European exchange, Euronext NV. 
It comprises the largest and most liquid stocks traded on Euronext. Each stock must trade more than 20 percent of its issued shares over the course of the rolling one year analysis period. The index is reviewed quarterly through a size and liquidity analysis of the investment universe. As of December 21, 2002, the stocks in the Euronext100 Index represent 80% (euro 1,177 billion) of the total market capitalization of Euronext’s investment universe (euro 1,477 billion). 
Each stock in the index is given a sector classification.</t>
  </si>
  <si>
    <t>FTSE Russell is a subsidiary of London Stock Exchange Group (LSEG) that produces, maintains, licenses, and markets stock market indices. The division is notable for FTSE 100 Index, Russell 2000 Index as well as other indices.
The brand and division FTSE Russell was introduced in 2015, which integrating the indexing services of FTSE index series and Russell index series. In the same year, LSEG sold Frank Russell Company's asset management division Russell Investments.In December 2020, FTSE Russell announced that it would strip its indexes of eight Chinese companies in response to Executive Order 13959.</t>
  </si>
  <si>
    <t>The FTSE Global Equity Index Series is a series of stock market indices provided by FTSE Group. It was launched in September 2003, and provides coverage of over 16,000 stocks in 49 countries.The series comprises various global and local indexes, including:
FTSE Global Total Cap Index, a global index covering approximately 16,500 stocks from micro cap to large cap
FTSE Global All Cap Index, a global index covering approximately 8,000 stocks from small cap to large cap
FTSE All-World Index, a global index covering approximately 3,500 mid cap and large cap stocks</t>
  </si>
  <si>
    <t>The NIFTY 50 is a benchmark Indian stock market index that represents the weighted average of 50 of the largest Indian companies listed on the National Stock Exchange. It is one of the two main stock indices used in India, the other being the BSE SENSEX.Nifty 50 is owned and managed by NSE Indices (previously known as India Index Services &amp;amp; Products Limited), which is a wholly owned subsidiary of the NSE Strategic Investment Corporation Limited. NSE Indices had a marketing and licensing agreement with Standard &amp;amp; Poor's for co-branding equity indices until 2013. The Nifty 50 index was launched on 22 April 1996, and is one of the many stock indices of Nifty.
The NIFTY 50 index has shaped up to be the largest single financial product in India, with an ecosystem consisting of exchange-traded funds (onshore and offshore), exchange-traded options at NSE, and futures and options abroad at the SGX. NIFTY 50 is the world's most actively traded contract. WFE, IOMA and FIA surveys endorse NSE's leadership position.The NIFTY 50 index covers 14 sectors (as on 20 June 2020) of the Indian economy and offers investment managers exposure to the Indian market in one portfolio. Between 2008 &amp;amp; 2012, the NIFTY 50 index's share of NSE's market capitalisation fell from 65% to 29% due to the rise of sectoral indices like NIFTY Bank, NIFTY IT, NIFTY Pharma, NIFTY SERV SECTOR, NIFTY Next 50, etc. The NIFTY 50 Index gives a weightage of 39.47% to financial services, 15.31% to Energy, 13.01% to IT, 12.38% to consumer goods, 6.11% to Automobiles and 0% to the agricultural sector.The NIFTY 50 index is a free float market capitalisation weighted index. The index was initially calculated on a full market capitalisation methodology. On 26 June 2009, the computation was changed to a free-float methodology. The base period for the NIFTY 50 index is 3 November 1995, which marked the completion of one year of operations of the National Stock Exchange Equity Market Segment. The base value of the index has been set at 1000 and a base capital of ₹ 2.06 trillion.</t>
  </si>
  <si>
    <t>An exchange-traded fund (ETF) is a type of investment fund and exchange-traded product, i.e. they are traded on stock exchanges. ETFs are similar in many ways to mutual funds, except that ETFs are bought and sold throughout the day on stock exchanges while mutual funds are bought and sold based on their price at day's end. An ETF holds assets such as stocks, bonds, currencies, and/or commodities such as gold bars, and generally operates with an arbitrage mechanism designed to keep it trading close to its net asset value, although deviations can occasionally occur. Most ETFs are index funds, that is, they hold the same securities in the same proportions as a certain stock market index or bond market index. The most popular ETFs in the U.S. replicate the S&amp;amp;P 500 Index, the total market index, the NASDAQ-100 index, the price of gold, the "growth" stocks in the Russell 1000 Index, or the index of the largest technology companies. With the exception of non-transparent actively managed ETFs, in most cases, the list of stocks that each ETF owns, as well as their weightings, is posted daily on the website of the issuer. The largest ETFs have annual fees of 0.03% of the amount invested, or even lower, although specialty ETFs can have annual fees well in excess of 1% of the amount invested. These fees are paid to the ETF issuer out of dividends received from the underlying holdings or from selling assets.
An ETF divides ownership of itself into shares that are held by shareholders. The details of the structure (such as a corporation or trust) will vary by country, and even within one country there may be multiple possible structures. The shareholders indirectly own the assets of the fund, and they will typically get annual reports. Shareholders are entitled to a share of the profits, such as interest or dividends, and they would be entitled to any residual value if the fund undergoes liquidation.
ETFs may be attractive as investments because of their low costs, tax efficiency, and tradability.As of 2017, there were 5,024 ETFs trading globally, with 1,756 based in the U.S., with over half of the inflows going to the 20 largest ETFs. As of September 2020, assets under management by U.S. ETFs was $4.9 trillion. Assets were up to $5.5 trillion by January 2021. In the U.S., the largest ETF issuers are BlackRock iShares with a 39% market share, The Vanguard Group with a 25% market share, and State Street Global Advisors with a 16% market share.Closed-end funds are not considered to be ETFs, even though they are funds and are traded on an exchange. ETNs are exchange-traded notes, debt instruments that are not exchange-traded funds.</t>
  </si>
  <si>
    <t>An emerging market (or an emerging country or an emerging economy) is a market that has some characteristics of a developed market, but does not fully meet its standards. This includes markets that may become developed markets in the future or were in the past. The term "frontier market" is used for developing countries with smaller, riskier, or more illiquid capital markets than "emerging". As of 2006, the economies of China and India are considered to be the largest emerging markets. According to The Economist, many people find the term outdated, but no new term has gained traction. Emerging market hedge fund capital reached a record new level in the first quarter of 2011 of $121 billion. The nine largest emerging and developing economies by either nominal or PPP-adjusted GDP are 4 of the 5 BRICS countries (Brazil, Russia, India and China) along with Indonesia, South Korea, Mexico, Saudi Arabia and Turkey.</t>
  </si>
  <si>
    <t xml:space="preserve">MSCI Inc. (formerly Morgan Stanley Capital International and MSCI Barra), is an American finance company headquartered in New York City and serving as a global provider of equity, fixed income, hedge fund stock market indexes, multi-asset portfolio analysis tools and ESG products. It publishes the MSCI BRIC, MSCI World and MSCI EAFE Indexes.
In 2018, MSCI announced it would begin including mainland Chinese "A" shares in its emerging markets index. The decision, reportedly made under the pressure of the Chinese government, with MSCI denying the existence of any political factors behind it, was controversial because many Chinese companies refuse to permit the Public Company Accounting Oversight Board to inspect their financial records.The company is currently headquartered at 7 World Trade Center in Manhattan, New York City, U.S.
</t>
  </si>
  <si>
    <t>Passive management (also called passive investing) is an investing strategy that tracks a market-weighted index or portfolio. Passive management is most common on the equity market, where index funds track a stock market index, but it is becoming more common in other investment types, including bonds, commodities and hedge funds.The most popular method is to mimic the performance of an externally specified index by buying an index fund. By tracking an index, an investment portfolio typically gets good diversification, low turnover (good for keeping down internal transaction costs), and low management fees. With low fees, an investor in such a fund would have higher returns than a similar fund with similar investments but higher management fees and/or turnover/transaction costs.The bulk of money in Passive index funds are invested with the three passive asset managers: Black Rock, Vanguard and State Street. A major shift from assets to passive investments has taken place since 2008. The two firms with the largest amounts of money under management, BlackRock and State Street, primarily engage in passive management strategies.</t>
  </si>
  <si>
    <t xml:space="preserve">In finance, the capital asset pricing model (CAPM) is a model used to determine a theoretically appropriate required rate of return of an asset, to make decisions about adding assets to a well-diversified portfolio.
The model takes into account the asset's sensitivity to non-diversifiable risk (also known as systematic risk or market risk), often represented by the quantity beta (β) in the financial industry, as well as the expected return of the market and the expected return of a theoretical risk-free asset. CAPM assumes a particular form of utility functions (in which only first and second moments matter, that is risk is measured by variance, for example a quadratic utility) or alternatively asset returns whose probability distributions are completely described by the first two moments (for example, the normal distribution) and zero transaction costs (necessary for diversification to get rid of all idiosyncratic risk). Under these conditions, CAPM shows that the cost of equity capital is determined only by beta. Despite it failing numerous empirical tests, and the existence of more modern approaches to asset pricing and portfolio selection (such as arbitrage pricing theory and Merton's portfolio problem), the CAPM still remains popular due to its simplicity and utility in a variety of situations.
</t>
  </si>
  <si>
    <t xml:space="preserve">Modern portfolio theory (MPT), or mean-variance analysis, is a mathematical framework for assembling a portfolio of assets such that the expected return is maximized for a given level of risk. It is a formalization and extension of diversification in investing, the idea that owning different kinds of financial assets is less risky than owning only one type. Its key insight is that an asset's risk and return should not be assessed by itself, but by how it contributes to a portfolio's overall risk and return. It uses the variance of asset prices as a proxy for risk.Economist Harry Markowitz introduced MPT in a 1952 essay, for which he was later awarded a Nobel Memorial Prize in Economic Sciences; see Markowitz model.
</t>
  </si>
  <si>
    <t>In asset pricing and portfolio management the Fama–French three-factor model is a model designed by Eugene Fama and Kenneth French to describe stock returns. Fama and French were professors at the University of Chicago Booth School of Business, where Fama still resides. In 2013, Fama shared the Nobel Memorial Prize in Economic Sciences. The three factors are (1) market risk, (2) the outperformance of small versus big companies, and (3) the outperformance of high book/market versus small book/market companies. However, the size and book/market ratio themselves are not in the model. For this reason, there is academic debate about the meaning of the last two factors.</t>
  </si>
  <si>
    <t xml:space="preserve">Finance is a term for matters regarding the management, creation, and study of money and investments. Specifically, it deals with the questions of how and why an individual, company or government acquire the money needed –  called capital in the company context –  and how they spend or invest that money. Finance is then often split into the following major categories:  corporate finance, personal finance and public finance.At the same time, and correspondingly, finance is about the overall "system"
i.e., the financial markets that allow the flow of money, via investments and other financial instruments,  between and within these areas; 
this "flow" is facilitated by the financial services sector.
A major focus within finance is thus investment management –  called money management for individuals, and asset management for institutions –  and finance then includes the associated activities of securities trading and stock broking, investment banking, financial engineering, and risk management.
Given its wide scope, finance is studied in several academic disciplines, and, correspondingly, there are several related professional qualifications that can lead to the field.
</t>
  </si>
  <si>
    <t>Fundamental analysis, in accounting and finance, is the analysis of a business's financial statements (usually to analyze the business's assets, liabilities, and earnings); health; and competitors and markets. It also considers the overall state of the economy and factors including interest rates, production, earnings, employment, GDP, housing, manufacturing and management. There are two basic approaches that can be used: bottom up analysis and top down analysis. These terms are used to distinguish such analysis from other types of investment analysis, such as quantitative and technical.
Fundamental analysis is performed on historical and present data, but with the goal of making financial forecasts. There are several possible objectives: 
to conduct a company stock valuation and predict its probable price evolution;
to make a projection on its business performance;
to evaluate its management and make internal business decisions and/or to calculate its credit risk;
to find out the intrinsic value of the share.</t>
  </si>
  <si>
    <t>Fundamentally based indexes are indices in which stocks are weighted by one of many economic fundamental factors, especially accounting figures which are commonly used when performing corporate valuation, or by a composite of several fundamental factors. A potential benefit with composite fundamental indices is that they might average out specific sector biases which may be the case when only using one fundamental factor. A key belief behind the fundamental index methodology is that underlying corporate accounting/valuation figures are more accurate estimators of a company's intrinsic value, rather than the listed market value of the company, i.e. that one should buy and sell companies in line with their accounting figures rather than according to their current market prices. In this sense fundamental indexing is linked to so-called fundamental analysis.
The fundamental factors commonly used by fundamental index managers are sales, earnings, book value, cash flow and dividends. Even the number of employees have been used in empirical studies on fundamental indexation. Fundamental indices are often contrasted to capitalization-weighted indices. Fundamentally based indices were arguably pioneered by Research Affiliates (RA), which first circulated research on the methodology in mid-2004. However, the method is in practice very similar to the so-called Core Equity Strategy-method launched by Dimensional Fund Advisors (DFA) during the same year. They are similar since DFA evaluates weight of small cap stocks and value stocks in a direct way whereas RA evaluates weight of small cap stocks and value stocks in a more indirect way. Furthermore, fundamental indexation is also seen by some people as merely a practical application and repackaging of the findings of one of the most famous journal articles in modern financial economics: "The Cross-Section of Expected Stock Returns" by Fama &amp;amp; French (1992). This is because the key characteristic of fundamental indices is that they have a combined relative small cap and value stock tilt vs. a capitalization-weighted index, which is for example explicitly shown in a Swedish context by Olof Andersson (2009) in his Thesis "Irrational Indexation". Fundamental indices ride on the small cap and the value stock premiums which have been present in international stock markets during the last 30–40 years so it is not strange that they might beat the market. Thus, a fundamental index does not actually buy companies in line with only their accounting figures, but rather companies with high accounting figures which at the same time exhibit low market values. A fundamental index is thus not really value indifferent indexing contrary to claims of its inventors. The current challenge of fundamental index managers is to conclusively prove that their index funds provide more value than merely riding on the small cap and the value stock premium, if possible, in order to legitimate the fees charged by these managers. There is some evidence, statistical significance, that fundamental indices create more value but there is yet any evidence known of economic significance.</t>
  </si>
  <si>
    <t>The S&amp;amp;P 500, or simply the S&amp;amp;P, is a stock market index that measures the stock performance of 500 large companies listed on stock exchanges in the United States. It is one of the most commonly followed equity indices.The S&amp;amp;P 500 index is a capitalization-weighted index and the 10 largest companies in the index account for 27.5% of the market capitalization of the index. The 10 largest companies in the index, in order of weighting, are Apple Inc., Microsoft, Amazon.com, Facebook, Alphabet Inc. (class A &amp;amp; C), Tesla, Inc., Berkshire Hathaway, JPMorgan Chase &amp;amp; Co., and Johnson &amp;amp; Johnson, respectively. For a list of the components of the index, see List of S&amp;amp;P 500 companies. The components that have increased their dividends in 25 consecutive years are known as the S&amp;amp;P 500 Dividend Aristocrats.Index funds that track the S&amp;amp;P 500 have been recommended as investments by Warren Buffett, Burton Malkiel, and John C. Bogle for investors with long time horizons.Although the index includes only companies listed in the United States, companies in the index derive on average only 72% of their revenue in the United States.The index is one of the factors in computation of the Conference Board Leading Economic Index, used to forecast the direction of the economy.The index is associated with many ticker symbols, including: ^GSPC, INX, and $SPX, depending on market or website. The index value is updated every 15 seconds, or 1,559 times per trading day, with price updates disseminated by Reuters.The S&amp;amp;P 500 is maintained by S&amp;amp;P Dow Jones Indices, a joint venture majority-owned by S&amp;amp;P Global, and its components are selected by a committee.</t>
  </si>
  <si>
    <t xml:space="preserve">An index fund (also index tracker) is a mutual fund or exchange-traded fund (ETF) designed to follow certain preset rules so that the fund can track a specified basket of underlying investments. While index providers often emphasize that they are for-profit organizations, index providers have the ability to act as "reluctant regulators" when determining which companies are suitable for an index. Those rules may include tracking prominent indexes like the S&amp;amp;P 500 or the Dow Jones Industrial Average or implementation rules, such as tax-management, tracking error minimization, large block trading or patient/flexible trading strategies that allow for greater tracking error but lower market impact costs. Index funds may also have rules that screen for social and sustainable criteria. 
An index fund's rules of construction clearly identify the type of companies suitable for the fund. The most commonly known index fund in the United States, the S&amp;amp;P 500 Index Fund, is based on the rules established by S&amp;amp;P Dow Jones Indices for their S&amp;amp;P 500 Index. Equity index funds would include groups of stocks with similar characteristics such as the size, value, profitability and/or geographic location of the companies. A group of stocks may include companies from the United States, Non-US Developed, emerging markets or Frontier Market countries. Additional index funds within these geographic markets may include indexes of companies that include rules based on company characteristics or factors, such as companies that are small, mid-sized, large, small value, large value, small growth, large growth, the level of gross profitability or investment capital, real estate, or indexes based on commodities and fixed-income. Companies are purchased and held within the index fund when they meet the specific index rules or parameters and are sold when they move outside of those rules or parameters. Think of an index fund as an investment utilizing rules-based investing. Some index providers announce changes of the companies in their index before the change date whilst other index providers do not make such announcements.  
The main advantage of index funds for investors is they don't require much time to manage as the investors don't have to spend time analyzing various stocks or stock portfolios. Many investors also find it difficult to beat the performance of the S&amp;amp;P 500 Index due to their lack of experience/skill in investing.  Some legal scholars have previously suggested an value maximization and agency-costs theory for understanding index funds stewardship.
One index provider, Dow Jones Indexes, has 130,000 indices. Dow Jones Indexes says that all its products are maintained according to clear, unbiased, and systematic methodologies that are fully integrated within index families.As of 2014, index funds made up 20.2% of equity mutual fund assets in the US. Index domestic equity mutual funds and index-based exchange-traded funds (ETFs), have benefited from a trend towards more index-oriented investment products. From 2007 through 2014, index domestic equity mutual funds and ETFs received $1 trillion in new net cash, including reinvested dividends. Index-based domestic equity ETFs have grown particularly quickly, attracting almost twice the flows of index domestic equity mutual funds since 2007. In contrast, actively managed domestic equity mutual funds experienced a net outflow of $659 billion, including reinvested dividends, from 2007 to 2014.
</t>
  </si>
  <si>
    <t xml:space="preserve">The Dow Jones Sustainability Indices (DJSI) launched in 1999, are a family of indices evaluating the sustainability performance of thousands of companies trading publicly, operated under a strategic partnership between S&amp;amp;P Dow Jones Indices and RobecoSAM (Sustainable Asset Management). of the S&amp;amp;P Dow Jones Indices. They are the longest-running global sustainability benchmarks worldwide and have become the key reference point in sustainability investing for investors and companies alike. In 2012, S&amp;amp;P Dow Jones Indices was formed via the merger of S&amp;amp;P Indices and Dow Jones Indexes.The DJSI is based on an analysis of corporate economic, environmental and social performance, assessing issues such as corporate governance, risk management, branding, climate change mitigation, supply chain standards and labor practices. The trend is to reject companies that do not operate in a sustainable and ethical manner. It includes general as well as industry-specific sustainability criteria for each of the 60 industries defined according to the Industry Classification Benchmark (ICB).
The DJSI family contains one main global index, the DJSI World, and various indexes based on geographic regions such as: Europe, Nordic, North America and Asia Pacific. The DJSI also contains industry-specific indexes called "blue chip indexes". In addition, the DJSI methodology facilitates the design, development and delivery of customized sustainability indexes; e.g., indexes covering different regions, indexes covering different segments of the leading sustainability companies, indexes covering additional exclusion criteria and indexes denominated in different currencies.To be incorporated in the DJSI, companies are assessed and selected based on their long-term economic, social and environmental asset management plans. Selection criteria evolve each year and companies must continue to make improvements to their long-term sustainability plans in order to remain on the Index. Indexes are updated yearly and companies are monitored throughout the year.
</t>
  </si>
  <si>
    <t>S&amp;amp;P Dow Jones Indices LLC () is a joint venture between S&amp;amp;P Global, the CME Group, and News Corp that was announced in 2011 and later launched in 2012.  It produces, maintains, licenses, and markets stock market indices as benchmarks and as the basis of investable products, such as exchange-traded funds (ETFs), mutual funds, and structured products. The company currently has employees in 15 cities worldwide, including New York, London, Frankfurt, Singapore, Hong Kong, Sydney, Beijing, and Dubai.
The company's best known indices are the S&amp;amp;P 500 and the Dow Jones Industrial Average (DJIA), which were created in 1957 and 1896, respectively. The company also manages the oldest index in use, the Dow Jones Transportation Index, created in 1882 by Charles Dow, the founder of The Wall Street Journal.
S&amp;amp;P Global (formerly McGraw Hill Financial, Inc.), owner of Standard &amp;amp; Poor's, controls 73% of the joint venture, CME Group owns 24.4% through its affiliates, and Dow Jones &amp;amp; Company indirectly owns 2.6%.</t>
  </si>
  <si>
    <t>Portable Document Format (PDF), standardized as ISO 32000, is a file format developed by Adobe in 1993 to present documents, including text formatting and images, in a manner independent of application software, hardware, and operating systems. Based on the PostScript language, each PDF file encapsulates a complete description of a fixed-layout flat document, including the text, fonts, vector graphics, raster images and other information needed to display it.
PDF was standardized as ISO 32000 in 2008 and therefore no longer requires royalties for its implementation.PDF files may contain a variety of content besides flat text and graphics including logical structuring elements, interactive elements such as annotations and form-fields, layers, rich media (including video content), and three-dimensional objects using U3D or PRC, and various other data formats. The PDF specification also provides for encryption and digital signatures, file attachments, and metadata to enable workflows requiring these features.</t>
  </si>
  <si>
    <t>Wilshire Associates, Inc. is an American independent investment management firm that offers consulting services and analytical products and manages fund of funds investment vehicles for a global client base. Wilshire manages capital for more than 600 institutional investors globally representing more than $8 trillion of capital. Wilshire is also known for the creation of the Wilshire 5000 stock index in 1974 and more recently the Wilshire 4500 stock index.Wilshire operates from four business units:
Wilshire Analytics
Wilshire Consulting
Wilshire Funds Management
Wilshire Private MarketsWilshire is headquartered in Santa Monica, California, with offices in the U.S. in New York, New Jersey, Pittsburgh, Chicago and Denver as well as internationally in London, Singapore, Amsterdam, Melbourne, Suzhou and Hong Kong.</t>
  </si>
  <si>
    <t>The Wilshire 4500 Completion Index, more commonly the Wilshire 4500, is a capitalization-weighted index of all stocks actively traded in the United States with the exception of the stocks included in the S&amp;amp;P 500 index.  The index is created by removing the stocks in the S&amp;amp;P 500 Index from the Wilshire 5000.
Many managers of small-cap and mid-cap funds use the Wilshire 4500 as a performance benchmark. The Thrift Savings Plan's small-cap fund used this index, although it now tracks the Dow Jones U.S. Completion Total Stock Market Index.</t>
  </si>
  <si>
    <t>Commonly used stock market indices include:</t>
  </si>
  <si>
    <t xml:space="preserve">The DAX (Deutscher Aktienindex (German stock index)) is a blue chip stock market index consisting of the 30 major German companies trading on the Frankfurt Stock Exchange. Prices are taken from the Xetra trading venue. According to Deutsche Börse, the operator of Xetra, DAX measures the performance of the Prime Standard’s 30 largest German companies in terms of order book volume and market capitalization. It is the equivalent of the FTSE 100 and the Dow Jones Industrial Average, and because of its small selection it does not necessarily represent the vitality of the economy as a whole.
The L-DAX Index is an indicator of the German benchmark DAX index's performance after the Xetra trading venue closes based on the floor trading at the Börse Frankfurt trading venue. The L-DAX Index basis is the "floor" trade (Parketthandel) at the Frankfurt stock exchange; it is computed daily between 08:00 and 17:45 Hours CET. The L/E-DAX index (Late/Early DAX) is calculated from 17:45 to 20:00 CET and from 08:00 to 09:00 CET. The Eurex, a European electronic futures and options exchange based in Zürich, Switzerland with a subsidiary in Frankfurt, Germany, offers options (ODAX) and Futures (FDAX) on the DAX from 08:00 to 22:00 CET.
The Base date for the DAX is 30 December 1987, and it was started from a base value of 1,000. The Xetra technology calculates the index every second since 1 January 2006.
On Nov 24, 2020, Deutsche Börse announced an expansion of the DAX from 30 to 40 members and a tightening of rules in response to the Wirecard accounting scandal. The expansion will occur in the 3rd quarter of 2021.
</t>
  </si>
  <si>
    <t>The Financial Times Stock Exchange 100 Index, also called the FTSE 100 Index, FTSE 100, FTSE, or, informally, the "Footsie" , is a share index of the 100 companies listed on the London Stock Exchange with the highest market capitalisation. It is seen as a gauge of prosperity for businesses regulated by UK company law. The index is maintained by the FTSE Group, a subsidiary of the London Stock Exchange Group.</t>
  </si>
  <si>
    <t xml:space="preserve">The Dow Jones Industrial Average (DJIA), Dow Jones, or simply the Dow (), is a stock market index that measures the stock performance of 30 large companies listed on stock exchanges in the United States.
Although the DJIA is one of the oldest and the most commonly followed equity indices, many professionals consider the Dow to be an inadequate representation of the overall U.S. stock market compared to broader market indices such as the S&amp;amp;P 500 Index or Russell 3000. The DJIA includes only 30 large companies due to the lower number of American stocks during the index's creation in the late 1800s, and due to the era's data limitations the DJIA is weighted by stock price unlike later stock indices which use company value. Furthermore, the DJIA does not use a weighted arithmetic mean.The value of the index is the sum of the stock prices of the companies included in the index, divided by a factor which is currently (as of September 2020) approximately 0.152. The factor is changed whenever a constituent company undergoes a stock split so that the value of the index is unaffected by the stock split.
First calculated on May 26, 1896, the index is the second-oldest among the U.S. market indices (after the Dow Jones Transportation Average). It was created by Charles Dow, the editor of The Wall Street Journal and the co-founder of Dow Jones &amp;amp; Company, and named after him and his business associate, statistician Edward Jones. The word industrial in the name of the index initially emphasized the heavy industry sector, but over time stocks from many other types of companies have been added to the DJIA.
The index is maintained by S&amp;amp;P Dow Jones Indices, an entity majority-owned by S&amp;amp;P Global. Its components are selected by a committee. The ten components with the largest dividend yields are commonly referred to as the Dogs of the Dow. As with all stock prices, the prices of the constituent stocks and consequently the value of the index itself are affected by the performance of the respective companies as well as macroeconomic factors.
</t>
  </si>
  <si>
    <t xml:space="preserve">The S&amp;amp;P Global 100 Index is a stock market index of global stocks from Standard &amp;amp; Poor's.
The S&amp;amp;P Global 100 measures the performance of 100 multi-national companies. It includes 100 large-cap companies from the S&amp;amp;P Global 1200 whose businesses are global in nature, and that derive a substantial portion of their operating income from multiple countries. This index meets the needs of investors wishing to track the performance of global companies. With 100 highly liquid constituents, it is designed to support low-cost, index investment products, including exchange-traded funds and listed derivatives such as futures contracts and options. The companies are selected from 29 local markets, and are weighted in the index by their market capitalization.
</t>
  </si>
  <si>
    <t>U.S. News &amp;amp; World Report is an American media company that publishes news, opinion, consumer advice, rankings, and analysis. Founded as a news magazine in 1933, U.S. News transitioned to primarily web-based publishing in 2010, although it still publishes its rankings. U.S. News covers politics, education, health, money, careers, travel, technology, and cars.
The company's rankings of American colleges and universities are popular with the general public and influence application patterns.</t>
  </si>
  <si>
    <t>Dotdash (formerly About.com) is an American digital media company that publishes articles and videos about various subjects across categories including health, home, food, finance, tech, beauty, lifestyle, travel and education. It operates brands including Verywell, Investopedia, The Balance, Byrdie, MyDomaine, Brides, The Spruce, Simply Recipes, Serious Eats, Liquor.com, Lifewire, TripSavvy, TreeHugger, and ThoughtCo. The digital media company competes with other online resource sites. In August 2012, Dotdash became a property of IAC, owner of Ask.com and numerous other online brands, and its revenue is generated by advertising. Dotdash has offices in New York, Chicago and Edmonton.</t>
  </si>
  <si>
    <t xml:space="preserve">The NASDAQ-100 (^NDX) is a stock market index made up of 102 equity securities issued by 100 of the largest non-financial companies listed on the Nasdaq stock market. It is a modified capitalization-weighted index. The stocks' weights in the index are based on their market capitalizations, with certain rules capping the influence of the largest components. It is based on exchange, and it does not have any financial companies. The financial companies were put in a separate index, the NASDAQ Financial-100.
</t>
  </si>
  <si>
    <t>Active management (also called active investing) refers to a portfolio management strategy where the manager makes specific investments with the goal of outperforming an investment benchmark index or target return. In passive management, investors expect a return that closely replicates the investment weighting and returns of a benchmark index and will often invest in an index fund.</t>
  </si>
  <si>
    <t>In finance, tracking error or active risk is a measure of the risk in an investment portfolio that is due to active management decisions made by the portfolio manager; it indicates how closely a portfolio follows the index to which it is benchmarked. The best measure is the standard deviation of the difference between the portfolio and index returns.
Many portfolios are managed to a benchmark, typically an index. Some portfolios are expected to replicate, before trading and other costs, the returns of an index exactly (e.g., an index fund), while others are expected to 'actively manage' the portfolio by deviating slightly from the index in order to generate active returns. Tracking error is a measure of the deviation from the benchmark; the aforementioned index fund would have a tracking error close to zero, while an actively managed portfolio would normally have a higher tracking error. Thus the tracking error does not include any risk (return) that is merely a function of the market's movement. In addition to risk (return) from specific stock selection or industry and factor "betas", it can also include risk (return) from market timing decisions.
Dividing portfolio active return by portfolio tracking error gives the information ratio, which is a risk adjusted performance measure.</t>
  </si>
  <si>
    <t xml:space="preserve">The MSCI World is a market cap weighted stock market index of 1,585 companies throughout the world. It is maintained by MSCI, formerly Morgan Stanley Capital International, and is used as a common benchmark for 'world' or 'global' stock funds intended to represent a broad cross-section of global markets.
The index includes a collection of stocks of all the developed markets in the world, as defined by MSCI. The index includes securities from 23 countries but excludes stocks from emerging and frontier economies making it less worldwide than the name suggests. A related index, the MSCI All Country World Index (ACWI), incorporated both developed and emerging countries. MSCI also produces a Frontier Markets index, including another 31 markets.
The MSCI World Index has been calculated since 1969, in various forms: without dividends (Price Index), with net or with gross dividends reinvested (Net and Gross Index), in US dollars, Euro and local currencies.
</t>
  </si>
  <si>
    <t xml:space="preserve">A stock market, equity market, or share market is the aggregation of buyers and sellers of stocks (also called shares), which represent ownership claims on businesses; these may include securities listed on a public stock exchange, as well as stock that is only traded privately, such as shares of private companies which are sold to investors through equity crowdfunding platforms. Investment in the stock market is most often done via stockbrokerages and electronic trading platforms. Investment is usually made with an investment strategy in mind.
Stocks can be categorized by the country where the company is domiciled. For example, Nestlé and Novartis are domiciled in Switzerland and traded on the SIX Swiss Exchange, so they may be considered as part of the Swiss stock market, although the stocks may also be traded on exchanges in other countries, for example, as American depositary receipts (ADRs) on U.S. stock markets.
</t>
  </si>
  <si>
    <t>A weight function is a mathematical device used when performing a sum, integral, or average to give some elements more "weight" or influence on the result than other elements in the same set. The result of this application of a weight function is a weighted sum or weighted average. Weight functions occur frequently in statistics and analysis, and are closely related to the concept of a measure.  Weight functions can be employed in both discrete and continuous settings. They can be used to construct systems of calculus called "weighted calculus" and "meta-calculus".</t>
  </si>
  <si>
    <t>The weighted arithmetic mean is similar to an ordinary arithmetic mean (the most common type of average), except that instead of each of the data points contributing equally to the final average, some data points contribute more than others. The notion of weighted mean plays a role in descriptive statistics and also occurs in a more general form in several other areas of mathematics.
If all the weights are equal, then the weighted mean is the same as the arithmetic mean.  While weighted means generally behave in a similar fashion to arithmetic means, they do have a few counterintuitive properties, as captured for instance in Simpson's paradox.</t>
  </si>
  <si>
    <t xml:space="preserve">The Motley Fool is a private financial and investing advice company based in Alexandria, Virginia. It was founded in July 1993 by co-chairmen and brothers David Gardner and Tom Gardner, and Erik Rydholm, who has since left the company.  Its main business is online subscription services with investing recommendations, stock research, and analysis. The company employs over 300 people worldwide.
</t>
  </si>
  <si>
    <t xml:space="preserve">The general price level is a hypothetical measure of overall prices for some set of goods and services (the consumer basket), in an economy or monetary union during a given interval (generally one day), normalized relative to some base set.  Typically, the general price level is approximated with a daily price index, normally the Daily CPI. The general price level can change more than once per day during hyperinflation.
</t>
  </si>
  <si>
    <t>This is a list of major stock exchanges. Those futures exchanges that also offer trading in securities besides trading in futures contracts are listed both here and in the list of futures exchanges.
There are sixteen stock exchanges in the world that have a market capitalization of over US$1 trillion each. They are sometimes referred to as the "$1 Trillion Club". These exchanges accounted for 87% of global market capitalization in 2015. Some exchanges do include companies from outside the country where the exchange is located.</t>
  </si>
  <si>
    <t xml:space="preserve">Biotechnology is a broad area of biology, involving the use of living systems and organisms to develop or make products. Depending on the tools and applications, it often overlaps with related scientific fields. In the late 20th and early 21st centuries, biotechnology has expanded to include new and diverse sciences, such as genomics, recombinant gene techniques, applied immunology, and development of pharmaceutical therapies and diagnostic tests. The term biotechnology was first used by Karl Ereky in 1919, meaning the production of products from raw materials with the aid of living organisms.
</t>
  </si>
  <si>
    <t xml:space="preserve">An investor is a person that allocates capital with the expectation of a future financial return (profit) or to gain an advantage (interest). Through this allocated capital most of the time the investor purchases some species of property. Types of investments include equity, debt securities, real estate, infrastructure, currency, commodity, token, derivatives such as put and call options, futures, forwards, etc. This definition makes no distinction between the investors in the primary and secondary markets.  That is, someone who provides a business with capital and someone who buys a stock are both investors.  An investor who owns a stock is a shareholder.
</t>
  </si>
  <si>
    <t>The Nikkei 225, or the Nikkei Stock Average (日経平均株価, Nikkei heikin kabuka), more commonly called the Nikkei or the Nikkei index (), is a stock market index for the Tokyo Stock Exchange (TSE).  It has been calculated daily by the Nihon Keizai Shimbun (The Nikkei) newspaper since 1950.  It is a price-weighted index, operating in the Japanese Yen (JP¥), and its components are reviewed once a year. The Nikkei measures the performance of 225 large, publicly owned companies in Japan from a wide array of industry sectors.The Nikkei 225 began to be calculated on 7 September 1950 (1950-09-07), retroactively calculated back to 16 May 1949.  Since January 2010, the index is updated every 15 seconds during trading sessions.
The Nikkei 225 Futures, introduced at Singapore Exchange (SGX) in 1986, the Osaka Securities Exchange (OSE) in 1988, Chicago Mercantile Exchange (CME) in 1990, is now an internationally recognised futures index.The Nikkei average has deviated sharply from the textbook model of stock averages, which grow at a steady exponential rate.  The average hit its all-time high on 29 December 1989, during the peak of the Japanese asset price bubble, when it reached an intra-day high of 38,957.44, before closing at 38,915.87, having grown sixfold during the decade.  Subsequently, it lost nearly all these gains, closing at 7,054.98 on 10 March 2009 — 81.9% below its peak twenty years earlier.Another major index for the Tokyo Stock Exchange is the Tokyo Stock Price Index (TOPIX).
On 15 March 2011, the second working day after the massive earthquake in the northeast part of Japan, the index dropped over 10% to finish at 8605.15, a loss of 1,015 points.  The index continued to drop throughout 2011, bottoming out at 8160.01 on 25 November, putting it at its lowest close since 10 March 2009.  The Nikkei fell over 17% in 2011, finishing the year at 8455.35, its lowest year-end closing value in thirty years, when the index finished at 8016.70 in 1982.The Nikkei started 2013 near 10,600, hitting a peak of 15,942 in May.  However, shortly afterward, it plunged by almost 10% before rebounding, making it the most volatile stock market index among the developed markets.  By 2015, it has reached over 20,000 mark; marking a gain of over 10,000 in two years, making it one of the fastest growing stock market indexes in the world.  However, by 2018, the index growth has been more moderate at around the 22,000 mark.There is concern that the rise since 2013 is artificial and due to purchases by the Bank of Japan ("BOJ").  From a start in 2013, by end 2017, The BOJ owned circa 75% of all Japanese Exchange Traded Funds ("ETFs"), and are a top 10 shareholder of 90% of the Nikkei 225 constituents.On February 15, 2021, the Nikkei average breached the 30k benchmark. This is the highest level since 30 years. It is due to strong corporate earnings, GDP data and optimism over a COVID-19 vaccine.</t>
  </si>
  <si>
    <t>The dot-com bubble (also known as the dot-com boom, the tech bubble, and the Internet bubble) was a stock market bubble caused by excessive speculation of Internet-related companies in the late 1990s, a period of massive growth in the use and adoption of the Internet.Between 1995 and its peak in March 2000, the Nasdaq Composite stock market index rose 400%, only to fall 78% from its peak by October 2002, giving up all its gains during the bubble. During the crash, many online shopping companies, such as Pets.com, Webvan, and Boo.com, as well as several communication companies, such as Worldcom, NorthPoint Communications, and Global Crossing, failed and shut down. Some companies, such as Cisco, whose stock declined by 86%, Amazon.com, and Qualcomm, lost a large portion of their market capitalization but survived.</t>
  </si>
  <si>
    <t>S&amp;amp;P Global Inc. (prior to April 2016 McGraw Hill Financial, Inc., and prior to 2013 McGraw–Hill Companies) is an American publicly traded corporation headquartered in Manhattan, New York City. Its primary areas of business are financial information and analytics. It is the parent company of S&amp;amp;P Global Ratings, S&amp;amp;P Global Market Intelligence, and S&amp;amp;P Global Platts, CRISIL, and is the majority owner of the S&amp;amp;P Dow Jones Indices joint venture. "S&amp;amp;P" is a shortening of "Standard and Poor's".</t>
  </si>
  <si>
    <t xml:space="preserve">In finance, a stock index, or stock market index, is an index that measures a stock market, or a subset of the stock market, that helps investors compare current price levels with past prices to calculate market performance. It is computed from the prices of selected stocks (typically a weighted arithmetic mean).
Two of the primary criteria of an index are that it is investable and transparent: The methods of its construction are specified. Investors can invest in a stock market index by buying an index fund, which are structured as either a mutual fund or an exchange-traded fund, and "track" an index. The difference between an index fund's performance and the index, if any, is called tracking error. For a list of major stock market indices, see List of stock market indices.
</t>
  </si>
  <si>
    <t>3997.16:30:01</t>
  </si>
  <si>
    <t>4534.11:26:32</t>
  </si>
  <si>
    <t>6368.16:11:21</t>
  </si>
  <si>
    <t>7028.01:41:43</t>
  </si>
  <si>
    <t>6530.04:50:49</t>
  </si>
  <si>
    <t>5100.00:37:57</t>
  </si>
  <si>
    <t>6507.20:15:08</t>
  </si>
  <si>
    <t>7074.10:04:08</t>
  </si>
  <si>
    <t>7035.19:33:57</t>
  </si>
  <si>
    <t>7170.00:43:55</t>
  </si>
  <si>
    <t>7082.17:59:53</t>
  </si>
  <si>
    <t>7087.22:51:03</t>
  </si>
  <si>
    <t>7076.12:37:00</t>
  </si>
  <si>
    <t>6885.15:03:24</t>
  </si>
  <si>
    <t>3717.00:09:54</t>
  </si>
  <si>
    <t>2524.11:40:13</t>
  </si>
  <si>
    <t>3292.14:58:55</t>
  </si>
  <si>
    <t>4942.07:30:10</t>
  </si>
  <si>
    <t>2709.15:59:23</t>
  </si>
  <si>
    <t>6817.01:37:54</t>
  </si>
  <si>
    <t>5694.14:40:53</t>
  </si>
  <si>
    <t>6264.19:42:35</t>
  </si>
  <si>
    <t>5836.18:41:01</t>
  </si>
  <si>
    <t>5908.19:16:45</t>
  </si>
  <si>
    <t>5243.23:03:53</t>
  </si>
  <si>
    <t>5869.18:46:38</t>
  </si>
  <si>
    <t>5390.19:48:51</t>
  </si>
  <si>
    <t>6011.23:11:12</t>
  </si>
  <si>
    <t>6284.10:44:00</t>
  </si>
  <si>
    <t>6909.19:12:30</t>
  </si>
  <si>
    <t>6212.17:00:22</t>
  </si>
  <si>
    <t>7083.02:45:15</t>
  </si>
  <si>
    <t>6522.09:49:39</t>
  </si>
  <si>
    <t>5244.13:55:32</t>
  </si>
  <si>
    <t>5159.23:00:12</t>
  </si>
  <si>
    <t>713.18:43:30</t>
  </si>
  <si>
    <t>4479.06:53:59</t>
  </si>
  <si>
    <t>5923.21:46:06</t>
  </si>
  <si>
    <t>6199.22:45:45</t>
  </si>
  <si>
    <t>4794.10:22:03</t>
  </si>
  <si>
    <t>7104.08:36:15</t>
  </si>
  <si>
    <t>6624.16:41:53</t>
  </si>
  <si>
    <t>6110.07:01:55</t>
  </si>
  <si>
    <t>4608.12:14:28</t>
  </si>
  <si>
    <t>7117.20:45:26</t>
  </si>
  <si>
    <t>6969.17:22:17</t>
  </si>
  <si>
    <t>4954.07:46:58</t>
  </si>
  <si>
    <t>6638.08:59:50</t>
  </si>
  <si>
    <t>6701.23:01:53</t>
  </si>
  <si>
    <t>4540.02:57:24</t>
  </si>
  <si>
    <t>7091.19:46:31</t>
  </si>
  <si>
    <t>4799.07:48:11</t>
  </si>
  <si>
    <t>5713.19:11:43</t>
  </si>
  <si>
    <t>5546.10:34:43</t>
  </si>
  <si>
    <t>6633.19:48:54</t>
  </si>
  <si>
    <t>7145.22:19:59</t>
  </si>
  <si>
    <t>6925.06:10:44</t>
  </si>
  <si>
    <t>5457.06:44:03</t>
  </si>
  <si>
    <t>6241.22:09:20</t>
  </si>
  <si>
    <t>6955.06:20:56</t>
  </si>
  <si>
    <t>5839.15:52:09</t>
  </si>
  <si>
    <t>5475.00:06:13</t>
  </si>
  <si>
    <t>5678.04:01:06</t>
  </si>
  <si>
    <t>6883.17:46:09</t>
  </si>
  <si>
    <t>6469.13:28:24</t>
  </si>
  <si>
    <t>7315.20:43:37</t>
  </si>
  <si>
    <t>5878.16:29:24</t>
  </si>
  <si>
    <t>5864.00:15:14</t>
  </si>
  <si>
    <t>6576.05:38:47</t>
  </si>
  <si>
    <t>7081.08:40:38</t>
  </si>
  <si>
    <t>6379.13:55:53</t>
  </si>
  <si>
    <t>1943.09:13:44</t>
  </si>
  <si>
    <t>6967.13:44:59</t>
  </si>
  <si>
    <t>7026.04:14:27</t>
  </si>
  <si>
    <t>6154.17:24:32</t>
  </si>
  <si>
    <t>7149.21:01:50</t>
  </si>
  <si>
    <t>NaN</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</si>
  <si>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</si>
  <si>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</si>
  <si>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</si>
  <si>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</si>
  <si>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</si>
  <si>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</si>
  <si>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</si>
  <si>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</si>
  <si>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</si>
  <si>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</si>
  <si>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</si>
  <si>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</si>
  <si>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</si>
  <si>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</si>
  <si>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</si>
  <si>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</si>
  <si>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</si>
  <si>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</si>
  <si>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</si>
  <si>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</si>
  <si>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</si>
  <si>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</si>
  <si>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index</t>
  </si>
  <si>
    <t>market</t>
  </si>
  <si>
    <t>companies</t>
  </si>
  <si>
    <t>management</t>
  </si>
  <si>
    <t>funds</t>
  </si>
  <si>
    <t>indices</t>
  </si>
  <si>
    <t>investment</t>
  </si>
  <si>
    <t>value</t>
  </si>
  <si>
    <t>company</t>
  </si>
  <si>
    <t>stocks</t>
  </si>
  <si>
    <t>global</t>
  </si>
  <si>
    <t>financial</t>
  </si>
  <si>
    <t>fundamental</t>
  </si>
  <si>
    <t>exchange</t>
  </si>
  <si>
    <t>largest</t>
  </si>
  <si>
    <t>price</t>
  </si>
  <si>
    <t>fund</t>
  </si>
  <si>
    <t>corporation</t>
  </si>
  <si>
    <t>based</t>
  </si>
  <si>
    <t>united</t>
  </si>
  <si>
    <t>capital</t>
  </si>
  <si>
    <t>equity</t>
  </si>
  <si>
    <t>risk</t>
  </si>
  <si>
    <t>tax</t>
  </si>
  <si>
    <t>world</t>
  </si>
  <si>
    <t>asset</t>
  </si>
  <si>
    <t>dow</t>
  </si>
  <si>
    <t>weighted</t>
  </si>
  <si>
    <t>traded</t>
  </si>
  <si>
    <t>social</t>
  </si>
  <si>
    <t>performance</t>
  </si>
  <si>
    <t>cap</t>
  </si>
  <si>
    <t>portfolio</t>
  </si>
  <si>
    <t>markets</t>
  </si>
  <si>
    <t>jones</t>
  </si>
  <si>
    <t>500</t>
  </si>
  <si>
    <t>profit</t>
  </si>
  <si>
    <t>investors</t>
  </si>
  <si>
    <t>including</t>
  </si>
  <si>
    <t>capitalization</t>
  </si>
  <si>
    <t>states</t>
  </si>
  <si>
    <t>trading</t>
  </si>
  <si>
    <t>india</t>
  </si>
  <si>
    <t>investing</t>
  </si>
  <si>
    <t>analysis</t>
  </si>
  <si>
    <t>business</t>
  </si>
  <si>
    <t>corporate</t>
  </si>
  <si>
    <t>countries</t>
  </si>
  <si>
    <t>include</t>
  </si>
  <si>
    <t>economic</t>
  </si>
  <si>
    <t>indexes</t>
  </si>
  <si>
    <t>corporations</t>
  </si>
  <si>
    <t>japan</t>
  </si>
  <si>
    <t>mutual</t>
  </si>
  <si>
    <t>accounting</t>
  </si>
  <si>
    <t>large</t>
  </si>
  <si>
    <t>country</t>
  </si>
  <si>
    <t>000</t>
  </si>
  <si>
    <t>called</t>
  </si>
  <si>
    <t>shares</t>
  </si>
  <si>
    <t>return</t>
  </si>
  <si>
    <t>average</t>
  </si>
  <si>
    <t>dividends</t>
  </si>
  <si>
    <t>assets</t>
  </si>
  <si>
    <t>well</t>
  </si>
  <si>
    <t>economy</t>
  </si>
  <si>
    <t>ftse</t>
  </si>
  <si>
    <t>etfs</t>
  </si>
  <si>
    <t>time</t>
  </si>
  <si>
    <t>services</t>
  </si>
  <si>
    <t>100</t>
  </si>
  <si>
    <t>sharia</t>
  </si>
  <si>
    <t>msci</t>
  </si>
  <si>
    <t>factors</t>
  </si>
  <si>
    <t>research</t>
  </si>
  <si>
    <t>shareholders</t>
  </si>
  <si>
    <t>german</t>
  </si>
  <si>
    <t>standard</t>
  </si>
  <si>
    <t>model</t>
  </si>
  <si>
    <t>wilshire</t>
  </si>
  <si>
    <t>nifty</t>
  </si>
  <si>
    <t>prices</t>
  </si>
  <si>
    <t>international</t>
  </si>
  <si>
    <t>group</t>
  </si>
  <si>
    <t>american</t>
  </si>
  <si>
    <t>germany</t>
  </si>
  <si>
    <t>kingdom</t>
  </si>
  <si>
    <t>rules</t>
  </si>
  <si>
    <t>industry</t>
  </si>
  <si>
    <t>listed</t>
  </si>
  <si>
    <t>list</t>
  </si>
  <si>
    <t>state</t>
  </si>
  <si>
    <t>term</t>
  </si>
  <si>
    <t>european</t>
  </si>
  <si>
    <t>share</t>
  </si>
  <si>
    <t>money</t>
  </si>
  <si>
    <t>exchanges</t>
  </si>
  <si>
    <t>gains</t>
  </si>
  <si>
    <t>inc</t>
  </si>
  <si>
    <t>commonly</t>
  </si>
  <si>
    <t>income</t>
  </si>
  <si>
    <t>sustainability</t>
  </si>
  <si>
    <t>investments</t>
  </si>
  <si>
    <t>nikkei</t>
  </si>
  <si>
    <t>major</t>
  </si>
  <si>
    <t>public</t>
  </si>
  <si>
    <t>legal</t>
  </si>
  <si>
    <t>limited</t>
  </si>
  <si>
    <t>sold</t>
  </si>
  <si>
    <t>includes</t>
  </si>
  <si>
    <t>10</t>
  </si>
  <si>
    <t>benchmark</t>
  </si>
  <si>
    <t>50</t>
  </si>
  <si>
    <t>managers</t>
  </si>
  <si>
    <t>british</t>
  </si>
  <si>
    <t>products</t>
  </si>
  <si>
    <t>republic</t>
  </si>
  <si>
    <t>high</t>
  </si>
  <si>
    <t>muslim</t>
  </si>
  <si>
    <t>bloomberg</t>
  </si>
  <si>
    <t>data</t>
  </si>
  <si>
    <t>components</t>
  </si>
  <si>
    <t>tracking</t>
  </si>
  <si>
    <t>journal</t>
  </si>
  <si>
    <t>human</t>
  </si>
  <si>
    <t>environmental</t>
  </si>
  <si>
    <t>law</t>
  </si>
  <si>
    <t>types</t>
  </si>
  <si>
    <t>member</t>
  </si>
  <si>
    <t>north</t>
  </si>
  <si>
    <t>end</t>
  </si>
  <si>
    <t>rate</t>
  </si>
  <si>
    <t>30</t>
  </si>
  <si>
    <t>trend</t>
  </si>
  <si>
    <t>securities</t>
  </si>
  <si>
    <t>emerging</t>
  </si>
  <si>
    <t>typically</t>
  </si>
  <si>
    <t>covering</t>
  </si>
  <si>
    <t>following</t>
  </si>
  <si>
    <t>specific</t>
  </si>
  <si>
    <t>century</t>
  </si>
  <si>
    <t>developed</t>
  </si>
  <si>
    <t>order</t>
  </si>
  <si>
    <t>south</t>
  </si>
  <si>
    <t>part</t>
  </si>
  <si>
    <t>empire</t>
  </si>
  <si>
    <t>power</t>
  </si>
  <si>
    <t>great</t>
  </si>
  <si>
    <t>company's</t>
  </si>
  <si>
    <t>rights</t>
  </si>
  <si>
    <t>enron</t>
  </si>
  <si>
    <t>york</t>
  </si>
  <si>
    <t>ireland</t>
  </si>
  <si>
    <t>uk</t>
  </si>
  <si>
    <t>responsible</t>
  </si>
  <si>
    <t>level</t>
  </si>
  <si>
    <t>socially</t>
  </si>
  <si>
    <t>15</t>
  </si>
  <si>
    <t>nasdaq</t>
  </si>
  <si>
    <t>measure</t>
  </si>
  <si>
    <t>base</t>
  </si>
  <si>
    <t>reits</t>
  </si>
  <si>
    <t>futures</t>
  </si>
  <si>
    <t>returns</t>
  </si>
  <si>
    <t>figures</t>
  </si>
  <si>
    <t>com</t>
  </si>
  <si>
    <t>dax</t>
  </si>
  <si>
    <t>current</t>
  </si>
  <si>
    <t>selected</t>
  </si>
  <si>
    <t>criteria</t>
  </si>
  <si>
    <t>track</t>
  </si>
  <si>
    <t>error</t>
  </si>
  <si>
    <t>information</t>
  </si>
  <si>
    <t>ownership</t>
  </si>
  <si>
    <t>news</t>
  </si>
  <si>
    <t>passive</t>
  </si>
  <si>
    <t>shareholder</t>
  </si>
  <si>
    <t>referred</t>
  </si>
  <si>
    <t>northern</t>
  </si>
  <si>
    <t>modern</t>
  </si>
  <si>
    <t>world's</t>
  </si>
  <si>
    <t>earnings</t>
  </si>
  <si>
    <t>pricing</t>
  </si>
  <si>
    <t>factor</t>
  </si>
  <si>
    <t>london</t>
  </si>
  <si>
    <t>created</t>
  </si>
  <si>
    <t>2020</t>
  </si>
  <si>
    <t>indian</t>
  </si>
  <si>
    <t>400</t>
  </si>
  <si>
    <t>majority</t>
  </si>
  <si>
    <t>strategy</t>
  </si>
  <si>
    <t>real</t>
  </si>
  <si>
    <t>fees</t>
  </si>
  <si>
    <t>russell</t>
  </si>
  <si>
    <t>expected</t>
  </si>
  <si>
    <t>weight</t>
  </si>
  <si>
    <t>measures</t>
  </si>
  <si>
    <t>technology</t>
  </si>
  <si>
    <t>trade</t>
  </si>
  <si>
    <t>industrial</t>
  </si>
  <si>
    <t>operations</t>
  </si>
  <si>
    <t>popular</t>
  </si>
  <si>
    <t>change</t>
  </si>
  <si>
    <t>board</t>
  </si>
  <si>
    <t>fixed</t>
  </si>
  <si>
    <t>development</t>
  </si>
  <si>
    <t>organization</t>
  </si>
  <si>
    <t>entity</t>
  </si>
  <si>
    <t>liability</t>
  </si>
  <si>
    <t>owned</t>
  </si>
  <si>
    <t>actively</t>
  </si>
  <si>
    <t>co</t>
  </si>
  <si>
    <t>form</t>
  </si>
  <si>
    <t>europe</t>
  </si>
  <si>
    <t>east</t>
  </si>
  <si>
    <t>union</t>
  </si>
  <si>
    <t>city</t>
  </si>
  <si>
    <t>various</t>
  </si>
  <si>
    <t>war</t>
  </si>
  <si>
    <t>period</t>
  </si>
  <si>
    <t>gdp</t>
  </si>
  <si>
    <t>education</t>
  </si>
  <si>
    <t>total</t>
  </si>
  <si>
    <t>amount</t>
  </si>
  <si>
    <t>issued</t>
  </si>
  <si>
    <t>transparency</t>
  </si>
  <si>
    <t>hedge</t>
  </si>
  <si>
    <t>billion</t>
  </si>
  <si>
    <t>britain</t>
  </si>
  <si>
    <t>laws</t>
  </si>
  <si>
    <t>ethics</t>
  </si>
  <si>
    <t>esg</t>
  </si>
  <si>
    <t>methodology</t>
  </si>
  <si>
    <t>kld</t>
  </si>
  <si>
    <t>launched</t>
  </si>
  <si>
    <t>sector</t>
  </si>
  <si>
    <t>publicly</t>
  </si>
  <si>
    <t>headquartered</t>
  </si>
  <si>
    <t>20</t>
  </si>
  <si>
    <t>estate</t>
  </si>
  <si>
    <t>managed</t>
  </si>
  <si>
    <t>costs</t>
  </si>
  <si>
    <t>capm</t>
  </si>
  <si>
    <t>marketing</t>
  </si>
  <si>
    <t>related</t>
  </si>
  <si>
    <t>governance</t>
  </si>
  <si>
    <t>community</t>
  </si>
  <si>
    <t>cost</t>
  </si>
  <si>
    <t>system</t>
  </si>
  <si>
    <t>professional</t>
  </si>
  <si>
    <t>private</t>
  </si>
  <si>
    <t>considered</t>
  </si>
  <si>
    <t>english</t>
  </si>
  <si>
    <t>late</t>
  </si>
  <si>
    <t>distribution</t>
  </si>
  <si>
    <t>product</t>
  </si>
  <si>
    <t>nations</t>
  </si>
  <si>
    <t>account</t>
  </si>
  <si>
    <t>buy</t>
  </si>
  <si>
    <t>options</t>
  </si>
  <si>
    <t>represent</t>
  </si>
  <si>
    <t>application</t>
  </si>
  <si>
    <t>founded</t>
  </si>
  <si>
    <t>december</t>
  </si>
  <si>
    <t>approximately</t>
  </si>
  <si>
    <t>main</t>
  </si>
  <si>
    <t>september</t>
  </si>
  <si>
    <t>western</t>
  </si>
  <si>
    <t>sea</t>
  </si>
  <si>
    <t>influence</t>
  </si>
  <si>
    <t>rating</t>
  </si>
  <si>
    <t>china</t>
  </si>
  <si>
    <t>long</t>
  </si>
  <si>
    <t>composite</t>
  </si>
  <si>
    <t>mid</t>
  </si>
  <si>
    <t>ethical</t>
  </si>
  <si>
    <t>french</t>
  </si>
  <si>
    <t>common</t>
  </si>
  <si>
    <t>series</t>
  </si>
  <si>
    <t>key</t>
  </si>
  <si>
    <t>maintained</t>
  </si>
  <si>
    <t>growth</t>
  </si>
  <si>
    <t>calculated</t>
  </si>
  <si>
    <t>etf</t>
  </si>
  <si>
    <t>fama</t>
  </si>
  <si>
    <t>djsi</t>
  </si>
  <si>
    <t>djia</t>
  </si>
  <si>
    <t>arithmetic</t>
  </si>
  <si>
    <t>primary</t>
  </si>
  <si>
    <t>theory</t>
  </si>
  <si>
    <t>offers</t>
  </si>
  <si>
    <t>economics</t>
  </si>
  <si>
    <t>firm</t>
  </si>
  <si>
    <t>decisions</t>
  </si>
  <si>
    <t>method</t>
  </si>
  <si>
    <t>systems</t>
  </si>
  <si>
    <t>single</t>
  </si>
  <si>
    <t>incorporated</t>
  </si>
  <si>
    <t>entities</t>
  </si>
  <si>
    <t>divided</t>
  </si>
  <si>
    <t>type</t>
  </si>
  <si>
    <t>regions</t>
  </si>
  <si>
    <t>word</t>
  </si>
  <si>
    <t>available</t>
  </si>
  <si>
    <t>federal</t>
  </si>
  <si>
    <t>population</t>
  </si>
  <si>
    <t>million</t>
  </si>
  <si>
    <t>16</t>
  </si>
  <si>
    <t>west</t>
  </si>
  <si>
    <t>populous</t>
  </si>
  <si>
    <t>frankfurt</t>
  </si>
  <si>
    <t>goods</t>
  </si>
  <si>
    <t>invested</t>
  </si>
  <si>
    <t>profits</t>
  </si>
  <si>
    <t>street</t>
  </si>
  <si>
    <t>online</t>
  </si>
  <si>
    <t>2001</t>
  </si>
  <si>
    <t>included</t>
  </si>
  <si>
    <t>being</t>
  </si>
  <si>
    <t>culture</t>
  </si>
  <si>
    <t>domestic</t>
  </si>
  <si>
    <t>military</t>
  </si>
  <si>
    <t>organisation</t>
  </si>
  <si>
    <t>january</t>
  </si>
  <si>
    <t>asia</t>
  </si>
  <si>
    <t>life</t>
  </si>
  <si>
    <t>india's</t>
  </si>
  <si>
    <t>introduced</t>
  </si>
  <si>
    <t>2011</t>
  </si>
  <si>
    <t>islamic</t>
  </si>
  <si>
    <t>cases</t>
  </si>
  <si>
    <t>sustainable</t>
  </si>
  <si>
    <t>pay</t>
  </si>
  <si>
    <t>designed</t>
  </si>
  <si>
    <t>adjusted</t>
  </si>
  <si>
    <t>diversification</t>
  </si>
  <si>
    <t>consumer</t>
  </si>
  <si>
    <t>valuation</t>
  </si>
  <si>
    <t>big</t>
  </si>
  <si>
    <t>simply</t>
  </si>
  <si>
    <t>2009</t>
  </si>
  <si>
    <t>cfa</t>
  </si>
  <si>
    <t>joint</t>
  </si>
  <si>
    <t>singapore</t>
  </si>
  <si>
    <t>2013</t>
  </si>
  <si>
    <t>utility</t>
  </si>
  <si>
    <t>book</t>
  </si>
  <si>
    <t>indexation</t>
  </si>
  <si>
    <t>00</t>
  </si>
  <si>
    <t>active</t>
  </si>
  <si>
    <t>bubble</t>
  </si>
  <si>
    <t>transparent</t>
  </si>
  <si>
    <t>practice</t>
  </si>
  <si>
    <t>significance</t>
  </si>
  <si>
    <t>articles</t>
  </si>
  <si>
    <t>topics</t>
  </si>
  <si>
    <t>production</t>
  </si>
  <si>
    <t>enterprise</t>
  </si>
  <si>
    <t>content</t>
  </si>
  <si>
    <t>contract</t>
  </si>
  <si>
    <t>people</t>
  </si>
  <si>
    <t>creation</t>
  </si>
  <si>
    <t>issue</t>
  </si>
  <si>
    <t>subject</t>
  </si>
  <si>
    <t>remains</t>
  </si>
  <si>
    <t>20th</t>
  </si>
  <si>
    <t>ii</t>
  </si>
  <si>
    <t>nominal</t>
  </si>
  <si>
    <t>health</t>
  </si>
  <si>
    <t>proportion</t>
  </si>
  <si>
    <t>bought</t>
  </si>
  <si>
    <t>cash</t>
  </si>
  <si>
    <t>employees</t>
  </si>
  <si>
    <t>higher</t>
  </si>
  <si>
    <t>charged</t>
  </si>
  <si>
    <t>provide</t>
  </si>
  <si>
    <t>portfolios</t>
  </si>
  <si>
    <t>bankruptcy</t>
  </si>
  <si>
    <t>29</t>
  </si>
  <si>
    <t>practices</t>
  </si>
  <si>
    <t>islands</t>
  </si>
  <si>
    <t>followed</t>
  </si>
  <si>
    <t>present</t>
  </si>
  <si>
    <t>political</t>
  </si>
  <si>
    <t>centuries</t>
  </si>
  <si>
    <t>sri</t>
  </si>
  <si>
    <t>religious</t>
  </si>
  <si>
    <t>down</t>
  </si>
  <si>
    <t>class</t>
  </si>
  <si>
    <t>traditional</t>
  </si>
  <si>
    <t>standards</t>
  </si>
  <si>
    <t>line</t>
  </si>
  <si>
    <t>ratings</t>
  </si>
  <si>
    <t>universe</t>
  </si>
  <si>
    <t>2010</t>
  </si>
  <si>
    <t>evidence</t>
  </si>
  <si>
    <t>businesses</t>
  </si>
  <si>
    <t>media</t>
  </si>
  <si>
    <t>morningstar</t>
  </si>
  <si>
    <t>chicago</t>
  </si>
  <si>
    <t>division</t>
  </si>
  <si>
    <t>institute</t>
  </si>
  <si>
    <t>owns</t>
  </si>
  <si>
    <t>property</t>
  </si>
  <si>
    <t>2012</t>
  </si>
  <si>
    <t>annual</t>
  </si>
  <si>
    <t>lower</t>
  </si>
  <si>
    <t>set</t>
  </si>
  <si>
    <t>national</t>
  </si>
  <si>
    <t>tokyo</t>
  </si>
  <si>
    <t>chinese</t>
  </si>
  <si>
    <t>40</t>
  </si>
  <si>
    <t>indexing</t>
  </si>
  <si>
    <t>daily</t>
  </si>
  <si>
    <t>selection</t>
  </si>
  <si>
    <t>venture</t>
  </si>
  <si>
    <t>pdf</t>
  </si>
  <si>
    <t>225</t>
  </si>
  <si>
    <t>peak</t>
  </si>
  <si>
    <t>construction</t>
  </si>
  <si>
    <t>specified</t>
  </si>
  <si>
    <t>invest</t>
  </si>
  <si>
    <t>difference</t>
  </si>
  <si>
    <t>bond</t>
  </si>
  <si>
    <t>university</t>
  </si>
  <si>
    <t>organizations</t>
  </si>
  <si>
    <t>derive</t>
  </si>
  <si>
    <t>directors</t>
  </si>
  <si>
    <t>cross</t>
  </si>
  <si>
    <t>studies</t>
  </si>
  <si>
    <t>fraud</t>
  </si>
  <si>
    <t>manufacturing</t>
  </si>
  <si>
    <t>act</t>
  </si>
  <si>
    <t>recognized</t>
  </si>
  <si>
    <t>context</t>
  </si>
  <si>
    <t>formed</t>
  </si>
  <si>
    <t>depending</t>
  </si>
  <si>
    <t>article</t>
  </si>
  <si>
    <t>consisting</t>
  </si>
  <si>
    <t>compared</t>
  </si>
  <si>
    <t>like</t>
  </si>
  <si>
    <t>partnerships</t>
  </si>
  <si>
    <t>right</t>
  </si>
  <si>
    <t>concern</t>
  </si>
  <si>
    <t>local</t>
  </si>
  <si>
    <t>quarter</t>
  </si>
  <si>
    <t>forms</t>
  </si>
  <si>
    <t>constituent</t>
  </si>
  <si>
    <t>1990</t>
  </si>
  <si>
    <t>parliamentary</t>
  </si>
  <si>
    <t>fourth</t>
  </si>
  <si>
    <t>ppp</t>
  </si>
  <si>
    <t>oecd</t>
  </si>
  <si>
    <t>claims</t>
  </si>
  <si>
    <t>increased</t>
  </si>
  <si>
    <t>professionals</t>
  </si>
  <si>
    <t>energy</t>
  </si>
  <si>
    <t>commodities</t>
  </si>
  <si>
    <t>2000</t>
  </si>
  <si>
    <t>scandal</t>
  </si>
  <si>
    <t>november</t>
  </si>
  <si>
    <t>2004</t>
  </si>
  <si>
    <t>2006</t>
  </si>
  <si>
    <t>land</t>
  </si>
  <si>
    <t>ocean</t>
  </si>
  <si>
    <t>consists</t>
  </si>
  <si>
    <t>government</t>
  </si>
  <si>
    <t>language</t>
  </si>
  <si>
    <t>gross</t>
  </si>
  <si>
    <t>weapons</t>
  </si>
  <si>
    <t>globally</t>
  </si>
  <si>
    <t>31</t>
  </si>
  <si>
    <t>emerged</t>
  </si>
  <si>
    <t>collective</t>
  </si>
  <si>
    <t>wide</t>
  </si>
  <si>
    <t>islam</t>
  </si>
  <si>
    <t>relative</t>
  </si>
  <si>
    <t>independent</t>
  </si>
  <si>
    <t>1950</t>
  </si>
  <si>
    <t>arabic</t>
  </si>
  <si>
    <t>refers</t>
  </si>
  <si>
    <t>times</t>
  </si>
  <si>
    <t>jurisprudence</t>
  </si>
  <si>
    <t>civil</t>
  </si>
  <si>
    <t>retained</t>
  </si>
  <si>
    <t>family</t>
  </si>
  <si>
    <t>2015</t>
  </si>
  <si>
    <t>approach</t>
  </si>
  <si>
    <t>follows</t>
  </si>
  <si>
    <t>domini</t>
  </si>
  <si>
    <t>characteristics</t>
  </si>
  <si>
    <t>equities</t>
  </si>
  <si>
    <t>float</t>
  </si>
  <si>
    <t>case</t>
  </si>
  <si>
    <t>rates</t>
  </si>
  <si>
    <t>analytics</t>
  </si>
  <si>
    <t>impact</t>
  </si>
  <si>
    <t>approaches</t>
  </si>
  <si>
    <t>determine</t>
  </si>
  <si>
    <t>held</t>
  </si>
  <si>
    <t>software</t>
  </si>
  <si>
    <t>revenue</t>
  </si>
  <si>
    <t>2021</t>
  </si>
  <si>
    <t>individual</t>
  </si>
  <si>
    <t>interest</t>
  </si>
  <si>
    <t>mac</t>
  </si>
  <si>
    <t>hong</t>
  </si>
  <si>
    <t>kong</t>
  </si>
  <si>
    <t>forecast</t>
  </si>
  <si>
    <t>manages</t>
  </si>
  <si>
    <t>direct</t>
  </si>
  <si>
    <t>advisors</t>
  </si>
  <si>
    <t>additional</t>
  </si>
  <si>
    <t>classification</t>
  </si>
  <si>
    <t>5000</t>
  </si>
  <si>
    <t>operates</t>
  </si>
  <si>
    <t>2014</t>
  </si>
  <si>
    <t>section</t>
  </si>
  <si>
    <t>japanese</t>
  </si>
  <si>
    <t>open</t>
  </si>
  <si>
    <t>numerous</t>
  </si>
  <si>
    <t>highest</t>
  </si>
  <si>
    <t>economies</t>
  </si>
  <si>
    <t>nordic</t>
  </si>
  <si>
    <t>euronext</t>
  </si>
  <si>
    <t>subsidiary</t>
  </si>
  <si>
    <t>announced</t>
  </si>
  <si>
    <t>nse</t>
  </si>
  <si>
    <t>poor's</t>
  </si>
  <si>
    <t>capitalisation</t>
  </si>
  <si>
    <t>underlying</t>
  </si>
  <si>
    <t>25</t>
  </si>
  <si>
    <t>frontier</t>
  </si>
  <si>
    <t>publishes</t>
  </si>
  <si>
    <t>transaction</t>
  </si>
  <si>
    <t>beta</t>
  </si>
  <si>
    <t>functions</t>
  </si>
  <si>
    <t>moments</t>
  </si>
  <si>
    <t>variance</t>
  </si>
  <si>
    <t>empirical</t>
  </si>
  <si>
    <t>flow</t>
  </si>
  <si>
    <t>fundamentally</t>
  </si>
  <si>
    <t>ra</t>
  </si>
  <si>
    <t>dfa</t>
  </si>
  <si>
    <t>evaluates</t>
  </si>
  <si>
    <t>johnson</t>
  </si>
  <si>
    <t>updated</t>
  </si>
  <si>
    <t>providers</t>
  </si>
  <si>
    <t>worldwide</t>
  </si>
  <si>
    <t>elements</t>
  </si>
  <si>
    <t>4500</t>
  </si>
  <si>
    <t>xetra</t>
  </si>
  <si>
    <t>cet</t>
  </si>
  <si>
    <t>march</t>
  </si>
  <si>
    <t>levels</t>
  </si>
  <si>
    <t>investable</t>
  </si>
  <si>
    <t>quarterly</t>
  </si>
  <si>
    <t>practical</t>
  </si>
  <si>
    <t>editor</t>
  </si>
  <si>
    <t>founder</t>
  </si>
  <si>
    <t>published</t>
  </si>
  <si>
    <t>academic</t>
  </si>
  <si>
    <t>measurement</t>
  </si>
  <si>
    <t>trends</t>
  </si>
  <si>
    <t>established</t>
  </si>
  <si>
    <t>overview</t>
  </si>
  <si>
    <t>decision</t>
  </si>
  <si>
    <t>resource</t>
  </si>
  <si>
    <t>agencies</t>
  </si>
  <si>
    <t>terms</t>
  </si>
  <si>
    <t>strategic</t>
  </si>
  <si>
    <t>intelligence</t>
  </si>
  <si>
    <t>engineering</t>
  </si>
  <si>
    <t>communications</t>
  </si>
  <si>
    <t>middle</t>
  </si>
  <si>
    <t>spend</t>
  </si>
  <si>
    <t>document</t>
  </si>
  <si>
    <t>records</t>
  </si>
  <si>
    <t>consulting</t>
  </si>
  <si>
    <t>institutions</t>
  </si>
  <si>
    <t>quality</t>
  </si>
  <si>
    <t>person</t>
  </si>
  <si>
    <t>ad</t>
  </si>
  <si>
    <t>jurisdictions</t>
  </si>
  <si>
    <t>jurisdiction</t>
  </si>
  <si>
    <t>chartered</t>
  </si>
  <si>
    <t>owners</t>
  </si>
  <si>
    <t>classified</t>
  </si>
  <si>
    <t>sole</t>
  </si>
  <si>
    <t>natural</t>
  </si>
  <si>
    <t>attractive</t>
  </si>
  <si>
    <t>advantages</t>
  </si>
  <si>
    <t>obligations</t>
  </si>
  <si>
    <t>parties</t>
  </si>
  <si>
    <t>lead</t>
  </si>
  <si>
    <t>allowed</t>
  </si>
  <si>
    <t>stockholder</t>
  </si>
  <si>
    <t>describe</t>
  </si>
  <si>
    <t>widely</t>
  </si>
  <si>
    <t>partnership</t>
  </si>
  <si>
    <t>llc</t>
  </si>
  <si>
    <t>features</t>
  </si>
  <si>
    <t>aims</t>
  </si>
  <si>
    <t>central</t>
  </si>
  <si>
    <t>square</t>
  </si>
  <si>
    <t>switzerland</t>
  </si>
  <si>
    <t>centre</t>
  </si>
  <si>
    <t>classical</t>
  </si>
  <si>
    <t>named</t>
  </si>
  <si>
    <t>led</t>
  </si>
  <si>
    <t>occupation</t>
  </si>
  <si>
    <t>democratic</t>
  </si>
  <si>
    <t>october</t>
  </si>
  <si>
    <t>scientific</t>
  </si>
  <si>
    <t>technological</t>
  </si>
  <si>
    <t>sectors</t>
  </si>
  <si>
    <t>liquidation</t>
  </si>
  <si>
    <t>debt</t>
  </si>
  <si>
    <t>voting</t>
  </si>
  <si>
    <t>equal</t>
  </si>
  <si>
    <t>classes</t>
  </si>
  <si>
    <t>privately</t>
  </si>
  <si>
    <t>benefit</t>
  </si>
  <si>
    <t>electronic</t>
  </si>
  <si>
    <t>format</t>
  </si>
  <si>
    <t>future</t>
  </si>
  <si>
    <t>quantity</t>
  </si>
  <si>
    <t>theoretical</t>
  </si>
  <si>
    <t>conditions</t>
  </si>
  <si>
    <t>required</t>
  </si>
  <si>
    <t>buyers</t>
  </si>
  <si>
    <t>result</t>
  </si>
  <si>
    <t>supply</t>
  </si>
  <si>
    <t>wall</t>
  </si>
  <si>
    <t>employed</t>
  </si>
  <si>
    <t>consecutive</t>
  </si>
  <si>
    <t>brought</t>
  </si>
  <si>
    <t>2002</t>
  </si>
  <si>
    <t>affected</t>
  </si>
  <si>
    <t>greater</t>
  </si>
  <si>
    <t>changed</t>
  </si>
  <si>
    <t>island</t>
  </si>
  <si>
    <t>democracy</t>
  </si>
  <si>
    <t>england</t>
  </si>
  <si>
    <t>cities</t>
  </si>
  <si>
    <t>adopted</t>
  </si>
  <si>
    <t>internationally</t>
  </si>
  <si>
    <t>nuclear</t>
  </si>
  <si>
    <t>ranked</t>
  </si>
  <si>
    <t>operation</t>
  </si>
  <si>
    <t>pakistan</t>
  </si>
  <si>
    <t>initially</t>
  </si>
  <si>
    <t>gradually</t>
  </si>
  <si>
    <t>bce</t>
  </si>
  <si>
    <t>languages</t>
  </si>
  <si>
    <t>exclusion</t>
  </si>
  <si>
    <t>rise</t>
  </si>
  <si>
    <t>era</t>
  </si>
  <si>
    <t>belief</t>
  </si>
  <si>
    <t>kingdoms</t>
  </si>
  <si>
    <t>networks</t>
  </si>
  <si>
    <t>rule</t>
  </si>
  <si>
    <t>influential</t>
  </si>
  <si>
    <t>loss</t>
  </si>
  <si>
    <t>multi</t>
  </si>
  <si>
    <t>increasing</t>
  </si>
  <si>
    <t>role</t>
  </si>
  <si>
    <t>comprises</t>
  </si>
  <si>
    <t>contrasted</t>
  </si>
  <si>
    <t>fiqh</t>
  </si>
  <si>
    <t>manner</t>
  </si>
  <si>
    <t>sources</t>
  </si>
  <si>
    <t>prominent</t>
  </si>
  <si>
    <t>categories</t>
  </si>
  <si>
    <t>recommended</t>
  </si>
  <si>
    <t>living</t>
  </si>
  <si>
    <t>applied</t>
  </si>
  <si>
    <t>internal</t>
  </si>
  <si>
    <t>implementation</t>
  </si>
  <si>
    <t>oic</t>
  </si>
  <si>
    <t>conference</t>
  </si>
  <si>
    <t>agency</t>
  </si>
  <si>
    <t>responsibility</t>
  </si>
  <si>
    <t>promote</t>
  </si>
  <si>
    <t>meaning</t>
  </si>
  <si>
    <t>help</t>
  </si>
  <si>
    <t>conscious</t>
  </si>
  <si>
    <t>positive</t>
  </si>
  <si>
    <t>kld400</t>
  </si>
  <si>
    <t>measured</t>
  </si>
  <si>
    <t>eligible</t>
  </si>
  <si>
    <t>april</t>
  </si>
  <si>
    <t>closed</t>
  </si>
  <si>
    <t>inclusion</t>
  </si>
  <si>
    <t>calvert</t>
  </si>
  <si>
    <t>issues</t>
  </si>
  <si>
    <t>good</t>
  </si>
  <si>
    <t>negative</t>
  </si>
  <si>
    <t>firms</t>
  </si>
  <si>
    <t>evaluate</t>
  </si>
  <si>
    <t>findings</t>
  </si>
  <si>
    <t>outstanding</t>
  </si>
  <si>
    <t>sense</t>
  </si>
  <si>
    <t>individuals</t>
  </si>
  <si>
    <t>service</t>
  </si>
  <si>
    <t>turnover</t>
  </si>
  <si>
    <t>manhattan</t>
  </si>
  <si>
    <t>charles</t>
  </si>
  <si>
    <t>12</t>
  </si>
  <si>
    <t>tools</t>
  </si>
  <si>
    <t>core</t>
  </si>
  <si>
    <t>2017</t>
  </si>
  <si>
    <t>bribes</t>
  </si>
  <si>
    <t>statistical</t>
  </si>
  <si>
    <t>predict</t>
  </si>
  <si>
    <t>tracks</t>
  </si>
  <si>
    <t>instruments</t>
  </si>
  <si>
    <t>economist</t>
  </si>
  <si>
    <t>values</t>
  </si>
  <si>
    <t>array</t>
  </si>
  <si>
    <t>platforms</t>
  </si>
  <si>
    <t>sell</t>
  </si>
  <si>
    <t>techniques</t>
  </si>
  <si>
    <t>direction</t>
  </si>
  <si>
    <t>traders</t>
  </si>
  <si>
    <t>ride</t>
  </si>
  <si>
    <t>certificate</t>
  </si>
  <si>
    <t>challenge</t>
  </si>
  <si>
    <t>offices</t>
  </si>
  <si>
    <t>ticker</t>
  </si>
  <si>
    <t>housing</t>
  </si>
  <si>
    <t>statistics</t>
  </si>
  <si>
    <t>bank</t>
  </si>
  <si>
    <t>received</t>
  </si>
  <si>
    <t>cgt</t>
  </si>
  <si>
    <t>bonds</t>
  </si>
  <si>
    <t>savings</t>
  </si>
  <si>
    <t>response</t>
  </si>
  <si>
    <t>24</t>
  </si>
  <si>
    <t>liquid</t>
  </si>
  <si>
    <t>pacific</t>
  </si>
  <si>
    <t>maintains</t>
  </si>
  <si>
    <t>lost</t>
  </si>
  <si>
    <t>industries</t>
  </si>
  <si>
    <t>structures</t>
  </si>
  <si>
    <t>1000</t>
  </si>
  <si>
    <t>blue</t>
  </si>
  <si>
    <t>chip</t>
  </si>
  <si>
    <t>size</t>
  </si>
  <si>
    <t>euro</t>
  </si>
  <si>
    <t>produces</t>
  </si>
  <si>
    <t>22</t>
  </si>
  <si>
    <t>2008</t>
  </si>
  <si>
    <t>index's</t>
  </si>
  <si>
    <t>38</t>
  </si>
  <si>
    <t>computation</t>
  </si>
  <si>
    <t>completion</t>
  </si>
  <si>
    <t>currencies</t>
  </si>
  <si>
    <t>arbitrage</t>
  </si>
  <si>
    <t>close</t>
  </si>
  <si>
    <t>occur</t>
  </si>
  <si>
    <t>website</t>
  </si>
  <si>
    <t>reached</t>
  </si>
  <si>
    <t>existence</t>
  </si>
  <si>
    <t>asset's</t>
  </si>
  <si>
    <t>systematic</t>
  </si>
  <si>
    <t>zero</t>
  </si>
  <si>
    <t>tests</t>
  </si>
  <si>
    <t>variety</t>
  </si>
  <si>
    <t>sciences</t>
  </si>
  <si>
    <t>split</t>
  </si>
  <si>
    <t>associated</t>
  </si>
  <si>
    <t>intrinsic</t>
  </si>
  <si>
    <t>performing</t>
  </si>
  <si>
    <t>affiliates</t>
  </si>
  <si>
    <t>dimensional</t>
  </si>
  <si>
    <t>beat</t>
  </si>
  <si>
    <t>weighting</t>
  </si>
  <si>
    <t>amazon</t>
  </si>
  <si>
    <t>leading</t>
  </si>
  <si>
    <t>committee</t>
  </si>
  <si>
    <t>geographic</t>
  </si>
  <si>
    <t>2007</t>
  </si>
  <si>
    <t>reinvested</t>
  </si>
  <si>
    <t>cme</t>
  </si>
  <si>
    <t>mcgraw</t>
  </si>
  <si>
    <t>hill</t>
  </si>
  <si>
    <t>owner</t>
  </si>
  <si>
    <t>file</t>
  </si>
  <si>
    <t>text</t>
  </si>
  <si>
    <t>operating</t>
  </si>
  <si>
    <t>digital</t>
  </si>
  <si>
    <t>venue</t>
  </si>
  <si>
    <t>börse</t>
  </si>
  <si>
    <t>08</t>
  </si>
  <si>
    <t>17</t>
  </si>
  <si>
    <t>sum</t>
  </si>
  <si>
    <t>rankings</t>
  </si>
  <si>
    <t>dotdash</t>
  </si>
  <si>
    <t>closely</t>
  </si>
  <si>
    <t>function</t>
  </si>
  <si>
    <t>calculus</t>
  </si>
  <si>
    <t>closing</t>
  </si>
  <si>
    <t>internet</t>
  </si>
  <si>
    <t>subset</t>
  </si>
  <si>
    <t>past</t>
  </si>
  <si>
    <t>calculate</t>
  </si>
  <si>
    <t>computed</t>
  </si>
  <si>
    <t>buying</t>
  </si>
  <si>
    <t>structured</t>
  </si>
  <si>
    <t>fund's</t>
  </si>
  <si>
    <t>seeks</t>
  </si>
  <si>
    <t>depth</t>
  </si>
  <si>
    <t>concepts</t>
  </si>
  <si>
    <t>disciplines</t>
  </si>
  <si>
    <t>gifford</t>
  </si>
  <si>
    <t>fong</t>
  </si>
  <si>
    <t>associates</t>
  </si>
  <si>
    <t>allocation</t>
  </si>
  <si>
    <t>1974</t>
  </si>
  <si>
    <t>peter</t>
  </si>
  <si>
    <t>frank</t>
  </si>
  <si>
    <t>outline</t>
  </si>
  <si>
    <t>topical</t>
  </si>
  <si>
    <t>guide</t>
  </si>
  <si>
    <t>accounts</t>
  </si>
  <si>
    <t>page</t>
  </si>
  <si>
    <t>senior</t>
  </si>
  <si>
    <t>cultural</t>
  </si>
  <si>
    <t>design</t>
  </si>
  <si>
    <t>diagnostic</t>
  </si>
  <si>
    <t>field</t>
  </si>
  <si>
    <t>knowledge</t>
  </si>
  <si>
    <t>effectiveness</t>
  </si>
  <si>
    <t>objectives</t>
  </si>
  <si>
    <t>science</t>
  </si>
  <si>
    <t>planning</t>
  </si>
  <si>
    <t>volatility</t>
  </si>
  <si>
    <t>project</t>
  </si>
  <si>
    <t>purposes</t>
  </si>
  <si>
    <t>granted</t>
  </si>
  <si>
    <t>monarch</t>
  </si>
  <si>
    <t>passed</t>
  </si>
  <si>
    <t>parliament</t>
  </si>
  <si>
    <t>legislature</t>
  </si>
  <si>
    <t>aspects</t>
  </si>
  <si>
    <t>aggregate</t>
  </si>
  <si>
    <t>office</t>
  </si>
  <si>
    <t>offered</t>
  </si>
  <si>
    <t>earlier</t>
  </si>
  <si>
    <t>agreed</t>
  </si>
  <si>
    <t>agree</t>
  </si>
  <si>
    <t>waive</t>
  </si>
  <si>
    <t>tort</t>
  </si>
  <si>
    <t>controversial</t>
  </si>
  <si>
    <t>significant</t>
  </si>
  <si>
    <t>excessive</t>
  </si>
  <si>
    <t>harm</t>
  </si>
  <si>
    <t>distinguishes</t>
  </si>
  <si>
    <t>ability</t>
  </si>
  <si>
    <t>overlap</t>
  </si>
  <si>
    <t>choose</t>
  </si>
  <si>
    <t>refer</t>
  </si>
  <si>
    <t>registered</t>
  </si>
  <si>
    <t>manage</t>
  </si>
  <si>
    <t>director</t>
  </si>
  <si>
    <t>employ</t>
  </si>
  <si>
    <t>commonwealth</t>
  </si>
  <si>
    <t>encompasses</t>
  </si>
  <si>
    <t>separate</t>
  </si>
  <si>
    <t>19th</t>
  </si>
  <si>
    <t>protections</t>
  </si>
  <si>
    <t>treatment</t>
  </si>
  <si>
    <t>gmbh</t>
  </si>
  <si>
    <t>complete</t>
  </si>
  <si>
    <t>processes</t>
  </si>
  <si>
    <t>advertising</t>
  </si>
  <si>
    <t>officially</t>
  </si>
  <si>
    <t>sq</t>
  </si>
  <si>
    <t>mi</t>
  </si>
  <si>
    <t>borders</t>
  </si>
  <si>
    <t>russia</t>
  </si>
  <si>
    <t>urban</t>
  </si>
  <si>
    <t>inhabited</t>
  </si>
  <si>
    <t>region</t>
  </si>
  <si>
    <t>territories</t>
  </si>
  <si>
    <t>holy</t>
  </si>
  <si>
    <t>roman</t>
  </si>
  <si>
    <t>dissolution</t>
  </si>
  <si>
    <t>unified</t>
  </si>
  <si>
    <t>1919</t>
  </si>
  <si>
    <t>replaced</t>
  </si>
  <si>
    <t>1933</t>
  </si>
  <si>
    <t>allied</t>
  </si>
  <si>
    <t>eastern</t>
  </si>
  <si>
    <t>fall</t>
  </si>
  <si>
    <t>strong</t>
  </si>
  <si>
    <t>leader</t>
  </si>
  <si>
    <t>ranks</t>
  </si>
  <si>
    <t>security</t>
  </si>
  <si>
    <t>nato</t>
  </si>
  <si>
    <t>g7</t>
  </si>
  <si>
    <t>g20</t>
  </si>
  <si>
    <t>sites</t>
  </si>
  <si>
    <t>represents</t>
  </si>
  <si>
    <t>proceeds</t>
  </si>
  <si>
    <t>dividing</t>
  </si>
  <si>
    <t>receive</t>
  </si>
  <si>
    <t>transactions</t>
  </si>
  <si>
    <t>regulated</t>
  </si>
  <si>
    <t>governments</t>
  </si>
  <si>
    <t>protect</t>
  </si>
  <si>
    <t>existing</t>
  </si>
  <si>
    <t>grow</t>
  </si>
  <si>
    <t>promised</t>
  </si>
  <si>
    <t>keep</t>
  </si>
  <si>
    <t>taxes</t>
  </si>
  <si>
    <t>sellers</t>
  </si>
  <si>
    <t>reluctant</t>
  </si>
  <si>
    <t>facilitates</t>
  </si>
  <si>
    <t>difficult</t>
  </si>
  <si>
    <t>effects</t>
  </si>
  <si>
    <t>pioneering</t>
  </si>
  <si>
    <t>houston</t>
  </si>
  <si>
    <t>merger</t>
  </si>
  <si>
    <t>gas</t>
  </si>
  <si>
    <t>regional</t>
  </si>
  <si>
    <t>enron's</t>
  </si>
  <si>
    <t>systemic</t>
  </si>
  <si>
    <t>planned</t>
  </si>
  <si>
    <t>activities</t>
  </si>
  <si>
    <t>southern</t>
  </si>
  <si>
    <t>ended</t>
  </si>
  <si>
    <t>court</t>
  </si>
  <si>
    <t>plan</t>
  </si>
  <si>
    <t>corp</t>
  </si>
  <si>
    <t>emphasized</t>
  </si>
  <si>
    <t>pre</t>
  </si>
  <si>
    <t>sovereign</t>
  </si>
  <si>
    <t>mainland</t>
  </si>
  <si>
    <t>border</t>
  </si>
  <si>
    <t>channel</t>
  </si>
  <si>
    <t>12th</t>
  </si>
  <si>
    <t>longest</t>
  </si>
  <si>
    <t>separates</t>
  </si>
  <si>
    <t>unitary</t>
  </si>
  <si>
    <t>constitutional</t>
  </si>
  <si>
    <t>monarchy</t>
  </si>
  <si>
    <t>1952</t>
  </si>
  <si>
    <t>scotland</t>
  </si>
  <si>
    <t>wales</t>
  </si>
  <si>
    <t>edinburgh</t>
  </si>
  <si>
    <t>varying</t>
  </si>
  <si>
    <t>powers</t>
  </si>
  <si>
    <t>leaving</t>
  </si>
  <si>
    <t>isle</t>
  </si>
  <si>
    <t>man</t>
  </si>
  <si>
    <t>bailiwick</t>
  </si>
  <si>
    <t>jersey</t>
  </si>
  <si>
    <t>crown</t>
  </si>
  <si>
    <t>representation</t>
  </si>
  <si>
    <t>14</t>
  </si>
  <si>
    <t>recognised</t>
  </si>
  <si>
    <t>expenditure</t>
  </si>
  <si>
    <t>permanent</t>
  </si>
  <si>
    <t>council</t>
  </si>
  <si>
    <t>eu</t>
  </si>
  <si>
    <t>hindi</t>
  </si>
  <si>
    <t>bhārat</t>
  </si>
  <si>
    <t>southeast</t>
  </si>
  <si>
    <t>lanka</t>
  </si>
  <si>
    <t>indonesia</t>
  </si>
  <si>
    <t>subcontinent</t>
  </si>
  <si>
    <t>africa</t>
  </si>
  <si>
    <t>highly</t>
  </si>
  <si>
    <t>diverse</t>
  </si>
  <si>
    <t>diversity</t>
  </si>
  <si>
    <t>indus</t>
  </si>
  <si>
    <t>basin</t>
  </si>
  <si>
    <t>1200</t>
  </si>
  <si>
    <t>northwest</t>
  </si>
  <si>
    <t>hinduism</t>
  </si>
  <si>
    <t>dravidian</t>
  </si>
  <si>
    <t>ranging</t>
  </si>
  <si>
    <t>marked</t>
  </si>
  <si>
    <t>status</t>
  </si>
  <si>
    <t>incorporation</t>
  </si>
  <si>
    <t>medieval</t>
  </si>
  <si>
    <t>plains</t>
  </si>
  <si>
    <t>hindu</t>
  </si>
  <si>
    <t>peace</t>
  </si>
  <si>
    <t>legacy</t>
  </si>
  <si>
    <t>expanding</t>
  </si>
  <si>
    <t>changes</t>
  </si>
  <si>
    <t>movement</t>
  </si>
  <si>
    <t>1947</t>
  </si>
  <si>
    <t>dominion</t>
  </si>
  <si>
    <t>scale</t>
  </si>
  <si>
    <t>1951</t>
  </si>
  <si>
    <t>annually</t>
  </si>
  <si>
    <t>fast</t>
  </si>
  <si>
    <t>growing</t>
  </si>
  <si>
    <t>music</t>
  </si>
  <si>
    <t>inequality</t>
  </si>
  <si>
    <t>weapon</t>
  </si>
  <si>
    <t>disputes</t>
  </si>
  <si>
    <t>gender</t>
  </si>
  <si>
    <t>21</t>
  </si>
  <si>
    <t>supported</t>
  </si>
  <si>
    <t>forests</t>
  </si>
  <si>
    <t>derived</t>
  </si>
  <si>
    <t>quran</t>
  </si>
  <si>
    <t>hadith</t>
  </si>
  <si>
    <t>god's</t>
  </si>
  <si>
    <t>juridical</t>
  </si>
  <si>
    <t>school</t>
  </si>
  <si>
    <t>methodologies</t>
  </si>
  <si>
    <t>rulings</t>
  </si>
  <si>
    <t>principal</t>
  </si>
  <si>
    <t>relations</t>
  </si>
  <si>
    <t>range</t>
  </si>
  <si>
    <t>neutral</t>
  </si>
  <si>
    <t>prohibited</t>
  </si>
  <si>
    <t>notion</t>
  </si>
  <si>
    <t>broadly</t>
  </si>
  <si>
    <t>scholars</t>
  </si>
  <si>
    <t>largely</t>
  </si>
  <si>
    <t>muftis</t>
  </si>
  <si>
    <t>courts</t>
  </si>
  <si>
    <t>affairs</t>
  </si>
  <si>
    <t>criminal</t>
  </si>
  <si>
    <t>justice</t>
  </si>
  <si>
    <t>administrative</t>
  </si>
  <si>
    <t>personal</t>
  </si>
  <si>
    <t>foundations</t>
  </si>
  <si>
    <t>movements</t>
  </si>
  <si>
    <t>america</t>
  </si>
  <si>
    <t>foreign</t>
  </si>
  <si>
    <t>banking</t>
  </si>
  <si>
    <t>1969</t>
  </si>
  <si>
    <t>57</t>
  </si>
  <si>
    <t>49</t>
  </si>
  <si>
    <t>brand</t>
  </si>
  <si>
    <t>definition</t>
  </si>
  <si>
    <t>matters</t>
  </si>
  <si>
    <t>documents</t>
  </si>
  <si>
    <t>guidelines</t>
  </si>
  <si>
    <t>applicant</t>
  </si>
  <si>
    <t>credit</t>
  </si>
  <si>
    <t>fee</t>
  </si>
  <si>
    <t>providing</t>
  </si>
  <si>
    <t>amy</t>
  </si>
  <si>
    <t>exposure</t>
  </si>
  <si>
    <t>90</t>
  </si>
  <si>
    <t>usa</t>
  </si>
  <si>
    <t>trusts</t>
  </si>
  <si>
    <t>excludes</t>
  </si>
  <si>
    <t>tobacco</t>
  </si>
  <si>
    <t>chain</t>
  </si>
  <si>
    <t>labour</t>
  </si>
  <si>
    <t>bribery</t>
  </si>
  <si>
    <t>equivalent</t>
  </si>
  <si>
    <t>environment</t>
  </si>
  <si>
    <t>consider</t>
  </si>
  <si>
    <t>percentage</t>
  </si>
  <si>
    <t>stewardship</t>
  </si>
  <si>
    <t>avoid</t>
  </si>
  <si>
    <t>food</t>
  </si>
  <si>
    <t>screening</t>
  </si>
  <si>
    <t>advocacy</t>
  </si>
  <si>
    <t>inadequate</t>
  </si>
  <si>
    <t>focus</t>
  </si>
  <si>
    <t>specifically</t>
  </si>
  <si>
    <t>valuable</t>
  </si>
  <si>
    <t>reports</t>
  </si>
  <si>
    <t>indicator</t>
  </si>
  <si>
    <t>opinion</t>
  </si>
  <si>
    <t>determining</t>
  </si>
  <si>
    <t>churn</t>
  </si>
  <si>
    <t>items</t>
  </si>
  <si>
    <t>moving</t>
  </si>
  <si>
    <t>steady</t>
  </si>
  <si>
    <t>support</t>
  </si>
  <si>
    <t>customer</t>
  </si>
  <si>
    <t>peer</t>
  </si>
  <si>
    <t>modeling</t>
  </si>
  <si>
    <t>applications</t>
  </si>
  <si>
    <t>television</t>
  </si>
  <si>
    <t>radio</t>
  </si>
  <si>
    <t>subscription</t>
  </si>
  <si>
    <t>accepted</t>
  </si>
  <si>
    <t>employment</t>
  </si>
  <si>
    <t>powerful</t>
  </si>
  <si>
    <t>location</t>
  </si>
  <si>
    <t>integral</t>
  </si>
  <si>
    <t>calculations</t>
  </si>
  <si>
    <t>final</t>
  </si>
  <si>
    <t>display</t>
  </si>
  <si>
    <t>occurs</t>
  </si>
  <si>
    <t>currency</t>
  </si>
  <si>
    <t>recommendations</t>
  </si>
  <si>
    <t>continue</t>
  </si>
  <si>
    <t>frames</t>
  </si>
  <si>
    <t>generate</t>
  </si>
  <si>
    <t>averages</t>
  </si>
  <si>
    <t>followers</t>
  </si>
  <si>
    <t>identify</t>
  </si>
  <si>
    <t>commodity</t>
  </si>
  <si>
    <t>ctas</t>
  </si>
  <si>
    <t>technical</t>
  </si>
  <si>
    <t>broader</t>
  </si>
  <si>
    <t>members</t>
  </si>
  <si>
    <t>virginia</t>
  </si>
  <si>
    <t>beijing</t>
  </si>
  <si>
    <t>pharmaceutical</t>
  </si>
  <si>
    <t>2019</t>
  </si>
  <si>
    <t>intended</t>
  </si>
  <si>
    <t>adrs</t>
  </si>
  <si>
    <t>trust</t>
  </si>
  <si>
    <t>reit</t>
  </si>
  <si>
    <t>commercial</t>
  </si>
  <si>
    <t>shopping</t>
  </si>
  <si>
    <t>engage</t>
  </si>
  <si>
    <t>speculation</t>
  </si>
  <si>
    <t>position</t>
  </si>
  <si>
    <t>distributed</t>
  </si>
  <si>
    <t>paying</t>
  </si>
  <si>
    <t>paid</t>
  </si>
  <si>
    <t>pays</t>
  </si>
  <si>
    <t>allocated</t>
  </si>
  <si>
    <t>expense</t>
  </si>
  <si>
    <t>balance</t>
  </si>
  <si>
    <t>schedule</t>
  </si>
  <si>
    <t>declare</t>
  </si>
  <si>
    <t>distinguish</t>
  </si>
  <si>
    <t>realized</t>
  </si>
  <si>
    <t>sale</t>
  </si>
  <si>
    <t>precious</t>
  </si>
  <si>
    <t>metals</t>
  </si>
  <si>
    <t>impose</t>
  </si>
  <si>
    <t>zealand</t>
  </si>
  <si>
    <t>frequently</t>
  </si>
  <si>
    <t>payable</t>
  </si>
  <si>
    <t>limit</t>
  </si>
  <si>
    <t>gained</t>
  </si>
  <si>
    <t>fiscal</t>
  </si>
  <si>
    <t>vary</t>
  </si>
  <si>
    <t>listen</t>
  </si>
  <si>
    <t>nihon</t>
  </si>
  <si>
    <t>located</t>
  </si>
  <si>
    <t>archipelago</t>
  </si>
  <si>
    <t>osaka</t>
  </si>
  <si>
    <t>country's</t>
  </si>
  <si>
    <t>47</t>
  </si>
  <si>
    <t>imperial</t>
  </si>
  <si>
    <t>shogunate</t>
  </si>
  <si>
    <t>constitution</t>
  </si>
  <si>
    <t>experienced</t>
  </si>
  <si>
    <t>decade</t>
  </si>
  <si>
    <t>video</t>
  </si>
  <si>
    <t>institutional</t>
  </si>
  <si>
    <t>nature</t>
  </si>
  <si>
    <t>liquidity</t>
  </si>
  <si>
    <t>categorized</t>
  </si>
  <si>
    <t>omx</t>
  </si>
  <si>
    <t>pan</t>
  </si>
  <si>
    <t>operated</t>
  </si>
  <si>
    <t>reviewed</t>
  </si>
  <si>
    <t>lseg</t>
  </si>
  <si>
    <t>licenses</t>
  </si>
  <si>
    <t>branding</t>
  </si>
  <si>
    <t>sgx</t>
  </si>
  <si>
    <t>nse's</t>
  </si>
  <si>
    <t>covers</t>
  </si>
  <si>
    <t>june</t>
  </si>
  <si>
    <t>fell</t>
  </si>
  <si>
    <t>etc</t>
  </si>
  <si>
    <t>39</t>
  </si>
  <si>
    <t>01</t>
  </si>
  <si>
    <t>26</t>
  </si>
  <si>
    <t>1995</t>
  </si>
  <si>
    <t>gold</t>
  </si>
  <si>
    <t>replicate</t>
  </si>
  <si>
    <t>exception</t>
  </si>
  <si>
    <t>issuer</t>
  </si>
  <si>
    <t>multiple</t>
  </si>
  <si>
    <t>indirectly</t>
  </si>
  <si>
    <t>entitled</t>
  </si>
  <si>
    <t>undergoes</t>
  </si>
  <si>
    <t>blackrock</t>
  </si>
  <si>
    <t>vanguard</t>
  </si>
  <si>
    <t>meet</t>
  </si>
  <si>
    <t>developing</t>
  </si>
  <si>
    <t>morgan</t>
  </si>
  <si>
    <t>stanley</t>
  </si>
  <si>
    <t>provider</t>
  </si>
  <si>
    <t>2018</t>
  </si>
  <si>
    <t>strategies</t>
  </si>
  <si>
    <t>theoretically</t>
  </si>
  <si>
    <t>appropriate</t>
  </si>
  <si>
    <t>adding</t>
  </si>
  <si>
    <t>diversified</t>
  </si>
  <si>
    <t>takes</t>
  </si>
  <si>
    <t>sensitivity</t>
  </si>
  <si>
    <t>diversifiable</t>
  </si>
  <si>
    <t>represented</t>
  </si>
  <si>
    <t>β</t>
  </si>
  <si>
    <t>assumes</t>
  </si>
  <si>
    <t>matter</t>
  </si>
  <si>
    <t>quadratic</t>
  </si>
  <si>
    <t>alternatively</t>
  </si>
  <si>
    <t>probability</t>
  </si>
  <si>
    <t>distributions</t>
  </si>
  <si>
    <t>completely</t>
  </si>
  <si>
    <t>described</t>
  </si>
  <si>
    <t>normal</t>
  </si>
  <si>
    <t>rid</t>
  </si>
  <si>
    <t>idiosyncratic</t>
  </si>
  <si>
    <t>shows</t>
  </si>
  <si>
    <t>determined</t>
  </si>
  <si>
    <t>failing</t>
  </si>
  <si>
    <t>merton's</t>
  </si>
  <si>
    <t>problem</t>
  </si>
  <si>
    <t>simplicity</t>
  </si>
  <si>
    <t>situations</t>
  </si>
  <si>
    <t>mpt</t>
  </si>
  <si>
    <t>mathematical</t>
  </si>
  <si>
    <t>owning</t>
  </si>
  <si>
    <t>assessed</t>
  </si>
  <si>
    <t>markowitz</t>
  </si>
  <si>
    <t>nobel</t>
  </si>
  <si>
    <t>memorial</t>
  </si>
  <si>
    <t>prize</t>
  </si>
  <si>
    <t>outperformance</t>
  </si>
  <si>
    <t>versus</t>
  </si>
  <si>
    <t>ratio</t>
  </si>
  <si>
    <t>correspondingly</t>
  </si>
  <si>
    <t>business's</t>
  </si>
  <si>
    <t>goal</t>
  </si>
  <si>
    <t>potential</t>
  </si>
  <si>
    <t>biases</t>
  </si>
  <si>
    <t>accurate</t>
  </si>
  <si>
    <t>estimators</t>
  </si>
  <si>
    <t>linked</t>
  </si>
  <si>
    <t>sales</t>
  </si>
  <si>
    <t>arguably</t>
  </si>
  <si>
    <t>pioneered</t>
  </si>
  <si>
    <t>circulated</t>
  </si>
  <si>
    <t>indirect</t>
  </si>
  <si>
    <t>repackaging</t>
  </si>
  <si>
    <t>famous</t>
  </si>
  <si>
    <t>1992</t>
  </si>
  <si>
    <t>characteristic</t>
  </si>
  <si>
    <t>combined</t>
  </si>
  <si>
    <t>tilt</t>
  </si>
  <si>
    <t>vs</t>
  </si>
  <si>
    <t>explicitly</t>
  </si>
  <si>
    <t>swedish</t>
  </si>
  <si>
    <t>olof</t>
  </si>
  <si>
    <t>andersson</t>
  </si>
  <si>
    <t>thesis</t>
  </si>
  <si>
    <t>irrational</t>
  </si>
  <si>
    <t>premiums</t>
  </si>
  <si>
    <t>strange</t>
  </si>
  <si>
    <t>exhibit</t>
  </si>
  <si>
    <t>indifferent</t>
  </si>
  <si>
    <t>contrary</t>
  </si>
  <si>
    <t>inventors</t>
  </si>
  <si>
    <t>conclusively</t>
  </si>
  <si>
    <t>prove</t>
  </si>
  <si>
    <t>riding</t>
  </si>
  <si>
    <t>premium</t>
  </si>
  <si>
    <t>legitimate</t>
  </si>
  <si>
    <t>create</t>
  </si>
  <si>
    <t>27</t>
  </si>
  <si>
    <t>apple</t>
  </si>
  <si>
    <t>microsoft</t>
  </si>
  <si>
    <t>facebook</t>
  </si>
  <si>
    <t>alphabet</t>
  </si>
  <si>
    <t>tesla</t>
  </si>
  <si>
    <t>berkshire</t>
  </si>
  <si>
    <t>hathaway</t>
  </si>
  <si>
    <t>jpmorgan</t>
  </si>
  <si>
    <t>chase</t>
  </si>
  <si>
    <t>aristocrats</t>
  </si>
  <si>
    <t>warren</t>
  </si>
  <si>
    <t>buffett</t>
  </si>
  <si>
    <t>burton</t>
  </si>
  <si>
    <t>malkiel</t>
  </si>
  <si>
    <t>john</t>
  </si>
  <si>
    <t>bogle</t>
  </si>
  <si>
    <t>horizons</t>
  </si>
  <si>
    <t>72</t>
  </si>
  <si>
    <t>symbols</t>
  </si>
  <si>
    <t>gspc</t>
  </si>
  <si>
    <t>inx</t>
  </si>
  <si>
    <t>spx</t>
  </si>
  <si>
    <t>559</t>
  </si>
  <si>
    <t>updates</t>
  </si>
  <si>
    <t>disseminated</t>
  </si>
  <si>
    <t>reuters</t>
  </si>
  <si>
    <t>basket</t>
  </si>
  <si>
    <t>suitable</t>
  </si>
  <si>
    <t>profitability</t>
  </si>
  <si>
    <t>parameters</t>
  </si>
  <si>
    <t>advantage</t>
  </si>
  <si>
    <t>grown</t>
  </si>
  <si>
    <t>benchmarks</t>
  </si>
  <si>
    <t>defined</t>
  </si>
  <si>
    <t>addition</t>
  </si>
  <si>
    <t>plans</t>
  </si>
  <si>
    <t>basis</t>
  </si>
  <si>
    <t>best</t>
  </si>
  <si>
    <t>1896</t>
  </si>
  <si>
    <t>transportation</t>
  </si>
  <si>
    <t>standardized</t>
  </si>
  <si>
    <t>iso</t>
  </si>
  <si>
    <t>32000</t>
  </si>
  <si>
    <t>1993</t>
  </si>
  <si>
    <t>images</t>
  </si>
  <si>
    <t>flat</t>
  </si>
  <si>
    <t>graphics</t>
  </si>
  <si>
    <t>fields</t>
  </si>
  <si>
    <t>600</t>
  </si>
  <si>
    <t>deutsche</t>
  </si>
  <si>
    <t>floor</t>
  </si>
  <si>
    <t>45</t>
  </si>
  <si>
    <t>09</t>
  </si>
  <si>
    <t>started</t>
  </si>
  <si>
    <t>expansion</t>
  </si>
  <si>
    <t>portion</t>
  </si>
  <si>
    <t>constituents</t>
  </si>
  <si>
    <t>derivatives</t>
  </si>
  <si>
    <t>contracts</t>
  </si>
  <si>
    <t>advice</t>
  </si>
  <si>
    <t>travel</t>
  </si>
  <si>
    <t>tech</t>
  </si>
  <si>
    <t>brands</t>
  </si>
  <si>
    <t>weights</t>
  </si>
  <si>
    <t>manager</t>
  </si>
  <si>
    <t>deviation</t>
  </si>
  <si>
    <t>broad</t>
  </si>
  <si>
    <t>domiciled</t>
  </si>
  <si>
    <t>swiss</t>
  </si>
  <si>
    <t>gardner</t>
  </si>
  <si>
    <t>87</t>
  </si>
  <si>
    <t>organisms</t>
  </si>
  <si>
    <t>gain</t>
  </si>
  <si>
    <t>purchases</t>
  </si>
  <si>
    <t>massive</t>
  </si>
  <si>
    <t>lowest</t>
  </si>
  <si>
    <t>mark</t>
  </si>
  <si>
    <t>boj</t>
  </si>
  <si>
    <t>dot</t>
  </si>
  <si>
    <t>prior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</si>
  <si>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</si>
  <si>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</si>
  <si>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</si>
  <si>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</si>
  <si>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</si>
  <si>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</si>
  <si>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</si>
  <si>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</si>
  <si>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</si>
  <si>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</si>
  <si>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</si>
  <si>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</si>
  <si>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</si>
  <si>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</si>
  <si>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</si>
  <si>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</si>
  <si>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</si>
  <si>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</si>
  <si>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</si>
  <si>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</si>
  <si>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</si>
  <si>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</si>
  <si>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</si>
  <si>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</si>
  <si>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</si>
  <si>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</si>
  <si>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</si>
  <si>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</si>
  <si>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</si>
  <si>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</si>
  <si>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</si>
  <si>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</si>
  <si>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</si>
  <si>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</si>
  <si>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</si>
  <si>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</si>
  <si>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</si>
  <si>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</si>
  <si>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</si>
  <si>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</si>
  <si>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</si>
  <si>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</si>
  <si>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</si>
  <si>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</si>
  <si>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</si>
  <si>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</si>
  <si>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</si>
  <si>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</si>
  <si>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</si>
  <si>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</si>
  <si>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</si>
  <si>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</si>
  <si>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</si>
  <si>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</si>
  <si>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</si>
  <si>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</si>
  <si>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Top Words in Content in Entire Graph</t>
  </si>
  <si>
    <t>Entire Graph Count</t>
  </si>
  <si>
    <t>Top Words in Content in G1</t>
  </si>
  <si>
    <t>Top Words in Content in G2</t>
  </si>
  <si>
    <t>G1 Count</t>
  </si>
  <si>
    <t>Top Words in Content in G3</t>
  </si>
  <si>
    <t>G2 Count</t>
  </si>
  <si>
    <t>Top Words in Content in G4</t>
  </si>
  <si>
    <t>G3 Count</t>
  </si>
  <si>
    <t>Top Words in Content in G5</t>
  </si>
  <si>
    <t>G4 Count</t>
  </si>
  <si>
    <t>G5 Count</t>
  </si>
  <si>
    <t>Top Words in Content</t>
  </si>
  <si>
    <t>management index market stock companies social corporation investment corporations price</t>
  </si>
  <si>
    <t>index stock funds market fundamental value fund tax investment companies</t>
  </si>
  <si>
    <t>index stock companies market dow jones indices 500 global exchange</t>
  </si>
  <si>
    <t>india japan united largest nifty index world kingdom country germany</t>
  </si>
  <si>
    <t>market capitalization stock exchanges index euronext outstanding shares futures traded</t>
  </si>
  <si>
    <t>Top Word Pairs in Content in Entire Graph</t>
  </si>
  <si>
    <t>stock,market</t>
  </si>
  <si>
    <t>market,index</t>
  </si>
  <si>
    <t>dow,jones</t>
  </si>
  <si>
    <t>united,states</t>
  </si>
  <si>
    <t>market,capitalization</t>
  </si>
  <si>
    <t>mutual,funds</t>
  </si>
  <si>
    <t>stock,exchange</t>
  </si>
  <si>
    <t>index,funds</t>
  </si>
  <si>
    <t>exchange,traded</t>
  </si>
  <si>
    <t>weighted,index</t>
  </si>
  <si>
    <t>Top Word Pairs in Content in G1</t>
  </si>
  <si>
    <t>socially,responsible</t>
  </si>
  <si>
    <t>social,index</t>
  </si>
  <si>
    <t>standard,ethics</t>
  </si>
  <si>
    <t>limited,liability</t>
  </si>
  <si>
    <t>market,indices</t>
  </si>
  <si>
    <t>400,social</t>
  </si>
  <si>
    <t>cfa,institute</t>
  </si>
  <si>
    <t>responsible,investing</t>
  </si>
  <si>
    <t>Top Word Pairs in Content in G2</t>
  </si>
  <si>
    <t>capital,gains</t>
  </si>
  <si>
    <t>fundamental,indices</t>
  </si>
  <si>
    <t>fundamental,index</t>
  </si>
  <si>
    <t>index,fund</t>
  </si>
  <si>
    <t>tracking,error</t>
  </si>
  <si>
    <t>accounting,figures</t>
  </si>
  <si>
    <t>Top Word Pairs in Content in G3</t>
  </si>
  <si>
    <t>jones,indices</t>
  </si>
  <si>
    <t>companies,listed</t>
  </si>
  <si>
    <t>companies,index</t>
  </si>
  <si>
    <t>500,index</t>
  </si>
  <si>
    <t>Top Word Pairs in Content in G4</t>
  </si>
  <si>
    <t>united,kingdom</t>
  </si>
  <si>
    <t>nifty,50</t>
  </si>
  <si>
    <t>great,britain</t>
  </si>
  <si>
    <t>50,index</t>
  </si>
  <si>
    <t>world,war</t>
  </si>
  <si>
    <t>federal,republic</t>
  </si>
  <si>
    <t>real,estate</t>
  </si>
  <si>
    <t>war,ii</t>
  </si>
  <si>
    <t>largest,economy</t>
  </si>
  <si>
    <t>kingdom,great</t>
  </si>
  <si>
    <t>Top Word Pairs in Content in G5</t>
  </si>
  <si>
    <t>stock,exchanges</t>
  </si>
  <si>
    <t>futures,exchanges</t>
  </si>
  <si>
    <t>investment,universe</t>
  </si>
  <si>
    <t>Top Word Pairs in Content</t>
  </si>
  <si>
    <t>stock,market  socially,responsible  social,index  standard,ethics  limited,liability  market,indices  400,social  market,index  cfa,institute  responsible,investing</t>
  </si>
  <si>
    <t>index,funds  mutual,funds  capital,gains  fundamental,indices  fundamental,index  index,fund  tracking,error  stock,market  market,index  accounting,figures</t>
  </si>
  <si>
    <t>dow,jones  stock,market  market,index  united,states  stock,exchange  jones,indices  companies,listed  weighted,index  companies,index  500,index</t>
  </si>
  <si>
    <t>united,kingdom  nifty,50  great,britain  50,index  world,war  federal,republic  real,estate  war,ii  largest,economy  kingdom,great</t>
  </si>
  <si>
    <t>market,capitalization  stock,exchanges  futures,exchanges  investment,universe</t>
  </si>
  <si>
    <t>Top Words in Content by Count</t>
  </si>
  <si>
    <t/>
  </si>
  <si>
    <t>Top Words in Content by Salience</t>
  </si>
  <si>
    <t>Top Word Pairs in Content by Count</t>
  </si>
  <si>
    <t>Top Word Pairs in Content by Salience</t>
  </si>
  <si>
    <t>G1: management index market stock companies social corporation investment corporations price</t>
  </si>
  <si>
    <t>G2: index stock funds market fundamental value fund tax investment companies</t>
  </si>
  <si>
    <t>G3: index stock companies market dow jones indices 500 global exchange</t>
  </si>
  <si>
    <t>G4: india japan united largest nifty index world kingdom country germany</t>
  </si>
  <si>
    <t>G5: market capitalization stock exchanges index euronext outstanding shares futures traded</t>
  </si>
  <si>
    <t>▓0▓0▓0▓True▓Black▓Black▓▓▓0▓0▓0▓0▓0▓False▓▓0▓0▓0▓0▓0▓False▓▓0▓0▓0▓True▓Black▓Black▓▓Betweenness Centrality▓0▓147.940476▓3▓80▓1000▓False▓▓0▓0▓0▓0▓0▓False▓▓0▓0▓0▓0▓0▓False▓▓0▓0▓0▓0▓0▓False</t>
  </si>
  <si>
    <t>GraphSource░MediaWiki▓GraphTerm░stock_market_index▓ImportDescription░The graph represents the Article-Article Hyperlinks network of the "stock_market_index" seed article in en.wikipedia.org MediaWiki domain.  The network was obtained from MediaWiki on Thursday, 25 March 2021 at 12:40 UTC.
The 50 most recent revisions are being analyzed.▓ImportSuggestedTitle░MediaWiki Map for "stock_market_index" article▓ImportSuggestedFileNameNoExtension░2021-03-25 12-36-45 NodeXL MediaWiki stock_market_index▓GroupingDescription░The graph's vertices were grouped by cluster using the Clauset-Newman-Moore cluster algorithm.▓LayoutAlgorithm░The graph was laid out using the Harel-Koren Fast Multiscale layout algorithm.▓GraphDirectedness░The graph is directed.</t>
  </si>
  <si>
    <t xml:space="preserve">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&lt;value&gt;5&lt;/value&gt;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&lt;value&gt;0, 128, 192&lt;/value&gt;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&lt;value&gt;3&lt;/value&gt;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20.25pt White BottomCenter 2147483647 2147483647 Black True 310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&lt;value&gt;30&lt;/value&gt;
      &lt;/setting&gt;
      &lt;setting name="AutoReadWorkbook" serializeAs="String"&gt;
        &lt;value&gt;True&lt;/value&gt;
      &lt;/setting&gt;
      &lt;setting name="EdgeBundlerStraightening" serializeAs="String"&gt;
        &lt;value&gt;</t>
  </si>
  <si>
    <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&lt;value&gt;CurveThroughIntermediatePoints&lt;/value&gt;
      &lt;/setting&gt;
    &lt;/GeneralUserSettings4&gt;
    &lt;PlugInUserSettings&gt;
      &lt;setting name="PlugInFolderPath" serializeAs="String"&gt;
        &lt;value&gt;C:\Program Files (x86)\NodeXL\Addins\Wikipedia&lt;/value&gt;
      &lt;/setting&gt;
    &lt;/PlugInUserSettings&gt;
  &lt;/userSettings&gt;
&lt;/configuration&gt;</t>
  </si>
  <si>
    <t>MediaWiki</t>
  </si>
  <si>
    <t>The graph represents the Article-Article Hyperlinks network of the "stock_market_index" seed article in en.wikipedia.org MediaWiki domain.  The network was obtained from MediaWiki on Thursday, 25 March 2021 at 12:40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</si>
  <si>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</si>
  <si>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</si>
  <si>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https://nodexlgraphgallery.org/Pages/Graph.aspx?graphID=251215</t>
  </si>
  <si>
    <t>https://nodexlgraphgallery.org/Images/Image.ashx?graphID=251215&amp;type=f</t>
  </si>
  <si>
    <t>ue&gt;True&lt;/value&gt;
      &lt;/setting&gt;
      &lt;setting name="ClearTablesBeforeImport" serializeAs="String"&gt;
        &lt;value&gt;True&lt;/value&gt;
      &lt;/setting&gt;
    &lt;/ImportDataUserSettings&gt;
    &lt;AutoScaleUserSettings&gt;
      &lt;setting name="AutoScale" serializeAs="String"&gt;
        &lt;value&gt;True&lt;/value&gt;
      &lt;/setting&gt;
    &lt;/AutoScaleUserSettings&gt;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&lt;value&gt;0.26&lt;/value&gt;
      &lt;/setting&gt;
    &lt;/GraphZoomAndScaleUserSettings&gt;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
For more information, go to &amp;lt;a href="http://nodexl.com/"&amp;gt;NodeXL on the web&amp;lt;/a&amp;gt;.&lt;/value&gt;
      &lt;/setting&gt;
      &lt;setting name="SmtpHost" serializeAs="String"&gt;
        &lt;value&gt;mail.domain.abct&lt;/value&gt;
      &lt;/setting&gt;
      &lt;setting name="FromAddress" serializeAs="String"&gt;
        &lt;value&gt;email@domain.abc&lt;/value&gt;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</si>
</sst>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21"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7"/>
      <tableStyleElement type="headerRow" dxfId="206"/>
    </tableStyle>
    <tableStyle name="NodeXL Table" pivot="0" count="1">
      <tableStyleElement type="headerRow" dxfId="20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579196"/>
        <c:axId val="16955565"/>
      </c:barChart>
      <c:catAx>
        <c:axId val="205791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955565"/>
        <c:crosses val="autoZero"/>
        <c:auto val="1"/>
        <c:lblOffset val="100"/>
        <c:noMultiLvlLbl val="0"/>
      </c:catAx>
      <c:valAx>
        <c:axId val="1695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79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229714"/>
        <c:axId val="47997563"/>
      </c:barChart>
      <c:catAx>
        <c:axId val="262297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997563"/>
        <c:crosses val="autoZero"/>
        <c:auto val="1"/>
        <c:lblOffset val="100"/>
        <c:noMultiLvlLbl val="0"/>
      </c:catAx>
      <c:valAx>
        <c:axId val="47997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9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842872"/>
        <c:axId val="3446745"/>
      </c:barChart>
      <c:catAx>
        <c:axId val="608428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6745"/>
        <c:crosses val="autoZero"/>
        <c:auto val="1"/>
        <c:lblOffset val="100"/>
        <c:noMultiLvlLbl val="0"/>
      </c:catAx>
      <c:valAx>
        <c:axId val="3446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42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459758"/>
        <c:axId val="18230343"/>
      </c:barChart>
      <c:catAx>
        <c:axId val="484597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230343"/>
        <c:crosses val="autoZero"/>
        <c:auto val="1"/>
        <c:lblOffset val="100"/>
        <c:noMultiLvlLbl val="0"/>
      </c:catAx>
      <c:valAx>
        <c:axId val="18230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59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684084"/>
        <c:axId val="4970309"/>
      </c:barChart>
      <c:catAx>
        <c:axId val="266840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70309"/>
        <c:crosses val="autoZero"/>
        <c:auto val="1"/>
        <c:lblOffset val="100"/>
        <c:noMultiLvlLbl val="0"/>
      </c:catAx>
      <c:valAx>
        <c:axId val="4970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84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099786"/>
        <c:axId val="2954323"/>
      </c:barChart>
      <c:catAx>
        <c:axId val="620997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4323"/>
        <c:crosses val="autoZero"/>
        <c:auto val="1"/>
        <c:lblOffset val="100"/>
        <c:noMultiLvlLbl val="0"/>
      </c:catAx>
      <c:valAx>
        <c:axId val="2954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99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361392"/>
        <c:axId val="44303089"/>
      </c:barChart>
      <c:catAx>
        <c:axId val="223613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03089"/>
        <c:crosses val="autoZero"/>
        <c:auto val="1"/>
        <c:lblOffset val="100"/>
        <c:noMultiLvlLbl val="0"/>
      </c:catAx>
      <c:valAx>
        <c:axId val="44303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1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362342"/>
        <c:axId val="27543199"/>
      </c:barChart>
      <c:catAx>
        <c:axId val="663623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43199"/>
        <c:crosses val="autoZero"/>
        <c:auto val="1"/>
        <c:lblOffset val="100"/>
        <c:noMultiLvlLbl val="0"/>
      </c:catAx>
      <c:valAx>
        <c:axId val="27543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2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503404"/>
        <c:axId val="59434717"/>
      </c:barChart>
      <c:catAx>
        <c:axId val="50503404"/>
        <c:scaling>
          <c:orientation val="minMax"/>
        </c:scaling>
        <c:axPos val="b"/>
        <c:delete val="1"/>
        <c:majorTickMark val="out"/>
        <c:minorTickMark val="none"/>
        <c:tickLblPos val="none"/>
        <c:crossAx val="59434717"/>
        <c:crosses val="autoZero"/>
        <c:auto val="1"/>
        <c:lblOffset val="100"/>
        <c:noMultiLvlLbl val="0"/>
      </c:catAx>
      <c:valAx>
        <c:axId val="59434717"/>
        <c:scaling>
          <c:orientation val="minMax"/>
        </c:scaling>
        <c:axPos val="l"/>
        <c:delete val="1"/>
        <c:majorTickMark val="out"/>
        <c:minorTickMark val="none"/>
        <c:tickLblPos val="none"/>
        <c:crossAx val="505034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49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16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374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22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698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365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690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13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321" totalsRowShown="0" headerRowDxfId="204" dataDxfId="168">
  <autoFilter ref="A2:AD321"/>
  <tableColumns count="30">
    <tableColumn id="1" name="Vertex 1" dataDxfId="153"/>
    <tableColumn id="2" name="Vertex 2" dataDxfId="151"/>
    <tableColumn id="3" name="Color" dataDxfId="152"/>
    <tableColumn id="4" name="Width" dataDxfId="177"/>
    <tableColumn id="11" name="Style" dataDxfId="176"/>
    <tableColumn id="5" name="Opacity" dataDxfId="175"/>
    <tableColumn id="6" name="Visibility" dataDxfId="174"/>
    <tableColumn id="10" name="Label" dataDxfId="173"/>
    <tableColumn id="12" name="Label Text Color" dataDxfId="172"/>
    <tableColumn id="13" name="Label Font Size" dataDxfId="171"/>
    <tableColumn id="14" name="Reciprocated?" dataDxfId="107"/>
    <tableColumn id="7" name="ID" dataDxfId="170"/>
    <tableColumn id="9" name="Dynamic Filter" dataDxfId="169"/>
    <tableColumn id="8" name="Add Your Own Columns Here" dataDxfId="150"/>
    <tableColumn id="15" name="Relationship" dataDxfId="149"/>
    <tableColumn id="16" name="Edge Weight" dataDxfId="148"/>
    <tableColumn id="17" name="Edge Type" dataDxfId="147"/>
    <tableColumn id="18" name="Edit Comment" dataDxfId="146"/>
    <tableColumn id="19" name="Edit Size" dataDxfId="123"/>
    <tableColumn id="20" name="Vertex 1 Group" dataDxfId="122">
      <calculatedColumnFormula>REPLACE(INDEX(GroupVertices[Group], MATCH(Edges[[#This Row],[Vertex 1]],GroupVertices[Vertex],0)),1,1,"")</calculatedColumnFormula>
    </tableColumn>
    <tableColumn id="21" name="Vertex 2 Group" dataDxfId="83">
      <calculatedColumnFormula>REPLACE(INDEX(GroupVertices[Group], MATCH(Edges[[#This Row],[Vertex 2]],GroupVertices[Vertex],0)),1,1,"")</calculatedColumnFormula>
    </tableColumn>
    <tableColumn id="22" name="Sentiment List #1: List1 Word Count" dataDxfId="82"/>
    <tableColumn id="23" name="Sentiment List #1: List1 Word Percentage (%)" dataDxfId="81"/>
    <tableColumn id="24" name="Sentiment List #2: List2 Word Count" dataDxfId="80"/>
    <tableColumn id="25" name="Sentiment List #2: List2 Word Percentage (%)" dataDxfId="79"/>
    <tableColumn id="26" name="Sentiment List #3: List3 Word Count" dataDxfId="78"/>
    <tableColumn id="27" name="Sentiment List #3: List3 Word Percentage (%)" dataDxfId="77"/>
    <tableColumn id="28" name="Non-categorized Word Count" dataDxfId="76"/>
    <tableColumn id="29" name="Non-categorized Word Percentage (%)" dataDxfId="75"/>
    <tableColumn id="30"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99" totalsRowShown="0" headerRowDxfId="106" dataDxfId="105">
  <autoFilter ref="A1:G2899"/>
  <tableColumns count="7">
    <tableColumn id="1" name="Word" dataDxfId="104"/>
    <tableColumn id="2" name="Count" dataDxfId="103"/>
    <tableColumn id="3" name="Salience" dataDxfId="102"/>
    <tableColumn id="4" name="Group" dataDxfId="101"/>
    <tableColumn id="5" name="Word on Sentiment List #1: List1" dataDxfId="100"/>
    <tableColumn id="6" name="Word on Sentiment List #2: List2" dataDxfId="99"/>
    <tableColumn id="7" name="Word on Sentiment List #3: List3" dataDxfId="9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07" totalsRowShown="0" headerRowDxfId="97" dataDxfId="96">
  <autoFilter ref="A1:L1707"/>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List1" dataDxfId="89"/>
    <tableColumn id="8" name="Word1 on Sentiment List #2: List2" dataDxfId="88"/>
    <tableColumn id="9" name="Word1 on Sentiment List #3: List3" dataDxfId="87"/>
    <tableColumn id="10" name="Word2 on Sentiment List #1: List1" dataDxfId="86"/>
    <tableColumn id="11" name="Word2 on Sentiment List #2: List2" dataDxfId="85"/>
    <tableColumn id="12" name="Word2 on Sentiment List #3: List3" dataDxfId="8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3" totalsRowShown="0" headerRowDxfId="55" dataDxfId="54">
  <autoFilter ref="A2:C23"/>
  <tableColumns count="3">
    <tableColumn id="1" name="Group 1" dataDxfId="53"/>
    <tableColumn id="2" name="Group 2" dataDxfId="52"/>
    <tableColumn id="3" name="Edges" dataDxfId="5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8" dataDxfId="47">
  <autoFilter ref="A1:B7"/>
  <tableColumns count="2">
    <tableColumn id="1" name="Key" dataDxfId="37"/>
    <tableColumn id="2" name="Value" dataDxfId="36"/>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87" totalsRowShown="0" headerRowDxfId="203" dataDxfId="154">
  <autoFilter ref="A2:AY87"/>
  <tableColumns count="51">
    <tableColumn id="1" name="Vertex" dataDxfId="167"/>
    <tableColumn id="2" name="Color" dataDxfId="166"/>
    <tableColumn id="5" name="Shape" dataDxfId="165"/>
    <tableColumn id="6" name="Size" dataDxfId="164"/>
    <tableColumn id="4" name="Opacity" dataDxfId="145"/>
    <tableColumn id="7" name="Image File" dataDxfId="143"/>
    <tableColumn id="3" name="Visibility" dataDxfId="144"/>
    <tableColumn id="10" name="Label" dataDxfId="163"/>
    <tableColumn id="16" name="Label Fill Color" dataDxfId="162"/>
    <tableColumn id="9" name="Label Position" dataDxfId="140"/>
    <tableColumn id="8" name="Tooltip" dataDxfId="138"/>
    <tableColumn id="18" name="Layout Order" dataDxfId="139"/>
    <tableColumn id="13" name="X" dataDxfId="161"/>
    <tableColumn id="14" name="Y" dataDxfId="160"/>
    <tableColumn id="12" name="Locked?" dataDxfId="159"/>
    <tableColumn id="19" name="Polar R" dataDxfId="158"/>
    <tableColumn id="20" name="Polar Angle" dataDxfId="157"/>
    <tableColumn id="21" name="Degree" dataDxfId="44"/>
    <tableColumn id="22" name="In-Degree" dataDxfId="43"/>
    <tableColumn id="23" name="Out-Degree" dataDxfId="41"/>
    <tableColumn id="24" name="Betweenness Centrality" dataDxfId="42"/>
    <tableColumn id="25" name="Closeness Centrality" dataDxfId="46"/>
    <tableColumn id="26" name="Eigenvector Centrality" dataDxfId="45"/>
    <tableColumn id="15" name="PageRank" dataDxfId="40"/>
    <tableColumn id="27" name="Clustering Coefficient" dataDxfId="38"/>
    <tableColumn id="29" name="Reciprocated Vertex Pair Ratio" dataDxfId="39"/>
    <tableColumn id="11" name="ID" dataDxfId="156"/>
    <tableColumn id="28" name="Dynamic Filter" dataDxfId="155"/>
    <tableColumn id="17" name="Add Your Own Columns Here" dataDxfId="142"/>
    <tableColumn id="30" name="Custom Menu Item Text" dataDxfId="141"/>
    <tableColumn id="31" name="Custom Menu Item Action" dataDxfId="137"/>
    <tableColumn id="32" name="Vertex Type" dataDxfId="134"/>
    <tableColumn id="33" name="Content" dataDxfId="132"/>
    <tableColumn id="34" name="Age" dataDxfId="133"/>
    <tableColumn id="35" name="Gini Coefficient" dataDxfId="136"/>
    <tableColumn id="36" name="Nr Revisions" dataDxfId="135"/>
    <tableColumn id="37" name="URL" dataDxfId="124"/>
    <tableColumn id="38" name="Vertex Group" dataDxfId="73">
      <calculatedColumnFormula>REPLACE(INDEX(GroupVertices[Group], MATCH(Vertices[[#This Row],[Vertex]],GroupVertices[Vertex],0)),1,1,"")</calculatedColumnFormula>
    </tableColumn>
    <tableColumn id="39" name="Sentiment List #1: List1 Word Count" dataDxfId="72"/>
    <tableColumn id="40" name="Sentiment List #1: List1 Word Percentage (%)" dataDxfId="71"/>
    <tableColumn id="41" name="Sentiment List #2: List2 Word Count" dataDxfId="70"/>
    <tableColumn id="42" name="Sentiment List #2: List2 Word Percentage (%)" dataDxfId="69"/>
    <tableColumn id="43" name="Sentiment List #3: List3 Word Count" dataDxfId="68"/>
    <tableColumn id="44" name="Sentiment List #3: List3 Word Percentage (%)" dataDxfId="67"/>
    <tableColumn id="45" name="Non-categorized Word Count" dataDxfId="66"/>
    <tableColumn id="46" name="Non-categorized Word Percentage (%)" dataDxfId="65"/>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202">
  <autoFilter ref="A2:AI7"/>
  <tableColumns count="35">
    <tableColumn id="1" name="Group" dataDxfId="131"/>
    <tableColumn id="2" name="Vertex Color" dataDxfId="130"/>
    <tableColumn id="3" name="Vertex Shape" dataDxfId="128"/>
    <tableColumn id="22" name="Visibility" dataDxfId="129"/>
    <tableColumn id="4" name="Collapsed?"/>
    <tableColumn id="18" name="Label" dataDxfId="201"/>
    <tableColumn id="20" name="Collapsed X"/>
    <tableColumn id="21" name="Collapsed Y"/>
    <tableColumn id="6" name="ID" dataDxfId="200"/>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4"/>
    <tableColumn id="23" name="Sentiment List #1: List1 Word Count" dataDxfId="63"/>
    <tableColumn id="26" name="Sentiment List #1: List1 Word Percentage (%)" dataDxfId="62"/>
    <tableColumn id="27" name="Sentiment List #2: List2 Word Count" dataDxfId="61"/>
    <tableColumn id="28" name="Sentiment List #2: List2 Word Percentage (%)" dataDxfId="60"/>
    <tableColumn id="29" name="Sentiment List #3: List3 Word Count" dataDxfId="59"/>
    <tableColumn id="30" name="Sentiment List #3: List3 Word Percentage (%)" dataDxfId="58"/>
    <tableColumn id="31" name="Non-categorized Word Count" dataDxfId="57"/>
    <tableColumn id="32" name="Non-categorized Word Percentage (%)" dataDxfId="56"/>
    <tableColumn id="33" name="Group Content Word Count" dataDxfId="21"/>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199" dataDxfId="198">
  <autoFilter ref="A1:C86"/>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0"/>
    <tableColumn id="2" name="Value" dataDxfId="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97"/>
    <tableColumn id="2" name="Degree Frequency" dataDxfId="196">
      <calculatedColumnFormula>COUNTIF(Vertices[Degree], "&gt;= " &amp; D2) - COUNTIF(Vertices[Degree], "&gt;=" &amp; D3)</calculatedColumnFormula>
    </tableColumn>
    <tableColumn id="3" name="In-Degree Bin" dataDxfId="195"/>
    <tableColumn id="4" name="In-Degree Frequency" dataDxfId="194">
      <calculatedColumnFormula>COUNTIF(Vertices[In-Degree], "&gt;= " &amp; F2) - COUNTIF(Vertices[In-Degree], "&gt;=" &amp; F3)</calculatedColumnFormula>
    </tableColumn>
    <tableColumn id="5" name="Out-Degree Bin" dataDxfId="193"/>
    <tableColumn id="6" name="Out-Degree Frequency" dataDxfId="192">
      <calculatedColumnFormula>COUNTIF(Vertices[Out-Degree], "&gt;= " &amp; H2) - COUNTIF(Vertices[Out-Degree], "&gt;=" &amp; H3)</calculatedColumnFormula>
    </tableColumn>
    <tableColumn id="7" name="Betweenness Centrality Bin" dataDxfId="191"/>
    <tableColumn id="8" name="Betweenness Centrality Frequency" dataDxfId="190">
      <calculatedColumnFormula>COUNTIF(Vertices[Betweenness Centrality], "&gt;= " &amp; J2) - COUNTIF(Vertices[Betweenness Centrality], "&gt;=" &amp; J3)</calculatedColumnFormula>
    </tableColumn>
    <tableColumn id="9" name="Closeness Centrality Bin" dataDxfId="189"/>
    <tableColumn id="10" name="Closeness Centrality Frequency" dataDxfId="188">
      <calculatedColumnFormula>COUNTIF(Vertices[Closeness Centrality], "&gt;= " &amp; L2) - COUNTIF(Vertices[Closeness Centrality], "&gt;=" &amp; L3)</calculatedColumnFormula>
    </tableColumn>
    <tableColumn id="11" name="Eigenvector Centrality Bin" dataDxfId="187"/>
    <tableColumn id="12" name="Eigenvector Centrality Frequency" dataDxfId="186">
      <calculatedColumnFormula>COUNTIF(Vertices[Eigenvector Centrality], "&gt;= " &amp; N2) - COUNTIF(Vertices[Eigenvector Centrality], "&gt;=" &amp; N3)</calculatedColumnFormula>
    </tableColumn>
    <tableColumn id="18" name="PageRank Bin" dataDxfId="185"/>
    <tableColumn id="17" name="PageRank Frequency" dataDxfId="184">
      <calculatedColumnFormula>COUNTIF(Vertices[Eigenvector Centrality], "&gt;= " &amp; P2) - COUNTIF(Vertices[Eigenvector Centrality], "&gt;=" &amp; P3)</calculatedColumnFormula>
    </tableColumn>
    <tableColumn id="13" name="Clustering Coefficient Bin" dataDxfId="183"/>
    <tableColumn id="14" name="Clustering Coefficient Frequency" dataDxfId="182">
      <calculatedColumnFormula>COUNTIF(Vertices[Clustering Coefficient], "&gt;= " &amp; R2) - COUNTIF(Vertices[Clustering Coefficient], "&gt;=" &amp; R3)</calculatedColumnFormula>
    </tableColumn>
    <tableColumn id="15" name="Dynamic Filter Bin" dataDxfId="181"/>
    <tableColumn id="16" name="Dynamic Filter Frequency" dataDxfId="18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179">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321</v>
      </c>
      <c r="P2" s="13" t="s">
        <v>322</v>
      </c>
      <c r="Q2" s="13" t="s">
        <v>323</v>
      </c>
      <c r="R2" s="13" t="s">
        <v>324</v>
      </c>
      <c r="S2" s="13" t="s">
        <v>325</v>
      </c>
      <c r="T2" s="13" t="s">
        <v>660</v>
      </c>
      <c r="U2" s="13" t="s">
        <v>661</v>
      </c>
      <c r="V2" s="54" t="s">
        <v>2044</v>
      </c>
      <c r="W2" s="54" t="s">
        <v>2045</v>
      </c>
      <c r="X2" s="54" t="s">
        <v>2046</v>
      </c>
      <c r="Y2" s="54" t="s">
        <v>2047</v>
      </c>
      <c r="Z2" s="54" t="s">
        <v>2048</v>
      </c>
      <c r="AA2" s="54" t="s">
        <v>2049</v>
      </c>
      <c r="AB2" s="54" t="s">
        <v>2050</v>
      </c>
      <c r="AC2" s="54" t="s">
        <v>2051</v>
      </c>
      <c r="AD2" s="54" t="s">
        <v>2052</v>
      </c>
    </row>
    <row r="3" spans="1:30" ht="15" customHeight="1">
      <c r="A3" s="65" t="s">
        <v>326</v>
      </c>
      <c r="B3" s="65" t="s">
        <v>410</v>
      </c>
      <c r="C3" s="66"/>
      <c r="D3" s="67"/>
      <c r="E3" s="68"/>
      <c r="F3" s="69"/>
      <c r="G3" s="66"/>
      <c r="H3" s="70"/>
      <c r="I3" s="71"/>
      <c r="J3" s="71"/>
      <c r="K3" s="35" t="s">
        <v>65</v>
      </c>
      <c r="L3" s="72">
        <v>3</v>
      </c>
      <c r="M3" s="72"/>
      <c r="N3" s="73"/>
      <c r="O3" s="80" t="s">
        <v>411</v>
      </c>
      <c r="P3" s="80">
        <v>1</v>
      </c>
      <c r="Q3" s="80" t="s">
        <v>412</v>
      </c>
      <c r="R3" s="80"/>
      <c r="S3" s="80"/>
      <c r="T3" s="80" t="str">
        <f>REPLACE(INDEX(GroupVertices[Group],MATCH(Edges[[#This Row],[Vertex 1]],GroupVertices[Vertex],0)),1,1,"")</f>
        <v>1</v>
      </c>
      <c r="U3" s="80" t="str">
        <f>REPLACE(INDEX(GroupVertices[Group],MATCH(Edges[[#This Row],[Vertex 2]],GroupVertices[Vertex],0)),1,1,"")</f>
        <v>1</v>
      </c>
      <c r="V3" s="35"/>
      <c r="W3" s="35"/>
      <c r="X3" s="35"/>
      <c r="Y3" s="35"/>
      <c r="Z3" s="35"/>
      <c r="AA3" s="35"/>
      <c r="AB3" s="35"/>
      <c r="AC3" s="35"/>
      <c r="AD3" s="35"/>
    </row>
    <row r="4" spans="1:30" ht="15" customHeight="1">
      <c r="A4" s="65" t="s">
        <v>326</v>
      </c>
      <c r="B4" s="65" t="s">
        <v>383</v>
      </c>
      <c r="C4" s="66"/>
      <c r="D4" s="67"/>
      <c r="E4" s="68"/>
      <c r="F4" s="69"/>
      <c r="G4" s="66"/>
      <c r="H4" s="70"/>
      <c r="I4" s="71"/>
      <c r="J4" s="71"/>
      <c r="K4" s="35" t="s">
        <v>65</v>
      </c>
      <c r="L4" s="79">
        <v>4</v>
      </c>
      <c r="M4" s="79"/>
      <c r="N4" s="73"/>
      <c r="O4" s="81" t="s">
        <v>411</v>
      </c>
      <c r="P4" s="81">
        <v>1</v>
      </c>
      <c r="Q4" s="81" t="s">
        <v>412</v>
      </c>
      <c r="R4" s="81"/>
      <c r="S4" s="81"/>
      <c r="T4" s="80" t="str">
        <f>REPLACE(INDEX(GroupVertices[Group],MATCH(Edges[[#This Row],[Vertex 1]],GroupVertices[Vertex],0)),1,1,"")</f>
        <v>1</v>
      </c>
      <c r="U4" s="80" t="str">
        <f>REPLACE(INDEX(GroupVertices[Group],MATCH(Edges[[#This Row],[Vertex 2]],GroupVertices[Vertex],0)),1,1,"")</f>
        <v>1</v>
      </c>
      <c r="V4" s="35"/>
      <c r="W4" s="35"/>
      <c r="X4" s="35"/>
      <c r="Y4" s="35"/>
      <c r="Z4" s="35"/>
      <c r="AA4" s="35"/>
      <c r="AB4" s="35"/>
      <c r="AC4" s="35"/>
      <c r="AD4" s="35"/>
    </row>
    <row r="5" spans="1:30" ht="15">
      <c r="A5" s="65" t="s">
        <v>326</v>
      </c>
      <c r="B5" s="65" t="s">
        <v>384</v>
      </c>
      <c r="C5" s="66"/>
      <c r="D5" s="67"/>
      <c r="E5" s="68"/>
      <c r="F5" s="69"/>
      <c r="G5" s="66"/>
      <c r="H5" s="70"/>
      <c r="I5" s="71"/>
      <c r="J5" s="71"/>
      <c r="K5" s="35" t="s">
        <v>65</v>
      </c>
      <c r="L5" s="79">
        <v>5</v>
      </c>
      <c r="M5" s="79"/>
      <c r="N5" s="73"/>
      <c r="O5" s="81" t="s">
        <v>411</v>
      </c>
      <c r="P5" s="81">
        <v>1</v>
      </c>
      <c r="Q5" s="81" t="s">
        <v>412</v>
      </c>
      <c r="R5" s="81"/>
      <c r="S5" s="81"/>
      <c r="T5" s="80" t="str">
        <f>REPLACE(INDEX(GroupVertices[Group],MATCH(Edges[[#This Row],[Vertex 1]],GroupVertices[Vertex],0)),1,1,"")</f>
        <v>1</v>
      </c>
      <c r="U5" s="80" t="str">
        <f>REPLACE(INDEX(GroupVertices[Group],MATCH(Edges[[#This Row],[Vertex 2]],GroupVertices[Vertex],0)),1,1,"")</f>
        <v>1</v>
      </c>
      <c r="V5" s="35"/>
      <c r="W5" s="35"/>
      <c r="X5" s="35"/>
      <c r="Y5" s="35"/>
      <c r="Z5" s="35"/>
      <c r="AA5" s="35"/>
      <c r="AB5" s="35"/>
      <c r="AC5" s="35"/>
      <c r="AD5" s="35"/>
    </row>
    <row r="6" spans="1:30" ht="15">
      <c r="A6" s="65" t="s">
        <v>326</v>
      </c>
      <c r="B6" s="65" t="s">
        <v>385</v>
      </c>
      <c r="C6" s="66"/>
      <c r="D6" s="67"/>
      <c r="E6" s="68"/>
      <c r="F6" s="69"/>
      <c r="G6" s="66"/>
      <c r="H6" s="70"/>
      <c r="I6" s="71"/>
      <c r="J6" s="71"/>
      <c r="K6" s="35" t="s">
        <v>65</v>
      </c>
      <c r="L6" s="79">
        <v>6</v>
      </c>
      <c r="M6" s="79"/>
      <c r="N6" s="73"/>
      <c r="O6" s="81" t="s">
        <v>411</v>
      </c>
      <c r="P6" s="81">
        <v>1</v>
      </c>
      <c r="Q6" s="81" t="s">
        <v>412</v>
      </c>
      <c r="R6" s="81"/>
      <c r="S6" s="81"/>
      <c r="T6" s="80" t="str">
        <f>REPLACE(INDEX(GroupVertices[Group],MATCH(Edges[[#This Row],[Vertex 1]],GroupVertices[Vertex],0)),1,1,"")</f>
        <v>1</v>
      </c>
      <c r="U6" s="80" t="str">
        <f>REPLACE(INDEX(GroupVertices[Group],MATCH(Edges[[#This Row],[Vertex 2]],GroupVertices[Vertex],0)),1,1,"")</f>
        <v>1</v>
      </c>
      <c r="V6" s="35"/>
      <c r="W6" s="35"/>
      <c r="X6" s="35"/>
      <c r="Y6" s="35"/>
      <c r="Z6" s="35"/>
      <c r="AA6" s="35"/>
      <c r="AB6" s="35"/>
      <c r="AC6" s="35"/>
      <c r="AD6" s="35"/>
    </row>
    <row r="7" spans="1:30" ht="15">
      <c r="A7" s="65" t="s">
        <v>327</v>
      </c>
      <c r="B7" s="65" t="s">
        <v>330</v>
      </c>
      <c r="C7" s="66"/>
      <c r="D7" s="67"/>
      <c r="E7" s="68"/>
      <c r="F7" s="69"/>
      <c r="G7" s="66"/>
      <c r="H7" s="70"/>
      <c r="I7" s="71"/>
      <c r="J7" s="71"/>
      <c r="K7" s="35" t="s">
        <v>65</v>
      </c>
      <c r="L7" s="79">
        <v>7</v>
      </c>
      <c r="M7" s="79"/>
      <c r="N7" s="73"/>
      <c r="O7" s="81" t="s">
        <v>411</v>
      </c>
      <c r="P7" s="81">
        <v>1</v>
      </c>
      <c r="Q7" s="81" t="s">
        <v>412</v>
      </c>
      <c r="R7" s="81"/>
      <c r="S7" s="81"/>
      <c r="T7" s="80" t="str">
        <f>REPLACE(INDEX(GroupVertices[Group],MATCH(Edges[[#This Row],[Vertex 1]],GroupVertices[Vertex],0)),1,1,"")</f>
        <v>1</v>
      </c>
      <c r="U7" s="80" t="str">
        <f>REPLACE(INDEX(GroupVertices[Group],MATCH(Edges[[#This Row],[Vertex 2]],GroupVertices[Vertex],0)),1,1,"")</f>
        <v>1</v>
      </c>
      <c r="V7" s="35"/>
      <c r="W7" s="35"/>
      <c r="X7" s="35"/>
      <c r="Y7" s="35"/>
      <c r="Z7" s="35"/>
      <c r="AA7" s="35"/>
      <c r="AB7" s="35"/>
      <c r="AC7" s="35"/>
      <c r="AD7" s="35"/>
    </row>
    <row r="8" spans="1:30" ht="15">
      <c r="A8" s="65" t="s">
        <v>326</v>
      </c>
      <c r="B8" s="65" t="s">
        <v>327</v>
      </c>
      <c r="C8" s="66"/>
      <c r="D8" s="67"/>
      <c r="E8" s="68"/>
      <c r="F8" s="69"/>
      <c r="G8" s="66"/>
      <c r="H8" s="70"/>
      <c r="I8" s="71"/>
      <c r="J8" s="71"/>
      <c r="K8" s="35" t="s">
        <v>65</v>
      </c>
      <c r="L8" s="79">
        <v>8</v>
      </c>
      <c r="M8" s="79"/>
      <c r="N8" s="73"/>
      <c r="O8" s="81" t="s">
        <v>411</v>
      </c>
      <c r="P8" s="81">
        <v>1</v>
      </c>
      <c r="Q8" s="81" t="s">
        <v>412</v>
      </c>
      <c r="R8" s="81"/>
      <c r="S8" s="81"/>
      <c r="T8" s="80" t="str">
        <f>REPLACE(INDEX(GroupVertices[Group],MATCH(Edges[[#This Row],[Vertex 1]],GroupVertices[Vertex],0)),1,1,"")</f>
        <v>1</v>
      </c>
      <c r="U8" s="80" t="str">
        <f>REPLACE(INDEX(GroupVertices[Group],MATCH(Edges[[#This Row],[Vertex 2]],GroupVertices[Vertex],0)),1,1,"")</f>
        <v>1</v>
      </c>
      <c r="V8" s="35"/>
      <c r="W8" s="35"/>
      <c r="X8" s="35"/>
      <c r="Y8" s="35"/>
      <c r="Z8" s="35"/>
      <c r="AA8" s="35"/>
      <c r="AB8" s="35"/>
      <c r="AC8" s="35"/>
      <c r="AD8" s="35"/>
    </row>
    <row r="9" spans="1:30" ht="15">
      <c r="A9" s="65" t="s">
        <v>326</v>
      </c>
      <c r="B9" s="65" t="s">
        <v>386</v>
      </c>
      <c r="C9" s="66"/>
      <c r="D9" s="67"/>
      <c r="E9" s="68"/>
      <c r="F9" s="69"/>
      <c r="G9" s="66"/>
      <c r="H9" s="70"/>
      <c r="I9" s="71"/>
      <c r="J9" s="71"/>
      <c r="K9" s="35" t="s">
        <v>65</v>
      </c>
      <c r="L9" s="79">
        <v>9</v>
      </c>
      <c r="M9" s="79"/>
      <c r="N9" s="73"/>
      <c r="O9" s="81" t="s">
        <v>411</v>
      </c>
      <c r="P9" s="81">
        <v>1</v>
      </c>
      <c r="Q9" s="81" t="s">
        <v>412</v>
      </c>
      <c r="R9" s="81"/>
      <c r="S9" s="81"/>
      <c r="T9" s="80" t="str">
        <f>REPLACE(INDEX(GroupVertices[Group],MATCH(Edges[[#This Row],[Vertex 1]],GroupVertices[Vertex],0)),1,1,"")</f>
        <v>1</v>
      </c>
      <c r="U9" s="80" t="str">
        <f>REPLACE(INDEX(GroupVertices[Group],MATCH(Edges[[#This Row],[Vertex 2]],GroupVertices[Vertex],0)),1,1,"")</f>
        <v>1</v>
      </c>
      <c r="V9" s="35"/>
      <c r="W9" s="35"/>
      <c r="X9" s="35"/>
      <c r="Y9" s="35"/>
      <c r="Z9" s="35"/>
      <c r="AA9" s="35"/>
      <c r="AB9" s="35"/>
      <c r="AC9" s="35"/>
      <c r="AD9" s="35"/>
    </row>
    <row r="10" spans="1:30" ht="15">
      <c r="A10" s="65" t="s">
        <v>328</v>
      </c>
      <c r="B10" s="65" t="s">
        <v>328</v>
      </c>
      <c r="C10" s="66"/>
      <c r="D10" s="67"/>
      <c r="E10" s="68"/>
      <c r="F10" s="69"/>
      <c r="G10" s="66"/>
      <c r="H10" s="70"/>
      <c r="I10" s="71"/>
      <c r="J10" s="71"/>
      <c r="K10" s="35" t="s">
        <v>65</v>
      </c>
      <c r="L10" s="79">
        <v>10</v>
      </c>
      <c r="M10" s="79"/>
      <c r="N10" s="73"/>
      <c r="O10" s="81" t="s">
        <v>411</v>
      </c>
      <c r="P10" s="81">
        <v>1</v>
      </c>
      <c r="Q10" s="81" t="s">
        <v>412</v>
      </c>
      <c r="R10" s="81"/>
      <c r="S10" s="81"/>
      <c r="T10" s="80" t="str">
        <f>REPLACE(INDEX(GroupVertices[Group],MATCH(Edges[[#This Row],[Vertex 1]],GroupVertices[Vertex],0)),1,1,"")</f>
        <v>1</v>
      </c>
      <c r="U10" s="80" t="str">
        <f>REPLACE(INDEX(GroupVertices[Group],MATCH(Edges[[#This Row],[Vertex 2]],GroupVertices[Vertex],0)),1,1,"")</f>
        <v>1</v>
      </c>
      <c r="V10" s="35"/>
      <c r="W10" s="35"/>
      <c r="X10" s="35"/>
      <c r="Y10" s="35"/>
      <c r="Z10" s="35"/>
      <c r="AA10" s="35"/>
      <c r="AB10" s="35"/>
      <c r="AC10" s="35"/>
      <c r="AD10" s="35"/>
    </row>
    <row r="11" spans="1:30" ht="15">
      <c r="A11" s="65" t="s">
        <v>326</v>
      </c>
      <c r="B11" s="65" t="s">
        <v>328</v>
      </c>
      <c r="C11" s="66"/>
      <c r="D11" s="67"/>
      <c r="E11" s="68"/>
      <c r="F11" s="69"/>
      <c r="G11" s="66"/>
      <c r="H11" s="70"/>
      <c r="I11" s="71"/>
      <c r="J11" s="71"/>
      <c r="K11" s="35" t="s">
        <v>65</v>
      </c>
      <c r="L11" s="79">
        <v>11</v>
      </c>
      <c r="M11" s="79"/>
      <c r="N11" s="73"/>
      <c r="O11" s="81" t="s">
        <v>411</v>
      </c>
      <c r="P11" s="81">
        <v>1</v>
      </c>
      <c r="Q11" s="81" t="s">
        <v>412</v>
      </c>
      <c r="R11" s="81"/>
      <c r="S11" s="81"/>
      <c r="T11" s="80" t="str">
        <f>REPLACE(INDEX(GroupVertices[Group],MATCH(Edges[[#This Row],[Vertex 1]],GroupVertices[Vertex],0)),1,1,"")</f>
        <v>1</v>
      </c>
      <c r="U11" s="80" t="str">
        <f>REPLACE(INDEX(GroupVertices[Group],MATCH(Edges[[#This Row],[Vertex 2]],GroupVertices[Vertex],0)),1,1,"")</f>
        <v>1</v>
      </c>
      <c r="V11" s="35"/>
      <c r="W11" s="35"/>
      <c r="X11" s="35"/>
      <c r="Y11" s="35"/>
      <c r="Z11" s="35"/>
      <c r="AA11" s="35"/>
      <c r="AB11" s="35"/>
      <c r="AC11" s="35"/>
      <c r="AD11" s="35"/>
    </row>
    <row r="12" spans="1:30" ht="15">
      <c r="A12" s="65" t="s">
        <v>329</v>
      </c>
      <c r="B12" s="65" t="s">
        <v>328</v>
      </c>
      <c r="C12" s="66"/>
      <c r="D12" s="67"/>
      <c r="E12" s="68"/>
      <c r="F12" s="69"/>
      <c r="G12" s="66"/>
      <c r="H12" s="70"/>
      <c r="I12" s="71"/>
      <c r="J12" s="71"/>
      <c r="K12" s="35" t="s">
        <v>65</v>
      </c>
      <c r="L12" s="79">
        <v>12</v>
      </c>
      <c r="M12" s="79"/>
      <c r="N12" s="73"/>
      <c r="O12" s="81" t="s">
        <v>411</v>
      </c>
      <c r="P12" s="81">
        <v>1</v>
      </c>
      <c r="Q12" s="81" t="s">
        <v>412</v>
      </c>
      <c r="R12" s="81"/>
      <c r="S12" s="81"/>
      <c r="T12" s="80" t="str">
        <f>REPLACE(INDEX(GroupVertices[Group],MATCH(Edges[[#This Row],[Vertex 1]],GroupVertices[Vertex],0)),1,1,"")</f>
        <v>1</v>
      </c>
      <c r="U12" s="80" t="str">
        <f>REPLACE(INDEX(GroupVertices[Group],MATCH(Edges[[#This Row],[Vertex 2]],GroupVertices[Vertex],0)),1,1,"")</f>
        <v>1</v>
      </c>
      <c r="V12" s="35"/>
      <c r="W12" s="35"/>
      <c r="X12" s="35"/>
      <c r="Y12" s="35"/>
      <c r="Z12" s="35"/>
      <c r="AA12" s="35"/>
      <c r="AB12" s="35"/>
      <c r="AC12" s="35"/>
      <c r="AD12" s="35"/>
    </row>
    <row r="13" spans="1:30" ht="15">
      <c r="A13" s="65" t="s">
        <v>326</v>
      </c>
      <c r="B13" s="65" t="s">
        <v>329</v>
      </c>
      <c r="C13" s="66"/>
      <c r="D13" s="67"/>
      <c r="E13" s="68"/>
      <c r="F13" s="69"/>
      <c r="G13" s="66"/>
      <c r="H13" s="70"/>
      <c r="I13" s="71"/>
      <c r="J13" s="71"/>
      <c r="K13" s="35" t="s">
        <v>65</v>
      </c>
      <c r="L13" s="79">
        <v>13</v>
      </c>
      <c r="M13" s="79"/>
      <c r="N13" s="73"/>
      <c r="O13" s="81" t="s">
        <v>411</v>
      </c>
      <c r="P13" s="81">
        <v>1</v>
      </c>
      <c r="Q13" s="81" t="s">
        <v>412</v>
      </c>
      <c r="R13" s="81"/>
      <c r="S13" s="81"/>
      <c r="T13" s="80" t="str">
        <f>REPLACE(INDEX(GroupVertices[Group],MATCH(Edges[[#This Row],[Vertex 1]],GroupVertices[Vertex],0)),1,1,"")</f>
        <v>1</v>
      </c>
      <c r="U13" s="80" t="str">
        <f>REPLACE(INDEX(GroupVertices[Group],MATCH(Edges[[#This Row],[Vertex 2]],GroupVertices[Vertex],0)),1,1,"")</f>
        <v>1</v>
      </c>
      <c r="V13" s="35"/>
      <c r="W13" s="35"/>
      <c r="X13" s="35"/>
      <c r="Y13" s="35"/>
      <c r="Z13" s="35"/>
      <c r="AA13" s="35"/>
      <c r="AB13" s="35"/>
      <c r="AC13" s="35"/>
      <c r="AD13" s="35"/>
    </row>
    <row r="14" spans="1:30" ht="15">
      <c r="A14" s="65" t="s">
        <v>330</v>
      </c>
      <c r="B14" s="65" t="s">
        <v>354</v>
      </c>
      <c r="C14" s="66"/>
      <c r="D14" s="67"/>
      <c r="E14" s="68"/>
      <c r="F14" s="69"/>
      <c r="G14" s="66"/>
      <c r="H14" s="70"/>
      <c r="I14" s="71"/>
      <c r="J14" s="71"/>
      <c r="K14" s="35" t="s">
        <v>65</v>
      </c>
      <c r="L14" s="79">
        <v>14</v>
      </c>
      <c r="M14" s="79"/>
      <c r="N14" s="73"/>
      <c r="O14" s="81" t="s">
        <v>411</v>
      </c>
      <c r="P14" s="81">
        <v>1</v>
      </c>
      <c r="Q14" s="81" t="s">
        <v>412</v>
      </c>
      <c r="R14" s="81"/>
      <c r="S14" s="81"/>
      <c r="T14" s="80" t="str">
        <f>REPLACE(INDEX(GroupVertices[Group],MATCH(Edges[[#This Row],[Vertex 1]],GroupVertices[Vertex],0)),1,1,"")</f>
        <v>1</v>
      </c>
      <c r="U14" s="80" t="str">
        <f>REPLACE(INDEX(GroupVertices[Group],MATCH(Edges[[#This Row],[Vertex 2]],GroupVertices[Vertex],0)),1,1,"")</f>
        <v>4</v>
      </c>
      <c r="V14" s="35"/>
      <c r="W14" s="35"/>
      <c r="X14" s="35"/>
      <c r="Y14" s="35"/>
      <c r="Z14" s="35"/>
      <c r="AA14" s="35"/>
      <c r="AB14" s="35"/>
      <c r="AC14" s="35"/>
      <c r="AD14" s="35"/>
    </row>
    <row r="15" spans="1:30" ht="15">
      <c r="A15" s="65" t="s">
        <v>330</v>
      </c>
      <c r="B15" s="65" t="s">
        <v>367</v>
      </c>
      <c r="C15" s="66"/>
      <c r="D15" s="67"/>
      <c r="E15" s="68"/>
      <c r="F15" s="69"/>
      <c r="G15" s="66"/>
      <c r="H15" s="70"/>
      <c r="I15" s="71"/>
      <c r="J15" s="71"/>
      <c r="K15" s="35" t="s">
        <v>65</v>
      </c>
      <c r="L15" s="79">
        <v>15</v>
      </c>
      <c r="M15" s="79"/>
      <c r="N15" s="73"/>
      <c r="O15" s="81" t="s">
        <v>411</v>
      </c>
      <c r="P15" s="81">
        <v>1</v>
      </c>
      <c r="Q15" s="81" t="s">
        <v>412</v>
      </c>
      <c r="R15" s="81"/>
      <c r="S15" s="81"/>
      <c r="T15" s="80" t="str">
        <f>REPLACE(INDEX(GroupVertices[Group],MATCH(Edges[[#This Row],[Vertex 1]],GroupVertices[Vertex],0)),1,1,"")</f>
        <v>1</v>
      </c>
      <c r="U15" s="80" t="str">
        <f>REPLACE(INDEX(GroupVertices[Group],MATCH(Edges[[#This Row],[Vertex 2]],GroupVertices[Vertex],0)),1,1,"")</f>
        <v>2</v>
      </c>
      <c r="V15" s="35"/>
      <c r="W15" s="35"/>
      <c r="X15" s="35"/>
      <c r="Y15" s="35"/>
      <c r="Z15" s="35"/>
      <c r="AA15" s="35"/>
      <c r="AB15" s="35"/>
      <c r="AC15" s="35"/>
      <c r="AD15" s="35"/>
    </row>
    <row r="16" spans="1:30" ht="15">
      <c r="A16" s="65" t="s">
        <v>326</v>
      </c>
      <c r="B16" s="65" t="s">
        <v>330</v>
      </c>
      <c r="C16" s="66"/>
      <c r="D16" s="67"/>
      <c r="E16" s="68"/>
      <c r="F16" s="69"/>
      <c r="G16" s="66"/>
      <c r="H16" s="70"/>
      <c r="I16" s="71"/>
      <c r="J16" s="71"/>
      <c r="K16" s="35" t="s">
        <v>65</v>
      </c>
      <c r="L16" s="79">
        <v>16</v>
      </c>
      <c r="M16" s="79"/>
      <c r="N16" s="73"/>
      <c r="O16" s="81" t="s">
        <v>411</v>
      </c>
      <c r="P16" s="81">
        <v>1</v>
      </c>
      <c r="Q16" s="81" t="s">
        <v>412</v>
      </c>
      <c r="R16" s="81"/>
      <c r="S16" s="81"/>
      <c r="T16" s="80" t="str">
        <f>REPLACE(INDEX(GroupVertices[Group],MATCH(Edges[[#This Row],[Vertex 1]],GroupVertices[Vertex],0)),1,1,"")</f>
        <v>1</v>
      </c>
      <c r="U16" s="80" t="str">
        <f>REPLACE(INDEX(GroupVertices[Group],MATCH(Edges[[#This Row],[Vertex 2]],GroupVertices[Vertex],0)),1,1,"")</f>
        <v>1</v>
      </c>
      <c r="V16" s="35"/>
      <c r="W16" s="35"/>
      <c r="X16" s="35"/>
      <c r="Y16" s="35"/>
      <c r="Z16" s="35"/>
      <c r="AA16" s="35"/>
      <c r="AB16" s="35"/>
      <c r="AC16" s="35"/>
      <c r="AD16" s="35"/>
    </row>
    <row r="17" spans="1:30" ht="15">
      <c r="A17" s="65" t="s">
        <v>326</v>
      </c>
      <c r="B17" s="65" t="s">
        <v>387</v>
      </c>
      <c r="C17" s="66"/>
      <c r="D17" s="67"/>
      <c r="E17" s="68"/>
      <c r="F17" s="69"/>
      <c r="G17" s="66"/>
      <c r="H17" s="70"/>
      <c r="I17" s="71"/>
      <c r="J17" s="71"/>
      <c r="K17" s="35" t="s">
        <v>65</v>
      </c>
      <c r="L17" s="79">
        <v>17</v>
      </c>
      <c r="M17" s="79"/>
      <c r="N17" s="73"/>
      <c r="O17" s="81" t="s">
        <v>411</v>
      </c>
      <c r="P17" s="81">
        <v>1</v>
      </c>
      <c r="Q17" s="81" t="s">
        <v>412</v>
      </c>
      <c r="R17" s="81"/>
      <c r="S17" s="81"/>
      <c r="T17" s="80" t="str">
        <f>REPLACE(INDEX(GroupVertices[Group],MATCH(Edges[[#This Row],[Vertex 1]],GroupVertices[Vertex],0)),1,1,"")</f>
        <v>1</v>
      </c>
      <c r="U17" s="80" t="str">
        <f>REPLACE(INDEX(GroupVertices[Group],MATCH(Edges[[#This Row],[Vertex 2]],GroupVertices[Vertex],0)),1,1,"")</f>
        <v>1</v>
      </c>
      <c r="V17" s="35"/>
      <c r="W17" s="35"/>
      <c r="X17" s="35"/>
      <c r="Y17" s="35"/>
      <c r="Z17" s="35"/>
      <c r="AA17" s="35"/>
      <c r="AB17" s="35"/>
      <c r="AC17" s="35"/>
      <c r="AD17" s="35"/>
    </row>
    <row r="18" spans="1:30" ht="15">
      <c r="A18" s="65" t="s">
        <v>331</v>
      </c>
      <c r="B18" s="65" t="s">
        <v>368</v>
      </c>
      <c r="C18" s="66"/>
      <c r="D18" s="67"/>
      <c r="E18" s="68"/>
      <c r="F18" s="69"/>
      <c r="G18" s="66"/>
      <c r="H18" s="70"/>
      <c r="I18" s="71"/>
      <c r="J18" s="71"/>
      <c r="K18" s="35" t="s">
        <v>65</v>
      </c>
      <c r="L18" s="79">
        <v>18</v>
      </c>
      <c r="M18" s="79"/>
      <c r="N18" s="73"/>
      <c r="O18" s="81" t="s">
        <v>411</v>
      </c>
      <c r="P18" s="81">
        <v>1</v>
      </c>
      <c r="Q18" s="81" t="s">
        <v>412</v>
      </c>
      <c r="R18" s="81"/>
      <c r="S18" s="81"/>
      <c r="T18" s="80" t="str">
        <f>REPLACE(INDEX(GroupVertices[Group],MATCH(Edges[[#This Row],[Vertex 1]],GroupVertices[Vertex],0)),1,1,"")</f>
        <v>4</v>
      </c>
      <c r="U18" s="80" t="str">
        <f>REPLACE(INDEX(GroupVertices[Group],MATCH(Edges[[#This Row],[Vertex 2]],GroupVertices[Vertex],0)),1,1,"")</f>
        <v>4</v>
      </c>
      <c r="V18" s="35"/>
      <c r="W18" s="35"/>
      <c r="X18" s="35"/>
      <c r="Y18" s="35"/>
      <c r="Z18" s="35"/>
      <c r="AA18" s="35"/>
      <c r="AB18" s="35"/>
      <c r="AC18" s="35"/>
      <c r="AD18" s="35"/>
    </row>
    <row r="19" spans="1:30" ht="15">
      <c r="A19" s="65" t="s">
        <v>331</v>
      </c>
      <c r="B19" s="65" t="s">
        <v>373</v>
      </c>
      <c r="C19" s="66"/>
      <c r="D19" s="67"/>
      <c r="E19" s="68"/>
      <c r="F19" s="69"/>
      <c r="G19" s="66"/>
      <c r="H19" s="70"/>
      <c r="I19" s="71"/>
      <c r="J19" s="71"/>
      <c r="K19" s="35" t="s">
        <v>65</v>
      </c>
      <c r="L19" s="79">
        <v>19</v>
      </c>
      <c r="M19" s="79"/>
      <c r="N19" s="73"/>
      <c r="O19" s="81" t="s">
        <v>411</v>
      </c>
      <c r="P19" s="81">
        <v>1</v>
      </c>
      <c r="Q19" s="81" t="s">
        <v>412</v>
      </c>
      <c r="R19" s="81"/>
      <c r="S19" s="81"/>
      <c r="T19" s="80" t="str">
        <f>REPLACE(INDEX(GroupVertices[Group],MATCH(Edges[[#This Row],[Vertex 1]],GroupVertices[Vertex],0)),1,1,"")</f>
        <v>4</v>
      </c>
      <c r="U19" s="80" t="str">
        <f>REPLACE(INDEX(GroupVertices[Group],MATCH(Edges[[#This Row],[Vertex 2]],GroupVertices[Vertex],0)),1,1,"")</f>
        <v>4</v>
      </c>
      <c r="V19" s="35"/>
      <c r="W19" s="35"/>
      <c r="X19" s="35"/>
      <c r="Y19" s="35"/>
      <c r="Z19" s="35"/>
      <c r="AA19" s="35"/>
      <c r="AB19" s="35"/>
      <c r="AC19" s="35"/>
      <c r="AD19" s="35"/>
    </row>
    <row r="20" spans="1:30" ht="15">
      <c r="A20" s="65" t="s">
        <v>326</v>
      </c>
      <c r="B20" s="65" t="s">
        <v>331</v>
      </c>
      <c r="C20" s="66"/>
      <c r="D20" s="67"/>
      <c r="E20" s="68"/>
      <c r="F20" s="69"/>
      <c r="G20" s="66"/>
      <c r="H20" s="70"/>
      <c r="I20" s="71"/>
      <c r="J20" s="71"/>
      <c r="K20" s="35" t="s">
        <v>65</v>
      </c>
      <c r="L20" s="79">
        <v>20</v>
      </c>
      <c r="M20" s="79"/>
      <c r="N20" s="73"/>
      <c r="O20" s="81" t="s">
        <v>411</v>
      </c>
      <c r="P20" s="81">
        <v>1</v>
      </c>
      <c r="Q20" s="81" t="s">
        <v>412</v>
      </c>
      <c r="R20" s="81"/>
      <c r="S20" s="81"/>
      <c r="T20" s="80" t="str">
        <f>REPLACE(INDEX(GroupVertices[Group],MATCH(Edges[[#This Row],[Vertex 1]],GroupVertices[Vertex],0)),1,1,"")</f>
        <v>1</v>
      </c>
      <c r="U20" s="80" t="str">
        <f>REPLACE(INDEX(GroupVertices[Group],MATCH(Edges[[#This Row],[Vertex 2]],GroupVertices[Vertex],0)),1,1,"")</f>
        <v>4</v>
      </c>
      <c r="V20" s="35"/>
      <c r="W20" s="35"/>
      <c r="X20" s="35"/>
      <c r="Y20" s="35"/>
      <c r="Z20" s="35"/>
      <c r="AA20" s="35"/>
      <c r="AB20" s="35"/>
      <c r="AC20" s="35"/>
      <c r="AD20" s="35"/>
    </row>
    <row r="21" spans="1:30" ht="15">
      <c r="A21" s="65" t="s">
        <v>332</v>
      </c>
      <c r="B21" s="65" t="s">
        <v>333</v>
      </c>
      <c r="C21" s="66"/>
      <c r="D21" s="67"/>
      <c r="E21" s="68"/>
      <c r="F21" s="69"/>
      <c r="G21" s="66"/>
      <c r="H21" s="70"/>
      <c r="I21" s="71"/>
      <c r="J21" s="71"/>
      <c r="K21" s="35" t="s">
        <v>66</v>
      </c>
      <c r="L21" s="79">
        <v>21</v>
      </c>
      <c r="M21" s="79"/>
      <c r="N21" s="73"/>
      <c r="O21" s="81" t="s">
        <v>411</v>
      </c>
      <c r="P21" s="81">
        <v>1</v>
      </c>
      <c r="Q21" s="81" t="s">
        <v>412</v>
      </c>
      <c r="R21" s="81"/>
      <c r="S21" s="81"/>
      <c r="T21" s="80" t="str">
        <f>REPLACE(INDEX(GroupVertices[Group],MATCH(Edges[[#This Row],[Vertex 1]],GroupVertices[Vertex],0)),1,1,"")</f>
        <v>1</v>
      </c>
      <c r="U21" s="80" t="str">
        <f>REPLACE(INDEX(GroupVertices[Group],MATCH(Edges[[#This Row],[Vertex 2]],GroupVertices[Vertex],0)),1,1,"")</f>
        <v>1</v>
      </c>
      <c r="V21" s="35"/>
      <c r="W21" s="35"/>
      <c r="X21" s="35"/>
      <c r="Y21" s="35"/>
      <c r="Z21" s="35"/>
      <c r="AA21" s="35"/>
      <c r="AB21" s="35"/>
      <c r="AC21" s="35"/>
      <c r="AD21" s="35"/>
    </row>
    <row r="22" spans="1:30" ht="15">
      <c r="A22" s="65" t="s">
        <v>326</v>
      </c>
      <c r="B22" s="65" t="s">
        <v>332</v>
      </c>
      <c r="C22" s="66"/>
      <c r="D22" s="67"/>
      <c r="E22" s="68"/>
      <c r="F22" s="69"/>
      <c r="G22" s="66"/>
      <c r="H22" s="70"/>
      <c r="I22" s="71"/>
      <c r="J22" s="71"/>
      <c r="K22" s="35" t="s">
        <v>65</v>
      </c>
      <c r="L22" s="79">
        <v>22</v>
      </c>
      <c r="M22" s="79"/>
      <c r="N22" s="73"/>
      <c r="O22" s="81" t="s">
        <v>411</v>
      </c>
      <c r="P22" s="81">
        <v>1</v>
      </c>
      <c r="Q22" s="81" t="s">
        <v>412</v>
      </c>
      <c r="R22" s="81"/>
      <c r="S22" s="81"/>
      <c r="T22" s="80" t="str">
        <f>REPLACE(INDEX(GroupVertices[Group],MATCH(Edges[[#This Row],[Vertex 1]],GroupVertices[Vertex],0)),1,1,"")</f>
        <v>1</v>
      </c>
      <c r="U22" s="80" t="str">
        <f>REPLACE(INDEX(GroupVertices[Group],MATCH(Edges[[#This Row],[Vertex 2]],GroupVertices[Vertex],0)),1,1,"")</f>
        <v>1</v>
      </c>
      <c r="V22" s="35"/>
      <c r="W22" s="35"/>
      <c r="X22" s="35"/>
      <c r="Y22" s="35"/>
      <c r="Z22" s="35"/>
      <c r="AA22" s="35"/>
      <c r="AB22" s="35"/>
      <c r="AC22" s="35"/>
      <c r="AD22" s="35"/>
    </row>
    <row r="23" spans="1:30" ht="15">
      <c r="A23" s="65" t="s">
        <v>333</v>
      </c>
      <c r="B23" s="65" t="s">
        <v>332</v>
      </c>
      <c r="C23" s="66"/>
      <c r="D23" s="67"/>
      <c r="E23" s="68"/>
      <c r="F23" s="69"/>
      <c r="G23" s="66"/>
      <c r="H23" s="70"/>
      <c r="I23" s="71"/>
      <c r="J23" s="71"/>
      <c r="K23" s="35" t="s">
        <v>66</v>
      </c>
      <c r="L23" s="79">
        <v>23</v>
      </c>
      <c r="M23" s="79"/>
      <c r="N23" s="73"/>
      <c r="O23" s="81" t="s">
        <v>411</v>
      </c>
      <c r="P23" s="81">
        <v>1</v>
      </c>
      <c r="Q23" s="81" t="s">
        <v>412</v>
      </c>
      <c r="R23" s="81"/>
      <c r="S23" s="81"/>
      <c r="T23" s="80" t="str">
        <f>REPLACE(INDEX(GroupVertices[Group],MATCH(Edges[[#This Row],[Vertex 1]],GroupVertices[Vertex],0)),1,1,"")</f>
        <v>1</v>
      </c>
      <c r="U23" s="80" t="str">
        <f>REPLACE(INDEX(GroupVertices[Group],MATCH(Edges[[#This Row],[Vertex 2]],GroupVertices[Vertex],0)),1,1,"")</f>
        <v>1</v>
      </c>
      <c r="V23" s="35"/>
      <c r="W23" s="35"/>
      <c r="X23" s="35"/>
      <c r="Y23" s="35"/>
      <c r="Z23" s="35"/>
      <c r="AA23" s="35"/>
      <c r="AB23" s="35"/>
      <c r="AC23" s="35"/>
      <c r="AD23" s="35"/>
    </row>
    <row r="24" spans="1:30" ht="15">
      <c r="A24" s="65" t="s">
        <v>326</v>
      </c>
      <c r="B24" s="65" t="s">
        <v>333</v>
      </c>
      <c r="C24" s="66"/>
      <c r="D24" s="67"/>
      <c r="E24" s="68"/>
      <c r="F24" s="69"/>
      <c r="G24" s="66"/>
      <c r="H24" s="70"/>
      <c r="I24" s="71"/>
      <c r="J24" s="71"/>
      <c r="K24" s="35" t="s">
        <v>65</v>
      </c>
      <c r="L24" s="79">
        <v>24</v>
      </c>
      <c r="M24" s="79"/>
      <c r="N24" s="73"/>
      <c r="O24" s="81" t="s">
        <v>411</v>
      </c>
      <c r="P24" s="81">
        <v>1</v>
      </c>
      <c r="Q24" s="81" t="s">
        <v>412</v>
      </c>
      <c r="R24" s="81"/>
      <c r="S24" s="81"/>
      <c r="T24" s="80" t="str">
        <f>REPLACE(INDEX(GroupVertices[Group],MATCH(Edges[[#This Row],[Vertex 1]],GroupVertices[Vertex],0)),1,1,"")</f>
        <v>1</v>
      </c>
      <c r="U24" s="80" t="str">
        <f>REPLACE(INDEX(GroupVertices[Group],MATCH(Edges[[#This Row],[Vertex 2]],GroupVertices[Vertex],0)),1,1,"")</f>
        <v>1</v>
      </c>
      <c r="V24" s="35"/>
      <c r="W24" s="35"/>
      <c r="X24" s="35"/>
      <c r="Y24" s="35"/>
      <c r="Z24" s="35"/>
      <c r="AA24" s="35"/>
      <c r="AB24" s="35"/>
      <c r="AC24" s="35"/>
      <c r="AD24" s="35"/>
    </row>
    <row r="25" spans="1:30" ht="15">
      <c r="A25" s="65" t="s">
        <v>326</v>
      </c>
      <c r="B25" s="65" t="s">
        <v>388</v>
      </c>
      <c r="C25" s="66"/>
      <c r="D25" s="67"/>
      <c r="E25" s="68"/>
      <c r="F25" s="69"/>
      <c r="G25" s="66"/>
      <c r="H25" s="70"/>
      <c r="I25" s="71"/>
      <c r="J25" s="71"/>
      <c r="K25" s="35" t="s">
        <v>65</v>
      </c>
      <c r="L25" s="79">
        <v>25</v>
      </c>
      <c r="M25" s="79"/>
      <c r="N25" s="73"/>
      <c r="O25" s="81" t="s">
        <v>411</v>
      </c>
      <c r="P25" s="81">
        <v>1</v>
      </c>
      <c r="Q25" s="81" t="s">
        <v>412</v>
      </c>
      <c r="R25" s="81"/>
      <c r="S25" s="81"/>
      <c r="T25" s="80" t="str">
        <f>REPLACE(INDEX(GroupVertices[Group],MATCH(Edges[[#This Row],[Vertex 1]],GroupVertices[Vertex],0)),1,1,"")</f>
        <v>1</v>
      </c>
      <c r="U25" s="80" t="str">
        <f>REPLACE(INDEX(GroupVertices[Group],MATCH(Edges[[#This Row],[Vertex 2]],GroupVertices[Vertex],0)),1,1,"")</f>
        <v>1</v>
      </c>
      <c r="V25" s="35"/>
      <c r="W25" s="35"/>
      <c r="X25" s="35"/>
      <c r="Y25" s="35"/>
      <c r="Z25" s="35"/>
      <c r="AA25" s="35"/>
      <c r="AB25" s="35"/>
      <c r="AC25" s="35"/>
      <c r="AD25" s="35"/>
    </row>
    <row r="26" spans="1:30" ht="15">
      <c r="A26" s="65" t="s">
        <v>326</v>
      </c>
      <c r="B26" s="65" t="s">
        <v>389</v>
      </c>
      <c r="C26" s="66"/>
      <c r="D26" s="67"/>
      <c r="E26" s="68"/>
      <c r="F26" s="69"/>
      <c r="G26" s="66"/>
      <c r="H26" s="70"/>
      <c r="I26" s="71"/>
      <c r="J26" s="71"/>
      <c r="K26" s="35" t="s">
        <v>65</v>
      </c>
      <c r="L26" s="79">
        <v>26</v>
      </c>
      <c r="M26" s="79"/>
      <c r="N26" s="73"/>
      <c r="O26" s="81" t="s">
        <v>411</v>
      </c>
      <c r="P26" s="81">
        <v>1</v>
      </c>
      <c r="Q26" s="81" t="s">
        <v>412</v>
      </c>
      <c r="R26" s="81"/>
      <c r="S26" s="81"/>
      <c r="T26" s="80" t="str">
        <f>REPLACE(INDEX(GroupVertices[Group],MATCH(Edges[[#This Row],[Vertex 1]],GroupVertices[Vertex],0)),1,1,"")</f>
        <v>1</v>
      </c>
      <c r="U26" s="80" t="str">
        <f>REPLACE(INDEX(GroupVertices[Group],MATCH(Edges[[#This Row],[Vertex 2]],GroupVertices[Vertex],0)),1,1,"")</f>
        <v>1</v>
      </c>
      <c r="V26" s="35"/>
      <c r="W26" s="35"/>
      <c r="X26" s="35"/>
      <c r="Y26" s="35"/>
      <c r="Z26" s="35"/>
      <c r="AA26" s="35"/>
      <c r="AB26" s="35"/>
      <c r="AC26" s="35"/>
      <c r="AD26" s="35"/>
    </row>
    <row r="27" spans="1:30" ht="15">
      <c r="A27" s="65" t="s">
        <v>334</v>
      </c>
      <c r="B27" s="65" t="s">
        <v>335</v>
      </c>
      <c r="C27" s="66"/>
      <c r="D27" s="67"/>
      <c r="E27" s="68"/>
      <c r="F27" s="69"/>
      <c r="G27" s="66"/>
      <c r="H27" s="70"/>
      <c r="I27" s="71"/>
      <c r="J27" s="71"/>
      <c r="K27" s="35" t="s">
        <v>66</v>
      </c>
      <c r="L27" s="79">
        <v>27</v>
      </c>
      <c r="M27" s="79"/>
      <c r="N27" s="73"/>
      <c r="O27" s="81" t="s">
        <v>411</v>
      </c>
      <c r="P27" s="81">
        <v>1</v>
      </c>
      <c r="Q27" s="81" t="s">
        <v>412</v>
      </c>
      <c r="R27" s="81"/>
      <c r="S27" s="81"/>
      <c r="T27" s="80" t="str">
        <f>REPLACE(INDEX(GroupVertices[Group],MATCH(Edges[[#This Row],[Vertex 1]],GroupVertices[Vertex],0)),1,1,"")</f>
        <v>1</v>
      </c>
      <c r="U27" s="80" t="str">
        <f>REPLACE(INDEX(GroupVertices[Group],MATCH(Edges[[#This Row],[Vertex 2]],GroupVertices[Vertex],0)),1,1,"")</f>
        <v>1</v>
      </c>
      <c r="V27" s="35"/>
      <c r="W27" s="35"/>
      <c r="X27" s="35"/>
      <c r="Y27" s="35"/>
      <c r="Z27" s="35"/>
      <c r="AA27" s="35"/>
      <c r="AB27" s="35"/>
      <c r="AC27" s="35"/>
      <c r="AD27" s="35"/>
    </row>
    <row r="28" spans="1:30" ht="15">
      <c r="A28" s="65" t="s">
        <v>335</v>
      </c>
      <c r="B28" s="65" t="s">
        <v>334</v>
      </c>
      <c r="C28" s="66"/>
      <c r="D28" s="67"/>
      <c r="E28" s="68"/>
      <c r="F28" s="69"/>
      <c r="G28" s="66"/>
      <c r="H28" s="70"/>
      <c r="I28" s="71"/>
      <c r="J28" s="71"/>
      <c r="K28" s="35" t="s">
        <v>66</v>
      </c>
      <c r="L28" s="79">
        <v>28</v>
      </c>
      <c r="M28" s="79"/>
      <c r="N28" s="73"/>
      <c r="O28" s="81" t="s">
        <v>411</v>
      </c>
      <c r="P28" s="81">
        <v>1</v>
      </c>
      <c r="Q28" s="81" t="s">
        <v>412</v>
      </c>
      <c r="R28" s="81"/>
      <c r="S28" s="81"/>
      <c r="T28" s="80" t="str">
        <f>REPLACE(INDEX(GroupVertices[Group],MATCH(Edges[[#This Row],[Vertex 1]],GroupVertices[Vertex],0)),1,1,"")</f>
        <v>1</v>
      </c>
      <c r="U28" s="80" t="str">
        <f>REPLACE(INDEX(GroupVertices[Group],MATCH(Edges[[#This Row],[Vertex 2]],GroupVertices[Vertex],0)),1,1,"")</f>
        <v>1</v>
      </c>
      <c r="V28" s="35"/>
      <c r="W28" s="35"/>
      <c r="X28" s="35"/>
      <c r="Y28" s="35"/>
      <c r="Z28" s="35"/>
      <c r="AA28" s="35"/>
      <c r="AB28" s="35"/>
      <c r="AC28" s="35"/>
      <c r="AD28" s="35"/>
    </row>
    <row r="29" spans="1:30" ht="15">
      <c r="A29" s="65" t="s">
        <v>335</v>
      </c>
      <c r="B29" s="65" t="s">
        <v>390</v>
      </c>
      <c r="C29" s="66"/>
      <c r="D29" s="67"/>
      <c r="E29" s="68"/>
      <c r="F29" s="69"/>
      <c r="G29" s="66"/>
      <c r="H29" s="70"/>
      <c r="I29" s="71"/>
      <c r="J29" s="71"/>
      <c r="K29" s="35" t="s">
        <v>65</v>
      </c>
      <c r="L29" s="79">
        <v>29</v>
      </c>
      <c r="M29" s="79"/>
      <c r="N29" s="73"/>
      <c r="O29" s="81" t="s">
        <v>411</v>
      </c>
      <c r="P29" s="81">
        <v>1</v>
      </c>
      <c r="Q29" s="81" t="s">
        <v>412</v>
      </c>
      <c r="R29" s="81"/>
      <c r="S29" s="81"/>
      <c r="T29" s="80" t="str">
        <f>REPLACE(INDEX(GroupVertices[Group],MATCH(Edges[[#This Row],[Vertex 1]],GroupVertices[Vertex],0)),1,1,"")</f>
        <v>1</v>
      </c>
      <c r="U29" s="80" t="str">
        <f>REPLACE(INDEX(GroupVertices[Group],MATCH(Edges[[#This Row],[Vertex 2]],GroupVertices[Vertex],0)),1,1,"")</f>
        <v>1</v>
      </c>
      <c r="V29" s="35"/>
      <c r="W29" s="35"/>
      <c r="X29" s="35"/>
      <c r="Y29" s="35"/>
      <c r="Z29" s="35"/>
      <c r="AA29" s="35"/>
      <c r="AB29" s="35"/>
      <c r="AC29" s="35"/>
      <c r="AD29" s="35"/>
    </row>
    <row r="30" spans="1:30" ht="15">
      <c r="A30" s="65" t="s">
        <v>335</v>
      </c>
      <c r="B30" s="65" t="s">
        <v>375</v>
      </c>
      <c r="C30" s="66"/>
      <c r="D30" s="67"/>
      <c r="E30" s="68"/>
      <c r="F30" s="69"/>
      <c r="G30" s="66"/>
      <c r="H30" s="70"/>
      <c r="I30" s="71"/>
      <c r="J30" s="71"/>
      <c r="K30" s="35" t="s">
        <v>65</v>
      </c>
      <c r="L30" s="79">
        <v>30</v>
      </c>
      <c r="M30" s="79"/>
      <c r="N30" s="73"/>
      <c r="O30" s="81" t="s">
        <v>411</v>
      </c>
      <c r="P30" s="81">
        <v>1</v>
      </c>
      <c r="Q30" s="81" t="s">
        <v>412</v>
      </c>
      <c r="R30" s="81"/>
      <c r="S30" s="81"/>
      <c r="T30" s="80" t="str">
        <f>REPLACE(INDEX(GroupVertices[Group],MATCH(Edges[[#This Row],[Vertex 1]],GroupVertices[Vertex],0)),1,1,"")</f>
        <v>1</v>
      </c>
      <c r="U30" s="80" t="str">
        <f>REPLACE(INDEX(GroupVertices[Group],MATCH(Edges[[#This Row],[Vertex 2]],GroupVertices[Vertex],0)),1,1,"")</f>
        <v>5</v>
      </c>
      <c r="V30" s="35"/>
      <c r="W30" s="35"/>
      <c r="X30" s="35"/>
      <c r="Y30" s="35"/>
      <c r="Z30" s="35"/>
      <c r="AA30" s="35"/>
      <c r="AB30" s="35"/>
      <c r="AC30" s="35"/>
      <c r="AD30" s="35"/>
    </row>
    <row r="31" spans="1:30" ht="15">
      <c r="A31" s="65" t="s">
        <v>326</v>
      </c>
      <c r="B31" s="65" t="s">
        <v>335</v>
      </c>
      <c r="C31" s="66"/>
      <c r="D31" s="67"/>
      <c r="E31" s="68"/>
      <c r="F31" s="69"/>
      <c r="G31" s="66"/>
      <c r="H31" s="70"/>
      <c r="I31" s="71"/>
      <c r="J31" s="71"/>
      <c r="K31" s="35" t="s">
        <v>65</v>
      </c>
      <c r="L31" s="79">
        <v>31</v>
      </c>
      <c r="M31" s="79"/>
      <c r="N31" s="73"/>
      <c r="O31" s="81" t="s">
        <v>411</v>
      </c>
      <c r="P31" s="81">
        <v>1</v>
      </c>
      <c r="Q31" s="81" t="s">
        <v>412</v>
      </c>
      <c r="R31" s="81"/>
      <c r="S31" s="81"/>
      <c r="T31" s="80" t="str">
        <f>REPLACE(INDEX(GroupVertices[Group],MATCH(Edges[[#This Row],[Vertex 1]],GroupVertices[Vertex],0)),1,1,"")</f>
        <v>1</v>
      </c>
      <c r="U31" s="80" t="str">
        <f>REPLACE(INDEX(GroupVertices[Group],MATCH(Edges[[#This Row],[Vertex 2]],GroupVertices[Vertex],0)),1,1,"")</f>
        <v>1</v>
      </c>
      <c r="V31" s="35"/>
      <c r="W31" s="35"/>
      <c r="X31" s="35"/>
      <c r="Y31" s="35"/>
      <c r="Z31" s="35"/>
      <c r="AA31" s="35"/>
      <c r="AB31" s="35"/>
      <c r="AC31" s="35"/>
      <c r="AD31" s="35"/>
    </row>
    <row r="32" spans="1:30" ht="15">
      <c r="A32" s="65" t="s">
        <v>326</v>
      </c>
      <c r="B32" s="65" t="s">
        <v>390</v>
      </c>
      <c r="C32" s="66"/>
      <c r="D32" s="67"/>
      <c r="E32" s="68"/>
      <c r="F32" s="69"/>
      <c r="G32" s="66"/>
      <c r="H32" s="70"/>
      <c r="I32" s="71"/>
      <c r="J32" s="71"/>
      <c r="K32" s="35" t="s">
        <v>65</v>
      </c>
      <c r="L32" s="79">
        <v>32</v>
      </c>
      <c r="M32" s="79"/>
      <c r="N32" s="73"/>
      <c r="O32" s="81" t="s">
        <v>411</v>
      </c>
      <c r="P32" s="81">
        <v>1</v>
      </c>
      <c r="Q32" s="81" t="s">
        <v>412</v>
      </c>
      <c r="R32" s="81"/>
      <c r="S32" s="81"/>
      <c r="T32" s="80" t="str">
        <f>REPLACE(INDEX(GroupVertices[Group],MATCH(Edges[[#This Row],[Vertex 1]],GroupVertices[Vertex],0)),1,1,"")</f>
        <v>1</v>
      </c>
      <c r="U32" s="80" t="str">
        <f>REPLACE(INDEX(GroupVertices[Group],MATCH(Edges[[#This Row],[Vertex 2]],GroupVertices[Vertex],0)),1,1,"")</f>
        <v>1</v>
      </c>
      <c r="V32" s="35"/>
      <c r="W32" s="35"/>
      <c r="X32" s="35"/>
      <c r="Y32" s="35"/>
      <c r="Z32" s="35"/>
      <c r="AA32" s="35"/>
      <c r="AB32" s="35"/>
      <c r="AC32" s="35"/>
      <c r="AD32" s="35"/>
    </row>
    <row r="33" spans="1:30" ht="15">
      <c r="A33" s="65" t="s">
        <v>326</v>
      </c>
      <c r="B33" s="65" t="s">
        <v>391</v>
      </c>
      <c r="C33" s="66"/>
      <c r="D33" s="67"/>
      <c r="E33" s="68"/>
      <c r="F33" s="69"/>
      <c r="G33" s="66"/>
      <c r="H33" s="70"/>
      <c r="I33" s="71"/>
      <c r="J33" s="71"/>
      <c r="K33" s="35" t="s">
        <v>65</v>
      </c>
      <c r="L33" s="79">
        <v>33</v>
      </c>
      <c r="M33" s="79"/>
      <c r="N33" s="73"/>
      <c r="O33" s="81" t="s">
        <v>411</v>
      </c>
      <c r="P33" s="81">
        <v>1</v>
      </c>
      <c r="Q33" s="81" t="s">
        <v>412</v>
      </c>
      <c r="R33" s="81"/>
      <c r="S33" s="81"/>
      <c r="T33" s="80" t="str">
        <f>REPLACE(INDEX(GroupVertices[Group],MATCH(Edges[[#This Row],[Vertex 1]],GroupVertices[Vertex],0)),1,1,"")</f>
        <v>1</v>
      </c>
      <c r="U33" s="80" t="str">
        <f>REPLACE(INDEX(GroupVertices[Group],MATCH(Edges[[#This Row],[Vertex 2]],GroupVertices[Vertex],0)),1,1,"")</f>
        <v>1</v>
      </c>
      <c r="V33" s="35"/>
      <c r="W33" s="35"/>
      <c r="X33" s="35"/>
      <c r="Y33" s="35"/>
      <c r="Z33" s="35"/>
      <c r="AA33" s="35"/>
      <c r="AB33" s="35"/>
      <c r="AC33" s="35"/>
      <c r="AD33" s="35"/>
    </row>
    <row r="34" spans="1:30" ht="15">
      <c r="A34" s="65" t="s">
        <v>336</v>
      </c>
      <c r="B34" s="65" t="s">
        <v>376</v>
      </c>
      <c r="C34" s="66"/>
      <c r="D34" s="67"/>
      <c r="E34" s="68"/>
      <c r="F34" s="69"/>
      <c r="G34" s="66"/>
      <c r="H34" s="70"/>
      <c r="I34" s="71"/>
      <c r="J34" s="71"/>
      <c r="K34" s="35" t="s">
        <v>65</v>
      </c>
      <c r="L34" s="79">
        <v>34</v>
      </c>
      <c r="M34" s="79"/>
      <c r="N34" s="73"/>
      <c r="O34" s="81" t="s">
        <v>411</v>
      </c>
      <c r="P34" s="81">
        <v>1</v>
      </c>
      <c r="Q34" s="81" t="s">
        <v>412</v>
      </c>
      <c r="R34" s="81"/>
      <c r="S34" s="81"/>
      <c r="T34" s="80" t="str">
        <f>REPLACE(INDEX(GroupVertices[Group],MATCH(Edges[[#This Row],[Vertex 1]],GroupVertices[Vertex],0)),1,1,"")</f>
        <v>2</v>
      </c>
      <c r="U34" s="80" t="str">
        <f>REPLACE(INDEX(GroupVertices[Group],MATCH(Edges[[#This Row],[Vertex 2]],GroupVertices[Vertex],0)),1,1,"")</f>
        <v>2</v>
      </c>
      <c r="V34" s="35"/>
      <c r="W34" s="35"/>
      <c r="X34" s="35"/>
      <c r="Y34" s="35"/>
      <c r="Z34" s="35"/>
      <c r="AA34" s="35"/>
      <c r="AB34" s="35"/>
      <c r="AC34" s="35"/>
      <c r="AD34" s="35"/>
    </row>
    <row r="35" spans="1:30" ht="15">
      <c r="A35" s="65" t="s">
        <v>326</v>
      </c>
      <c r="B35" s="65" t="s">
        <v>336</v>
      </c>
      <c r="C35" s="66"/>
      <c r="D35" s="67"/>
      <c r="E35" s="68"/>
      <c r="F35" s="69"/>
      <c r="G35" s="66"/>
      <c r="H35" s="70"/>
      <c r="I35" s="71"/>
      <c r="J35" s="71"/>
      <c r="K35" s="35" t="s">
        <v>65</v>
      </c>
      <c r="L35" s="79">
        <v>35</v>
      </c>
      <c r="M35" s="79"/>
      <c r="N35" s="73"/>
      <c r="O35" s="81" t="s">
        <v>411</v>
      </c>
      <c r="P35" s="81">
        <v>1</v>
      </c>
      <c r="Q35" s="81" t="s">
        <v>412</v>
      </c>
      <c r="R35" s="81"/>
      <c r="S35" s="81"/>
      <c r="T35" s="80" t="str">
        <f>REPLACE(INDEX(GroupVertices[Group],MATCH(Edges[[#This Row],[Vertex 1]],GroupVertices[Vertex],0)),1,1,"")</f>
        <v>1</v>
      </c>
      <c r="U35" s="80" t="str">
        <f>REPLACE(INDEX(GroupVertices[Group],MATCH(Edges[[#This Row],[Vertex 2]],GroupVertices[Vertex],0)),1,1,"")</f>
        <v>2</v>
      </c>
      <c r="V35" s="35"/>
      <c r="W35" s="35"/>
      <c r="X35" s="35"/>
      <c r="Y35" s="35"/>
      <c r="Z35" s="35"/>
      <c r="AA35" s="35"/>
      <c r="AB35" s="35"/>
      <c r="AC35" s="35"/>
      <c r="AD35" s="35"/>
    </row>
    <row r="36" spans="1:30" ht="15">
      <c r="A36" s="65" t="s">
        <v>337</v>
      </c>
      <c r="B36" s="65" t="s">
        <v>336</v>
      </c>
      <c r="C36" s="66"/>
      <c r="D36" s="67"/>
      <c r="E36" s="68"/>
      <c r="F36" s="69"/>
      <c r="G36" s="66"/>
      <c r="H36" s="70"/>
      <c r="I36" s="71"/>
      <c r="J36" s="71"/>
      <c r="K36" s="35" t="s">
        <v>65</v>
      </c>
      <c r="L36" s="79">
        <v>36</v>
      </c>
      <c r="M36" s="79"/>
      <c r="N36" s="73"/>
      <c r="O36" s="81" t="s">
        <v>411</v>
      </c>
      <c r="P36" s="81">
        <v>1</v>
      </c>
      <c r="Q36" s="81" t="s">
        <v>412</v>
      </c>
      <c r="R36" s="81"/>
      <c r="S36" s="81"/>
      <c r="T36" s="80" t="str">
        <f>REPLACE(INDEX(GroupVertices[Group],MATCH(Edges[[#This Row],[Vertex 1]],GroupVertices[Vertex],0)),1,1,"")</f>
        <v>2</v>
      </c>
      <c r="U36" s="80" t="str">
        <f>REPLACE(INDEX(GroupVertices[Group],MATCH(Edges[[#This Row],[Vertex 2]],GroupVertices[Vertex],0)),1,1,"")</f>
        <v>2</v>
      </c>
      <c r="V36" s="35"/>
      <c r="W36" s="35"/>
      <c r="X36" s="35"/>
      <c r="Y36" s="35"/>
      <c r="Z36" s="35"/>
      <c r="AA36" s="35"/>
      <c r="AB36" s="35"/>
      <c r="AC36" s="35"/>
      <c r="AD36" s="35"/>
    </row>
    <row r="37" spans="1:30" ht="15">
      <c r="A37" s="65" t="s">
        <v>326</v>
      </c>
      <c r="B37" s="65" t="s">
        <v>392</v>
      </c>
      <c r="C37" s="66"/>
      <c r="D37" s="67"/>
      <c r="E37" s="68"/>
      <c r="F37" s="69"/>
      <c r="G37" s="66"/>
      <c r="H37" s="70"/>
      <c r="I37" s="71"/>
      <c r="J37" s="71"/>
      <c r="K37" s="35" t="s">
        <v>65</v>
      </c>
      <c r="L37" s="79">
        <v>37</v>
      </c>
      <c r="M37" s="79"/>
      <c r="N37" s="73"/>
      <c r="O37" s="81" t="s">
        <v>411</v>
      </c>
      <c r="P37" s="81">
        <v>1</v>
      </c>
      <c r="Q37" s="81" t="s">
        <v>412</v>
      </c>
      <c r="R37" s="81"/>
      <c r="S37" s="81"/>
      <c r="T37" s="80" t="str">
        <f>REPLACE(INDEX(GroupVertices[Group],MATCH(Edges[[#This Row],[Vertex 1]],GroupVertices[Vertex],0)),1,1,"")</f>
        <v>1</v>
      </c>
      <c r="U37" s="80" t="str">
        <f>REPLACE(INDEX(GroupVertices[Group],MATCH(Edges[[#This Row],[Vertex 2]],GroupVertices[Vertex],0)),1,1,"")</f>
        <v>1</v>
      </c>
      <c r="V37" s="35"/>
      <c r="W37" s="35"/>
      <c r="X37" s="35"/>
      <c r="Y37" s="35"/>
      <c r="Z37" s="35"/>
      <c r="AA37" s="35"/>
      <c r="AB37" s="35"/>
      <c r="AC37" s="35"/>
      <c r="AD37" s="35"/>
    </row>
    <row r="38" spans="1:30" ht="15">
      <c r="A38" s="65" t="s">
        <v>326</v>
      </c>
      <c r="B38" s="65" t="s">
        <v>393</v>
      </c>
      <c r="C38" s="66"/>
      <c r="D38" s="67"/>
      <c r="E38" s="68"/>
      <c r="F38" s="69"/>
      <c r="G38" s="66"/>
      <c r="H38" s="70"/>
      <c r="I38" s="71"/>
      <c r="J38" s="71"/>
      <c r="K38" s="35" t="s">
        <v>65</v>
      </c>
      <c r="L38" s="79">
        <v>38</v>
      </c>
      <c r="M38" s="79"/>
      <c r="N38" s="73"/>
      <c r="O38" s="81" t="s">
        <v>411</v>
      </c>
      <c r="P38" s="81">
        <v>1</v>
      </c>
      <c r="Q38" s="81" t="s">
        <v>412</v>
      </c>
      <c r="R38" s="81"/>
      <c r="S38" s="81"/>
      <c r="T38" s="80" t="str">
        <f>REPLACE(INDEX(GroupVertices[Group],MATCH(Edges[[#This Row],[Vertex 1]],GroupVertices[Vertex],0)),1,1,"")</f>
        <v>1</v>
      </c>
      <c r="U38" s="80" t="str">
        <f>REPLACE(INDEX(GroupVertices[Group],MATCH(Edges[[#This Row],[Vertex 2]],GroupVertices[Vertex],0)),1,1,"")</f>
        <v>1</v>
      </c>
      <c r="V38" s="35"/>
      <c r="W38" s="35"/>
      <c r="X38" s="35"/>
      <c r="Y38" s="35"/>
      <c r="Z38" s="35"/>
      <c r="AA38" s="35"/>
      <c r="AB38" s="35"/>
      <c r="AC38" s="35"/>
      <c r="AD38" s="35"/>
    </row>
    <row r="39" spans="1:30" ht="15">
      <c r="A39" s="65" t="s">
        <v>326</v>
      </c>
      <c r="B39" s="65" t="s">
        <v>394</v>
      </c>
      <c r="C39" s="66"/>
      <c r="D39" s="67"/>
      <c r="E39" s="68"/>
      <c r="F39" s="69"/>
      <c r="G39" s="66"/>
      <c r="H39" s="70"/>
      <c r="I39" s="71"/>
      <c r="J39" s="71"/>
      <c r="K39" s="35" t="s">
        <v>65</v>
      </c>
      <c r="L39" s="79">
        <v>39</v>
      </c>
      <c r="M39" s="79"/>
      <c r="N39" s="73"/>
      <c r="O39" s="81" t="s">
        <v>411</v>
      </c>
      <c r="P39" s="81">
        <v>1</v>
      </c>
      <c r="Q39" s="81" t="s">
        <v>412</v>
      </c>
      <c r="R39" s="81"/>
      <c r="S39" s="81"/>
      <c r="T39" s="80" t="str">
        <f>REPLACE(INDEX(GroupVertices[Group],MATCH(Edges[[#This Row],[Vertex 1]],GroupVertices[Vertex],0)),1,1,"")</f>
        <v>1</v>
      </c>
      <c r="U39" s="80" t="str">
        <f>REPLACE(INDEX(GroupVertices[Group],MATCH(Edges[[#This Row],[Vertex 2]],GroupVertices[Vertex],0)),1,1,"")</f>
        <v>1</v>
      </c>
      <c r="V39" s="35"/>
      <c r="W39" s="35"/>
      <c r="X39" s="35"/>
      <c r="Y39" s="35"/>
      <c r="Z39" s="35"/>
      <c r="AA39" s="35"/>
      <c r="AB39" s="35"/>
      <c r="AC39" s="35"/>
      <c r="AD39" s="35"/>
    </row>
    <row r="40" spans="1:30" ht="15">
      <c r="A40" s="65" t="s">
        <v>338</v>
      </c>
      <c r="B40" s="65" t="s">
        <v>340</v>
      </c>
      <c r="C40" s="66"/>
      <c r="D40" s="67"/>
      <c r="E40" s="68"/>
      <c r="F40" s="69"/>
      <c r="G40" s="66"/>
      <c r="H40" s="70"/>
      <c r="I40" s="71"/>
      <c r="J40" s="71"/>
      <c r="K40" s="35" t="s">
        <v>65</v>
      </c>
      <c r="L40" s="79">
        <v>40</v>
      </c>
      <c r="M40" s="79"/>
      <c r="N40" s="73"/>
      <c r="O40" s="81" t="s">
        <v>411</v>
      </c>
      <c r="P40" s="81">
        <v>1</v>
      </c>
      <c r="Q40" s="81" t="s">
        <v>412</v>
      </c>
      <c r="R40" s="81"/>
      <c r="S40" s="81"/>
      <c r="T40" s="80" t="str">
        <f>REPLACE(INDEX(GroupVertices[Group],MATCH(Edges[[#This Row],[Vertex 1]],GroupVertices[Vertex],0)),1,1,"")</f>
        <v>3</v>
      </c>
      <c r="U40" s="80" t="str">
        <f>REPLACE(INDEX(GroupVertices[Group],MATCH(Edges[[#This Row],[Vertex 2]],GroupVertices[Vertex],0)),1,1,"")</f>
        <v>4</v>
      </c>
      <c r="V40" s="35"/>
      <c r="W40" s="35"/>
      <c r="X40" s="35"/>
      <c r="Y40" s="35"/>
      <c r="Z40" s="35"/>
      <c r="AA40" s="35"/>
      <c r="AB40" s="35"/>
      <c r="AC40" s="35"/>
      <c r="AD40" s="35"/>
    </row>
    <row r="41" spans="1:30" ht="15">
      <c r="A41" s="65" t="s">
        <v>339</v>
      </c>
      <c r="B41" s="65" t="s">
        <v>340</v>
      </c>
      <c r="C41" s="66"/>
      <c r="D41" s="67"/>
      <c r="E41" s="68"/>
      <c r="F41" s="69"/>
      <c r="G41" s="66"/>
      <c r="H41" s="70"/>
      <c r="I41" s="71"/>
      <c r="J41" s="71"/>
      <c r="K41" s="35" t="s">
        <v>66</v>
      </c>
      <c r="L41" s="79">
        <v>41</v>
      </c>
      <c r="M41" s="79"/>
      <c r="N41" s="73"/>
      <c r="O41" s="81" t="s">
        <v>411</v>
      </c>
      <c r="P41" s="81">
        <v>1</v>
      </c>
      <c r="Q41" s="81" t="s">
        <v>412</v>
      </c>
      <c r="R41" s="81"/>
      <c r="S41" s="81"/>
      <c r="T41" s="80" t="str">
        <f>REPLACE(INDEX(GroupVertices[Group],MATCH(Edges[[#This Row],[Vertex 1]],GroupVertices[Vertex],0)),1,1,"")</f>
        <v>2</v>
      </c>
      <c r="U41" s="80" t="str">
        <f>REPLACE(INDEX(GroupVertices[Group],MATCH(Edges[[#This Row],[Vertex 2]],GroupVertices[Vertex],0)),1,1,"")</f>
        <v>4</v>
      </c>
      <c r="V41" s="35"/>
      <c r="W41" s="35"/>
      <c r="X41" s="35"/>
      <c r="Y41" s="35"/>
      <c r="Z41" s="35"/>
      <c r="AA41" s="35"/>
      <c r="AB41" s="35"/>
      <c r="AC41" s="35"/>
      <c r="AD41" s="35"/>
    </row>
    <row r="42" spans="1:30" ht="15">
      <c r="A42" s="65" t="s">
        <v>340</v>
      </c>
      <c r="B42" s="65" t="s">
        <v>364</v>
      </c>
      <c r="C42" s="66"/>
      <c r="D42" s="67"/>
      <c r="E42" s="68"/>
      <c r="F42" s="69"/>
      <c r="G42" s="66"/>
      <c r="H42" s="70"/>
      <c r="I42" s="71"/>
      <c r="J42" s="71"/>
      <c r="K42" s="35" t="s">
        <v>65</v>
      </c>
      <c r="L42" s="79">
        <v>42</v>
      </c>
      <c r="M42" s="79"/>
      <c r="N42" s="73"/>
      <c r="O42" s="81" t="s">
        <v>411</v>
      </c>
      <c r="P42" s="81">
        <v>1</v>
      </c>
      <c r="Q42" s="81" t="s">
        <v>412</v>
      </c>
      <c r="R42" s="81"/>
      <c r="S42" s="81"/>
      <c r="T42" s="80" t="str">
        <f>REPLACE(INDEX(GroupVertices[Group],MATCH(Edges[[#This Row],[Vertex 1]],GroupVertices[Vertex],0)),1,1,"")</f>
        <v>4</v>
      </c>
      <c r="U42" s="80" t="str">
        <f>REPLACE(INDEX(GroupVertices[Group],MATCH(Edges[[#This Row],[Vertex 2]],GroupVertices[Vertex],0)),1,1,"")</f>
        <v>2</v>
      </c>
      <c r="V42" s="35"/>
      <c r="W42" s="35"/>
      <c r="X42" s="35"/>
      <c r="Y42" s="35"/>
      <c r="Z42" s="35"/>
      <c r="AA42" s="35"/>
      <c r="AB42" s="35"/>
      <c r="AC42" s="35"/>
      <c r="AD42" s="35"/>
    </row>
    <row r="43" spans="1:30" ht="15">
      <c r="A43" s="65" t="s">
        <v>340</v>
      </c>
      <c r="B43" s="65" t="s">
        <v>339</v>
      </c>
      <c r="C43" s="66"/>
      <c r="D43" s="67"/>
      <c r="E43" s="68"/>
      <c r="F43" s="69"/>
      <c r="G43" s="66"/>
      <c r="H43" s="70"/>
      <c r="I43" s="71"/>
      <c r="J43" s="71"/>
      <c r="K43" s="35" t="s">
        <v>66</v>
      </c>
      <c r="L43" s="79">
        <v>43</v>
      </c>
      <c r="M43" s="79"/>
      <c r="N43" s="73"/>
      <c r="O43" s="81" t="s">
        <v>411</v>
      </c>
      <c r="P43" s="81">
        <v>1</v>
      </c>
      <c r="Q43" s="81" t="s">
        <v>412</v>
      </c>
      <c r="R43" s="81"/>
      <c r="S43" s="81"/>
      <c r="T43" s="80" t="str">
        <f>REPLACE(INDEX(GroupVertices[Group],MATCH(Edges[[#This Row],[Vertex 1]],GroupVertices[Vertex],0)),1,1,"")</f>
        <v>4</v>
      </c>
      <c r="U43" s="80" t="str">
        <f>REPLACE(INDEX(GroupVertices[Group],MATCH(Edges[[#This Row],[Vertex 2]],GroupVertices[Vertex],0)),1,1,"")</f>
        <v>2</v>
      </c>
      <c r="V43" s="35"/>
      <c r="W43" s="35"/>
      <c r="X43" s="35"/>
      <c r="Y43" s="35"/>
      <c r="Z43" s="35"/>
      <c r="AA43" s="35"/>
      <c r="AB43" s="35"/>
      <c r="AC43" s="35"/>
      <c r="AD43" s="35"/>
    </row>
    <row r="44" spans="1:30" ht="15">
      <c r="A44" s="65" t="s">
        <v>340</v>
      </c>
      <c r="B44" s="65" t="s">
        <v>368</v>
      </c>
      <c r="C44" s="66"/>
      <c r="D44" s="67"/>
      <c r="E44" s="68"/>
      <c r="F44" s="69"/>
      <c r="G44" s="66"/>
      <c r="H44" s="70"/>
      <c r="I44" s="71"/>
      <c r="J44" s="71"/>
      <c r="K44" s="35" t="s">
        <v>65</v>
      </c>
      <c r="L44" s="79">
        <v>44</v>
      </c>
      <c r="M44" s="79"/>
      <c r="N44" s="73"/>
      <c r="O44" s="81" t="s">
        <v>411</v>
      </c>
      <c r="P44" s="81">
        <v>1</v>
      </c>
      <c r="Q44" s="81" t="s">
        <v>412</v>
      </c>
      <c r="R44" s="81"/>
      <c r="S44" s="81"/>
      <c r="T44" s="80" t="str">
        <f>REPLACE(INDEX(GroupVertices[Group],MATCH(Edges[[#This Row],[Vertex 1]],GroupVertices[Vertex],0)),1,1,"")</f>
        <v>4</v>
      </c>
      <c r="U44" s="80" t="str">
        <f>REPLACE(INDEX(GroupVertices[Group],MATCH(Edges[[#This Row],[Vertex 2]],GroupVertices[Vertex],0)),1,1,"")</f>
        <v>4</v>
      </c>
      <c r="V44" s="35"/>
      <c r="W44" s="35"/>
      <c r="X44" s="35"/>
      <c r="Y44" s="35"/>
      <c r="Z44" s="35"/>
      <c r="AA44" s="35"/>
      <c r="AB44" s="35"/>
      <c r="AC44" s="35"/>
      <c r="AD44" s="35"/>
    </row>
    <row r="45" spans="1:30" ht="15">
      <c r="A45" s="65" t="s">
        <v>340</v>
      </c>
      <c r="B45" s="65" t="s">
        <v>373</v>
      </c>
      <c r="C45" s="66"/>
      <c r="D45" s="67"/>
      <c r="E45" s="68"/>
      <c r="F45" s="69"/>
      <c r="G45" s="66"/>
      <c r="H45" s="70"/>
      <c r="I45" s="71"/>
      <c r="J45" s="71"/>
      <c r="K45" s="35" t="s">
        <v>65</v>
      </c>
      <c r="L45" s="79">
        <v>45</v>
      </c>
      <c r="M45" s="79"/>
      <c r="N45" s="73"/>
      <c r="O45" s="81" t="s">
        <v>411</v>
      </c>
      <c r="P45" s="81">
        <v>1</v>
      </c>
      <c r="Q45" s="81" t="s">
        <v>412</v>
      </c>
      <c r="R45" s="81"/>
      <c r="S45" s="81"/>
      <c r="T45" s="80" t="str">
        <f>REPLACE(INDEX(GroupVertices[Group],MATCH(Edges[[#This Row],[Vertex 1]],GroupVertices[Vertex],0)),1,1,"")</f>
        <v>4</v>
      </c>
      <c r="U45" s="80" t="str">
        <f>REPLACE(INDEX(GroupVertices[Group],MATCH(Edges[[#This Row],[Vertex 2]],GroupVertices[Vertex],0)),1,1,"")</f>
        <v>4</v>
      </c>
      <c r="V45" s="35"/>
      <c r="W45" s="35"/>
      <c r="X45" s="35"/>
      <c r="Y45" s="35"/>
      <c r="Z45" s="35"/>
      <c r="AA45" s="35"/>
      <c r="AB45" s="35"/>
      <c r="AC45" s="35"/>
      <c r="AD45" s="35"/>
    </row>
    <row r="46" spans="1:30" ht="15">
      <c r="A46" s="65" t="s">
        <v>340</v>
      </c>
      <c r="B46" s="65" t="s">
        <v>354</v>
      </c>
      <c r="C46" s="66"/>
      <c r="D46" s="67"/>
      <c r="E46" s="68"/>
      <c r="F46" s="69"/>
      <c r="G46" s="66"/>
      <c r="H46" s="70"/>
      <c r="I46" s="71"/>
      <c r="J46" s="71"/>
      <c r="K46" s="35" t="s">
        <v>65</v>
      </c>
      <c r="L46" s="79">
        <v>46</v>
      </c>
      <c r="M46" s="79"/>
      <c r="N46" s="73"/>
      <c r="O46" s="81" t="s">
        <v>411</v>
      </c>
      <c r="P46" s="81">
        <v>1</v>
      </c>
      <c r="Q46" s="81" t="s">
        <v>412</v>
      </c>
      <c r="R46" s="81"/>
      <c r="S46" s="81"/>
      <c r="T46" s="80" t="str">
        <f>REPLACE(INDEX(GroupVertices[Group],MATCH(Edges[[#This Row],[Vertex 1]],GroupVertices[Vertex],0)),1,1,"")</f>
        <v>4</v>
      </c>
      <c r="U46" s="80" t="str">
        <f>REPLACE(INDEX(GroupVertices[Group],MATCH(Edges[[#This Row],[Vertex 2]],GroupVertices[Vertex],0)),1,1,"")</f>
        <v>4</v>
      </c>
      <c r="V46" s="35"/>
      <c r="W46" s="35"/>
      <c r="X46" s="35"/>
      <c r="Y46" s="35"/>
      <c r="Z46" s="35"/>
      <c r="AA46" s="35"/>
      <c r="AB46" s="35"/>
      <c r="AC46" s="35"/>
      <c r="AD46" s="35"/>
    </row>
    <row r="47" spans="1:30" ht="15">
      <c r="A47" s="65" t="s">
        <v>340</v>
      </c>
      <c r="B47" s="65" t="s">
        <v>378</v>
      </c>
      <c r="C47" s="66"/>
      <c r="D47" s="67"/>
      <c r="E47" s="68"/>
      <c r="F47" s="69"/>
      <c r="G47" s="66"/>
      <c r="H47" s="70"/>
      <c r="I47" s="71"/>
      <c r="J47" s="71"/>
      <c r="K47" s="35" t="s">
        <v>65</v>
      </c>
      <c r="L47" s="79">
        <v>47</v>
      </c>
      <c r="M47" s="79"/>
      <c r="N47" s="73"/>
      <c r="O47" s="81" t="s">
        <v>411</v>
      </c>
      <c r="P47" s="81">
        <v>1</v>
      </c>
      <c r="Q47" s="81" t="s">
        <v>412</v>
      </c>
      <c r="R47" s="81"/>
      <c r="S47" s="81"/>
      <c r="T47" s="80" t="str">
        <f>REPLACE(INDEX(GroupVertices[Group],MATCH(Edges[[#This Row],[Vertex 1]],GroupVertices[Vertex],0)),1,1,"")</f>
        <v>4</v>
      </c>
      <c r="U47" s="80" t="str">
        <f>REPLACE(INDEX(GroupVertices[Group],MATCH(Edges[[#This Row],[Vertex 2]],GroupVertices[Vertex],0)),1,1,"")</f>
        <v>4</v>
      </c>
      <c r="V47" s="35"/>
      <c r="W47" s="35"/>
      <c r="X47" s="35"/>
      <c r="Y47" s="35"/>
      <c r="Z47" s="35"/>
      <c r="AA47" s="35"/>
      <c r="AB47" s="35"/>
      <c r="AC47" s="35"/>
      <c r="AD47" s="35"/>
    </row>
    <row r="48" spans="1:30" ht="15">
      <c r="A48" s="65" t="s">
        <v>340</v>
      </c>
      <c r="B48" s="65" t="s">
        <v>375</v>
      </c>
      <c r="C48" s="66"/>
      <c r="D48" s="67"/>
      <c r="E48" s="68"/>
      <c r="F48" s="69"/>
      <c r="G48" s="66"/>
      <c r="H48" s="70"/>
      <c r="I48" s="71"/>
      <c r="J48" s="71"/>
      <c r="K48" s="35" t="s">
        <v>65</v>
      </c>
      <c r="L48" s="79">
        <v>48</v>
      </c>
      <c r="M48" s="79"/>
      <c r="N48" s="73"/>
      <c r="O48" s="81" t="s">
        <v>411</v>
      </c>
      <c r="P48" s="81">
        <v>1</v>
      </c>
      <c r="Q48" s="81" t="s">
        <v>412</v>
      </c>
      <c r="R48" s="81"/>
      <c r="S48" s="81"/>
      <c r="T48" s="80" t="str">
        <f>REPLACE(INDEX(GroupVertices[Group],MATCH(Edges[[#This Row],[Vertex 1]],GroupVertices[Vertex],0)),1,1,"")</f>
        <v>4</v>
      </c>
      <c r="U48" s="80" t="str">
        <f>REPLACE(INDEX(GroupVertices[Group],MATCH(Edges[[#This Row],[Vertex 2]],GroupVertices[Vertex],0)),1,1,"")</f>
        <v>5</v>
      </c>
      <c r="V48" s="35"/>
      <c r="W48" s="35"/>
      <c r="X48" s="35"/>
      <c r="Y48" s="35"/>
      <c r="Z48" s="35"/>
      <c r="AA48" s="35"/>
      <c r="AB48" s="35"/>
      <c r="AC48" s="35"/>
      <c r="AD48" s="35"/>
    </row>
    <row r="49" spans="1:30" ht="15">
      <c r="A49" s="65" t="s">
        <v>340</v>
      </c>
      <c r="B49" s="65" t="s">
        <v>366</v>
      </c>
      <c r="C49" s="66"/>
      <c r="D49" s="67"/>
      <c r="E49" s="68"/>
      <c r="F49" s="69"/>
      <c r="G49" s="66"/>
      <c r="H49" s="70"/>
      <c r="I49" s="71"/>
      <c r="J49" s="71"/>
      <c r="K49" s="35" t="s">
        <v>65</v>
      </c>
      <c r="L49" s="79">
        <v>49</v>
      </c>
      <c r="M49" s="79"/>
      <c r="N49" s="73"/>
      <c r="O49" s="81" t="s">
        <v>411</v>
      </c>
      <c r="P49" s="81">
        <v>1</v>
      </c>
      <c r="Q49" s="81" t="s">
        <v>412</v>
      </c>
      <c r="R49" s="81"/>
      <c r="S49" s="81"/>
      <c r="T49" s="80" t="str">
        <f>REPLACE(INDEX(GroupVertices[Group],MATCH(Edges[[#This Row],[Vertex 1]],GroupVertices[Vertex],0)),1,1,"")</f>
        <v>4</v>
      </c>
      <c r="U49" s="80" t="str">
        <f>REPLACE(INDEX(GroupVertices[Group],MATCH(Edges[[#This Row],[Vertex 2]],GroupVertices[Vertex],0)),1,1,"")</f>
        <v>2</v>
      </c>
      <c r="V49" s="35"/>
      <c r="W49" s="35"/>
      <c r="X49" s="35"/>
      <c r="Y49" s="35"/>
      <c r="Z49" s="35"/>
      <c r="AA49" s="35"/>
      <c r="AB49" s="35"/>
      <c r="AC49" s="35"/>
      <c r="AD49" s="35"/>
    </row>
    <row r="50" spans="1:30" ht="15">
      <c r="A50" s="65" t="s">
        <v>326</v>
      </c>
      <c r="B50" s="65" t="s">
        <v>340</v>
      </c>
      <c r="C50" s="66"/>
      <c r="D50" s="67"/>
      <c r="E50" s="68"/>
      <c r="F50" s="69"/>
      <c r="G50" s="66"/>
      <c r="H50" s="70"/>
      <c r="I50" s="71"/>
      <c r="J50" s="71"/>
      <c r="K50" s="35" t="s">
        <v>65</v>
      </c>
      <c r="L50" s="79">
        <v>50</v>
      </c>
      <c r="M50" s="79"/>
      <c r="N50" s="73"/>
      <c r="O50" s="81" t="s">
        <v>411</v>
      </c>
      <c r="P50" s="81">
        <v>1</v>
      </c>
      <c r="Q50" s="81" t="s">
        <v>412</v>
      </c>
      <c r="R50" s="81"/>
      <c r="S50" s="81"/>
      <c r="T50" s="80" t="str">
        <f>REPLACE(INDEX(GroupVertices[Group],MATCH(Edges[[#This Row],[Vertex 1]],GroupVertices[Vertex],0)),1,1,"")</f>
        <v>1</v>
      </c>
      <c r="U50" s="80" t="str">
        <f>REPLACE(INDEX(GroupVertices[Group],MATCH(Edges[[#This Row],[Vertex 2]],GroupVertices[Vertex],0)),1,1,"")</f>
        <v>4</v>
      </c>
      <c r="V50" s="35"/>
      <c r="W50" s="35"/>
      <c r="X50" s="35"/>
      <c r="Y50" s="35"/>
      <c r="Z50" s="35"/>
      <c r="AA50" s="35"/>
      <c r="AB50" s="35"/>
      <c r="AC50" s="35"/>
      <c r="AD50" s="35"/>
    </row>
    <row r="51" spans="1:30" ht="15">
      <c r="A51" s="65" t="s">
        <v>326</v>
      </c>
      <c r="B51" s="65" t="s">
        <v>395</v>
      </c>
      <c r="C51" s="66"/>
      <c r="D51" s="67"/>
      <c r="E51" s="68"/>
      <c r="F51" s="69"/>
      <c r="G51" s="66"/>
      <c r="H51" s="70"/>
      <c r="I51" s="71"/>
      <c r="J51" s="71"/>
      <c r="K51" s="35" t="s">
        <v>65</v>
      </c>
      <c r="L51" s="79">
        <v>51</v>
      </c>
      <c r="M51" s="79"/>
      <c r="N51" s="73"/>
      <c r="O51" s="81" t="s">
        <v>411</v>
      </c>
      <c r="P51" s="81">
        <v>1</v>
      </c>
      <c r="Q51" s="81" t="s">
        <v>412</v>
      </c>
      <c r="R51" s="81"/>
      <c r="S51" s="81"/>
      <c r="T51" s="80" t="str">
        <f>REPLACE(INDEX(GroupVertices[Group],MATCH(Edges[[#This Row],[Vertex 1]],GroupVertices[Vertex],0)),1,1,"")</f>
        <v>1</v>
      </c>
      <c r="U51" s="80" t="str">
        <f>REPLACE(INDEX(GroupVertices[Group],MATCH(Edges[[#This Row],[Vertex 2]],GroupVertices[Vertex],0)),1,1,"")</f>
        <v>1</v>
      </c>
      <c r="V51" s="35"/>
      <c r="W51" s="35"/>
      <c r="X51" s="35"/>
      <c r="Y51" s="35"/>
      <c r="Z51" s="35"/>
      <c r="AA51" s="35"/>
      <c r="AB51" s="35"/>
      <c r="AC51" s="35"/>
      <c r="AD51" s="35"/>
    </row>
    <row r="52" spans="1:30" ht="15">
      <c r="A52" s="65" t="s">
        <v>341</v>
      </c>
      <c r="B52" s="65" t="s">
        <v>375</v>
      </c>
      <c r="C52" s="66"/>
      <c r="D52" s="67"/>
      <c r="E52" s="68"/>
      <c r="F52" s="69"/>
      <c r="G52" s="66"/>
      <c r="H52" s="70"/>
      <c r="I52" s="71"/>
      <c r="J52" s="71"/>
      <c r="K52" s="35" t="s">
        <v>65</v>
      </c>
      <c r="L52" s="79">
        <v>52</v>
      </c>
      <c r="M52" s="79"/>
      <c r="N52" s="73"/>
      <c r="O52" s="81" t="s">
        <v>411</v>
      </c>
      <c r="P52" s="81">
        <v>1</v>
      </c>
      <c r="Q52" s="81" t="s">
        <v>412</v>
      </c>
      <c r="R52" s="81"/>
      <c r="S52" s="81"/>
      <c r="T52" s="80" t="str">
        <f>REPLACE(INDEX(GroupVertices[Group],MATCH(Edges[[#This Row],[Vertex 1]],GroupVertices[Vertex],0)),1,1,"")</f>
        <v>5</v>
      </c>
      <c r="U52" s="80" t="str">
        <f>REPLACE(INDEX(GroupVertices[Group],MATCH(Edges[[#This Row],[Vertex 2]],GroupVertices[Vertex],0)),1,1,"")</f>
        <v>5</v>
      </c>
      <c r="V52" s="35"/>
      <c r="W52" s="35"/>
      <c r="X52" s="35"/>
      <c r="Y52" s="35"/>
      <c r="Z52" s="35"/>
      <c r="AA52" s="35"/>
      <c r="AB52" s="35"/>
      <c r="AC52" s="35"/>
      <c r="AD52" s="35"/>
    </row>
    <row r="53" spans="1:30" ht="15">
      <c r="A53" s="65" t="s">
        <v>326</v>
      </c>
      <c r="B53" s="65" t="s">
        <v>341</v>
      </c>
      <c r="C53" s="66"/>
      <c r="D53" s="67"/>
      <c r="E53" s="68"/>
      <c r="F53" s="69"/>
      <c r="G53" s="66"/>
      <c r="H53" s="70"/>
      <c r="I53" s="71"/>
      <c r="J53" s="71"/>
      <c r="K53" s="35" t="s">
        <v>65</v>
      </c>
      <c r="L53" s="79">
        <v>53</v>
      </c>
      <c r="M53" s="79"/>
      <c r="N53" s="73"/>
      <c r="O53" s="81" t="s">
        <v>411</v>
      </c>
      <c r="P53" s="81">
        <v>1</v>
      </c>
      <c r="Q53" s="81" t="s">
        <v>412</v>
      </c>
      <c r="R53" s="81"/>
      <c r="S53" s="81"/>
      <c r="T53" s="80" t="str">
        <f>REPLACE(INDEX(GroupVertices[Group],MATCH(Edges[[#This Row],[Vertex 1]],GroupVertices[Vertex],0)),1,1,"")</f>
        <v>1</v>
      </c>
      <c r="U53" s="80" t="str">
        <f>REPLACE(INDEX(GroupVertices[Group],MATCH(Edges[[#This Row],[Vertex 2]],GroupVertices[Vertex],0)),1,1,"")</f>
        <v>5</v>
      </c>
      <c r="V53" s="35"/>
      <c r="W53" s="35"/>
      <c r="X53" s="35"/>
      <c r="Y53" s="35"/>
      <c r="Z53" s="35"/>
      <c r="AA53" s="35"/>
      <c r="AB53" s="35"/>
      <c r="AC53" s="35"/>
      <c r="AD53" s="35"/>
    </row>
    <row r="54" spans="1:30" ht="15">
      <c r="A54" s="65" t="s">
        <v>342</v>
      </c>
      <c r="B54" s="65" t="s">
        <v>334</v>
      </c>
      <c r="C54" s="66"/>
      <c r="D54" s="67"/>
      <c r="E54" s="68"/>
      <c r="F54" s="69"/>
      <c r="G54" s="66"/>
      <c r="H54" s="70"/>
      <c r="I54" s="71"/>
      <c r="J54" s="71"/>
      <c r="K54" s="35" t="s">
        <v>65</v>
      </c>
      <c r="L54" s="79">
        <v>54</v>
      </c>
      <c r="M54" s="79"/>
      <c r="N54" s="73"/>
      <c r="O54" s="81" t="s">
        <v>411</v>
      </c>
      <c r="P54" s="81">
        <v>1</v>
      </c>
      <c r="Q54" s="81" t="s">
        <v>412</v>
      </c>
      <c r="R54" s="81"/>
      <c r="S54" s="81"/>
      <c r="T54" s="80" t="str">
        <f>REPLACE(INDEX(GroupVertices[Group],MATCH(Edges[[#This Row],[Vertex 1]],GroupVertices[Vertex],0)),1,1,"")</f>
        <v>1</v>
      </c>
      <c r="U54" s="80" t="str">
        <f>REPLACE(INDEX(GroupVertices[Group],MATCH(Edges[[#This Row],[Vertex 2]],GroupVertices[Vertex],0)),1,1,"")</f>
        <v>1</v>
      </c>
      <c r="V54" s="35"/>
      <c r="W54" s="35"/>
      <c r="X54" s="35"/>
      <c r="Y54" s="35"/>
      <c r="Z54" s="35"/>
      <c r="AA54" s="35"/>
      <c r="AB54" s="35"/>
      <c r="AC54" s="35"/>
      <c r="AD54" s="35"/>
    </row>
    <row r="55" spans="1:30" ht="15">
      <c r="A55" s="65" t="s">
        <v>342</v>
      </c>
      <c r="B55" s="65" t="s">
        <v>368</v>
      </c>
      <c r="C55" s="66"/>
      <c r="D55" s="67"/>
      <c r="E55" s="68"/>
      <c r="F55" s="69"/>
      <c r="G55" s="66"/>
      <c r="H55" s="70"/>
      <c r="I55" s="71"/>
      <c r="J55" s="71"/>
      <c r="K55" s="35" t="s">
        <v>65</v>
      </c>
      <c r="L55" s="79">
        <v>55</v>
      </c>
      <c r="M55" s="79"/>
      <c r="N55" s="73"/>
      <c r="O55" s="81" t="s">
        <v>411</v>
      </c>
      <c r="P55" s="81">
        <v>1</v>
      </c>
      <c r="Q55" s="81" t="s">
        <v>412</v>
      </c>
      <c r="R55" s="81"/>
      <c r="S55" s="81"/>
      <c r="T55" s="80" t="str">
        <f>REPLACE(INDEX(GroupVertices[Group],MATCH(Edges[[#This Row],[Vertex 1]],GroupVertices[Vertex],0)),1,1,"")</f>
        <v>1</v>
      </c>
      <c r="U55" s="80" t="str">
        <f>REPLACE(INDEX(GroupVertices[Group],MATCH(Edges[[#This Row],[Vertex 2]],GroupVertices[Vertex],0)),1,1,"")</f>
        <v>4</v>
      </c>
      <c r="V55" s="35"/>
      <c r="W55" s="35"/>
      <c r="X55" s="35"/>
      <c r="Y55" s="35"/>
      <c r="Z55" s="35"/>
      <c r="AA55" s="35"/>
      <c r="AB55" s="35"/>
      <c r="AC55" s="35"/>
      <c r="AD55" s="35"/>
    </row>
    <row r="56" spans="1:30" ht="15">
      <c r="A56" s="65" t="s">
        <v>342</v>
      </c>
      <c r="B56" s="65" t="s">
        <v>376</v>
      </c>
      <c r="C56" s="66"/>
      <c r="D56" s="67"/>
      <c r="E56" s="68"/>
      <c r="F56" s="69"/>
      <c r="G56" s="66"/>
      <c r="H56" s="70"/>
      <c r="I56" s="71"/>
      <c r="J56" s="71"/>
      <c r="K56" s="35" t="s">
        <v>65</v>
      </c>
      <c r="L56" s="79">
        <v>56</v>
      </c>
      <c r="M56" s="79"/>
      <c r="N56" s="73"/>
      <c r="O56" s="81" t="s">
        <v>411</v>
      </c>
      <c r="P56" s="81">
        <v>1</v>
      </c>
      <c r="Q56" s="81" t="s">
        <v>412</v>
      </c>
      <c r="R56" s="81"/>
      <c r="S56" s="81"/>
      <c r="T56" s="80" t="str">
        <f>REPLACE(INDEX(GroupVertices[Group],MATCH(Edges[[#This Row],[Vertex 1]],GroupVertices[Vertex],0)),1,1,"")</f>
        <v>1</v>
      </c>
      <c r="U56" s="80" t="str">
        <f>REPLACE(INDEX(GroupVertices[Group],MATCH(Edges[[#This Row],[Vertex 2]],GroupVertices[Vertex],0)),1,1,"")</f>
        <v>2</v>
      </c>
      <c r="V56" s="35"/>
      <c r="W56" s="35"/>
      <c r="X56" s="35"/>
      <c r="Y56" s="35"/>
      <c r="Z56" s="35"/>
      <c r="AA56" s="35"/>
      <c r="AB56" s="35"/>
      <c r="AC56" s="35"/>
      <c r="AD56" s="35"/>
    </row>
    <row r="57" spans="1:30" ht="15">
      <c r="A57" s="65" t="s">
        <v>326</v>
      </c>
      <c r="B57" s="65" t="s">
        <v>342</v>
      </c>
      <c r="C57" s="66"/>
      <c r="D57" s="67"/>
      <c r="E57" s="68"/>
      <c r="F57" s="69"/>
      <c r="G57" s="66"/>
      <c r="H57" s="70"/>
      <c r="I57" s="71"/>
      <c r="J57" s="71"/>
      <c r="K57" s="35" t="s">
        <v>65</v>
      </c>
      <c r="L57" s="79">
        <v>57</v>
      </c>
      <c r="M57" s="79"/>
      <c r="N57" s="73"/>
      <c r="O57" s="81" t="s">
        <v>411</v>
      </c>
      <c r="P57" s="81">
        <v>1</v>
      </c>
      <c r="Q57" s="81" t="s">
        <v>412</v>
      </c>
      <c r="R57" s="81"/>
      <c r="S57" s="81"/>
      <c r="T57" s="80" t="str">
        <f>REPLACE(INDEX(GroupVertices[Group],MATCH(Edges[[#This Row],[Vertex 1]],GroupVertices[Vertex],0)),1,1,"")</f>
        <v>1</v>
      </c>
      <c r="U57" s="80" t="str">
        <f>REPLACE(INDEX(GroupVertices[Group],MATCH(Edges[[#This Row],[Vertex 2]],GroupVertices[Vertex],0)),1,1,"")</f>
        <v>1</v>
      </c>
      <c r="V57" s="35"/>
      <c r="W57" s="35"/>
      <c r="X57" s="35"/>
      <c r="Y57" s="35"/>
      <c r="Z57" s="35"/>
      <c r="AA57" s="35"/>
      <c r="AB57" s="35"/>
      <c r="AC57" s="35"/>
      <c r="AD57" s="35"/>
    </row>
    <row r="58" spans="1:30" ht="15">
      <c r="A58" s="65" t="s">
        <v>343</v>
      </c>
      <c r="B58" s="65" t="s">
        <v>367</v>
      </c>
      <c r="C58" s="66"/>
      <c r="D58" s="67"/>
      <c r="E58" s="68"/>
      <c r="F58" s="69"/>
      <c r="G58" s="66"/>
      <c r="H58" s="70"/>
      <c r="I58" s="71"/>
      <c r="J58" s="71"/>
      <c r="K58" s="35" t="s">
        <v>65</v>
      </c>
      <c r="L58" s="79">
        <v>58</v>
      </c>
      <c r="M58" s="79"/>
      <c r="N58" s="73"/>
      <c r="O58" s="81" t="s">
        <v>411</v>
      </c>
      <c r="P58" s="81">
        <v>1</v>
      </c>
      <c r="Q58" s="81" t="s">
        <v>412</v>
      </c>
      <c r="R58" s="81"/>
      <c r="S58" s="81"/>
      <c r="T58" s="80" t="str">
        <f>REPLACE(INDEX(GroupVertices[Group],MATCH(Edges[[#This Row],[Vertex 1]],GroupVertices[Vertex],0)),1,1,"")</f>
        <v>1</v>
      </c>
      <c r="U58" s="80" t="str">
        <f>REPLACE(INDEX(GroupVertices[Group],MATCH(Edges[[#This Row],[Vertex 2]],GroupVertices[Vertex],0)),1,1,"")</f>
        <v>2</v>
      </c>
      <c r="V58" s="35"/>
      <c r="W58" s="35"/>
      <c r="X58" s="35"/>
      <c r="Y58" s="35"/>
      <c r="Z58" s="35"/>
      <c r="AA58" s="35"/>
      <c r="AB58" s="35"/>
      <c r="AC58" s="35"/>
      <c r="AD58" s="35"/>
    </row>
    <row r="59" spans="1:30" ht="15">
      <c r="A59" s="65" t="s">
        <v>326</v>
      </c>
      <c r="B59" s="65" t="s">
        <v>343</v>
      </c>
      <c r="C59" s="66"/>
      <c r="D59" s="67"/>
      <c r="E59" s="68"/>
      <c r="F59" s="69"/>
      <c r="G59" s="66"/>
      <c r="H59" s="70"/>
      <c r="I59" s="71"/>
      <c r="J59" s="71"/>
      <c r="K59" s="35" t="s">
        <v>65</v>
      </c>
      <c r="L59" s="79">
        <v>59</v>
      </c>
      <c r="M59" s="79"/>
      <c r="N59" s="73"/>
      <c r="O59" s="81" t="s">
        <v>411</v>
      </c>
      <c r="P59" s="81">
        <v>1</v>
      </c>
      <c r="Q59" s="81" t="s">
        <v>412</v>
      </c>
      <c r="R59" s="81"/>
      <c r="S59" s="81"/>
      <c r="T59" s="80" t="str">
        <f>REPLACE(INDEX(GroupVertices[Group],MATCH(Edges[[#This Row],[Vertex 1]],GroupVertices[Vertex],0)),1,1,"")</f>
        <v>1</v>
      </c>
      <c r="U59" s="80" t="str">
        <f>REPLACE(INDEX(GroupVertices[Group],MATCH(Edges[[#This Row],[Vertex 2]],GroupVertices[Vertex],0)),1,1,"")</f>
        <v>1</v>
      </c>
      <c r="V59" s="35"/>
      <c r="W59" s="35"/>
      <c r="X59" s="35"/>
      <c r="Y59" s="35"/>
      <c r="Z59" s="35"/>
      <c r="AA59" s="35"/>
      <c r="AB59" s="35"/>
      <c r="AC59" s="35"/>
      <c r="AD59" s="35"/>
    </row>
    <row r="60" spans="1:30" ht="15">
      <c r="A60" s="65" t="s">
        <v>344</v>
      </c>
      <c r="B60" s="65" t="s">
        <v>373</v>
      </c>
      <c r="C60" s="66"/>
      <c r="D60" s="67"/>
      <c r="E60" s="68"/>
      <c r="F60" s="69"/>
      <c r="G60" s="66"/>
      <c r="H60" s="70"/>
      <c r="I60" s="71"/>
      <c r="J60" s="71"/>
      <c r="K60" s="35" t="s">
        <v>65</v>
      </c>
      <c r="L60" s="79">
        <v>60</v>
      </c>
      <c r="M60" s="79"/>
      <c r="N60" s="73"/>
      <c r="O60" s="81" t="s">
        <v>411</v>
      </c>
      <c r="P60" s="81">
        <v>1</v>
      </c>
      <c r="Q60" s="81" t="s">
        <v>412</v>
      </c>
      <c r="R60" s="81"/>
      <c r="S60" s="81"/>
      <c r="T60" s="80" t="str">
        <f>REPLACE(INDEX(GroupVertices[Group],MATCH(Edges[[#This Row],[Vertex 1]],GroupVertices[Vertex],0)),1,1,"")</f>
        <v>4</v>
      </c>
      <c r="U60" s="80" t="str">
        <f>REPLACE(INDEX(GroupVertices[Group],MATCH(Edges[[#This Row],[Vertex 2]],GroupVertices[Vertex],0)),1,1,"")</f>
        <v>4</v>
      </c>
      <c r="V60" s="35"/>
      <c r="W60" s="35"/>
      <c r="X60" s="35"/>
      <c r="Y60" s="35"/>
      <c r="Z60" s="35"/>
      <c r="AA60" s="35"/>
      <c r="AB60" s="35"/>
      <c r="AC60" s="35"/>
      <c r="AD60" s="35"/>
    </row>
    <row r="61" spans="1:30" ht="15">
      <c r="A61" s="65" t="s">
        <v>344</v>
      </c>
      <c r="B61" s="65" t="s">
        <v>358</v>
      </c>
      <c r="C61" s="66"/>
      <c r="D61" s="67"/>
      <c r="E61" s="68"/>
      <c r="F61" s="69"/>
      <c r="G61" s="66"/>
      <c r="H61" s="70"/>
      <c r="I61" s="71"/>
      <c r="J61" s="71"/>
      <c r="K61" s="35" t="s">
        <v>65</v>
      </c>
      <c r="L61" s="79">
        <v>61</v>
      </c>
      <c r="M61" s="79"/>
      <c r="N61" s="73"/>
      <c r="O61" s="81" t="s">
        <v>411</v>
      </c>
      <c r="P61" s="81">
        <v>1</v>
      </c>
      <c r="Q61" s="81" t="s">
        <v>412</v>
      </c>
      <c r="R61" s="81"/>
      <c r="S61" s="81"/>
      <c r="T61" s="80" t="str">
        <f>REPLACE(INDEX(GroupVertices[Group],MATCH(Edges[[#This Row],[Vertex 1]],GroupVertices[Vertex],0)),1,1,"")</f>
        <v>4</v>
      </c>
      <c r="U61" s="80" t="str">
        <f>REPLACE(INDEX(GroupVertices[Group],MATCH(Edges[[#This Row],[Vertex 2]],GroupVertices[Vertex],0)),1,1,"")</f>
        <v>2</v>
      </c>
      <c r="V61" s="35"/>
      <c r="W61" s="35"/>
      <c r="X61" s="35"/>
      <c r="Y61" s="35"/>
      <c r="Z61" s="35"/>
      <c r="AA61" s="35"/>
      <c r="AB61" s="35"/>
      <c r="AC61" s="35"/>
      <c r="AD61" s="35"/>
    </row>
    <row r="62" spans="1:30" ht="15">
      <c r="A62" s="65" t="s">
        <v>326</v>
      </c>
      <c r="B62" s="65" t="s">
        <v>344</v>
      </c>
      <c r="C62" s="66"/>
      <c r="D62" s="67"/>
      <c r="E62" s="68"/>
      <c r="F62" s="69"/>
      <c r="G62" s="66"/>
      <c r="H62" s="70"/>
      <c r="I62" s="71"/>
      <c r="J62" s="71"/>
      <c r="K62" s="35" t="s">
        <v>65</v>
      </c>
      <c r="L62" s="79">
        <v>62</v>
      </c>
      <c r="M62" s="79"/>
      <c r="N62" s="73"/>
      <c r="O62" s="81" t="s">
        <v>411</v>
      </c>
      <c r="P62" s="81">
        <v>1</v>
      </c>
      <c r="Q62" s="81" t="s">
        <v>412</v>
      </c>
      <c r="R62" s="81"/>
      <c r="S62" s="81"/>
      <c r="T62" s="80" t="str">
        <f>REPLACE(INDEX(GroupVertices[Group],MATCH(Edges[[#This Row],[Vertex 1]],GroupVertices[Vertex],0)),1,1,"")</f>
        <v>1</v>
      </c>
      <c r="U62" s="80" t="str">
        <f>REPLACE(INDEX(GroupVertices[Group],MATCH(Edges[[#This Row],[Vertex 2]],GroupVertices[Vertex],0)),1,1,"")</f>
        <v>4</v>
      </c>
      <c r="V62" s="35"/>
      <c r="W62" s="35"/>
      <c r="X62" s="35"/>
      <c r="Y62" s="35"/>
      <c r="Z62" s="35"/>
      <c r="AA62" s="35"/>
      <c r="AB62" s="35"/>
      <c r="AC62" s="35"/>
      <c r="AD62" s="35"/>
    </row>
    <row r="63" spans="1:30" ht="15">
      <c r="A63" s="65" t="s">
        <v>326</v>
      </c>
      <c r="B63" s="65" t="s">
        <v>396</v>
      </c>
      <c r="C63" s="66"/>
      <c r="D63" s="67"/>
      <c r="E63" s="68"/>
      <c r="F63" s="69"/>
      <c r="G63" s="66"/>
      <c r="H63" s="70"/>
      <c r="I63" s="71"/>
      <c r="J63" s="71"/>
      <c r="K63" s="35" t="s">
        <v>65</v>
      </c>
      <c r="L63" s="79">
        <v>63</v>
      </c>
      <c r="M63" s="79"/>
      <c r="N63" s="73"/>
      <c r="O63" s="81" t="s">
        <v>411</v>
      </c>
      <c r="P63" s="81">
        <v>1</v>
      </c>
      <c r="Q63" s="81" t="s">
        <v>412</v>
      </c>
      <c r="R63" s="81"/>
      <c r="S63" s="81"/>
      <c r="T63" s="80" t="str">
        <f>REPLACE(INDEX(GroupVertices[Group],MATCH(Edges[[#This Row],[Vertex 1]],GroupVertices[Vertex],0)),1,1,"")</f>
        <v>1</v>
      </c>
      <c r="U63" s="80" t="str">
        <f>REPLACE(INDEX(GroupVertices[Group],MATCH(Edges[[#This Row],[Vertex 2]],GroupVertices[Vertex],0)),1,1,"")</f>
        <v>1</v>
      </c>
      <c r="V63" s="35"/>
      <c r="W63" s="35"/>
      <c r="X63" s="35"/>
      <c r="Y63" s="35"/>
      <c r="Z63" s="35"/>
      <c r="AA63" s="35"/>
      <c r="AB63" s="35"/>
      <c r="AC63" s="35"/>
      <c r="AD63" s="35"/>
    </row>
    <row r="64" spans="1:30" ht="15">
      <c r="A64" s="65" t="s">
        <v>326</v>
      </c>
      <c r="B64" s="65" t="s">
        <v>397</v>
      </c>
      <c r="C64" s="66"/>
      <c r="D64" s="67"/>
      <c r="E64" s="68"/>
      <c r="F64" s="69"/>
      <c r="G64" s="66"/>
      <c r="H64" s="70"/>
      <c r="I64" s="71"/>
      <c r="J64" s="71"/>
      <c r="K64" s="35" t="s">
        <v>65</v>
      </c>
      <c r="L64" s="79">
        <v>64</v>
      </c>
      <c r="M64" s="79"/>
      <c r="N64" s="73"/>
      <c r="O64" s="81" t="s">
        <v>411</v>
      </c>
      <c r="P64" s="81">
        <v>1</v>
      </c>
      <c r="Q64" s="81" t="s">
        <v>412</v>
      </c>
      <c r="R64" s="81"/>
      <c r="S64" s="81"/>
      <c r="T64" s="80" t="str">
        <f>REPLACE(INDEX(GroupVertices[Group],MATCH(Edges[[#This Row],[Vertex 1]],GroupVertices[Vertex],0)),1,1,"")</f>
        <v>1</v>
      </c>
      <c r="U64" s="80" t="str">
        <f>REPLACE(INDEX(GroupVertices[Group],MATCH(Edges[[#This Row],[Vertex 2]],GroupVertices[Vertex],0)),1,1,"")</f>
        <v>1</v>
      </c>
      <c r="V64" s="35"/>
      <c r="W64" s="35"/>
      <c r="X64" s="35"/>
      <c r="Y64" s="35"/>
      <c r="Z64" s="35"/>
      <c r="AA64" s="35"/>
      <c r="AB64" s="35"/>
      <c r="AC64" s="35"/>
      <c r="AD64" s="35"/>
    </row>
    <row r="65" spans="1:30" ht="15">
      <c r="A65" s="65" t="s">
        <v>345</v>
      </c>
      <c r="B65" s="65" t="s">
        <v>346</v>
      </c>
      <c r="C65" s="66"/>
      <c r="D65" s="67"/>
      <c r="E65" s="68"/>
      <c r="F65" s="69"/>
      <c r="G65" s="66"/>
      <c r="H65" s="70"/>
      <c r="I65" s="71"/>
      <c r="J65" s="71"/>
      <c r="K65" s="35" t="s">
        <v>65</v>
      </c>
      <c r="L65" s="79">
        <v>65</v>
      </c>
      <c r="M65" s="79"/>
      <c r="N65" s="73"/>
      <c r="O65" s="81" t="s">
        <v>411</v>
      </c>
      <c r="P65" s="81">
        <v>1</v>
      </c>
      <c r="Q65" s="81" t="s">
        <v>412</v>
      </c>
      <c r="R65" s="81"/>
      <c r="S65" s="81"/>
      <c r="T65" s="80" t="str">
        <f>REPLACE(INDEX(GroupVertices[Group],MATCH(Edges[[#This Row],[Vertex 1]],GroupVertices[Vertex],0)),1,1,"")</f>
        <v>2</v>
      </c>
      <c r="U65" s="80" t="str">
        <f>REPLACE(INDEX(GroupVertices[Group],MATCH(Edges[[#This Row],[Vertex 2]],GroupVertices[Vertex],0)),1,1,"")</f>
        <v>1</v>
      </c>
      <c r="V65" s="35"/>
      <c r="W65" s="35"/>
      <c r="X65" s="35"/>
      <c r="Y65" s="35"/>
      <c r="Z65" s="35"/>
      <c r="AA65" s="35"/>
      <c r="AB65" s="35"/>
      <c r="AC65" s="35"/>
      <c r="AD65" s="35"/>
    </row>
    <row r="66" spans="1:30" ht="15">
      <c r="A66" s="65" t="s">
        <v>346</v>
      </c>
      <c r="B66" s="65" t="s">
        <v>398</v>
      </c>
      <c r="C66" s="66"/>
      <c r="D66" s="67"/>
      <c r="E66" s="68"/>
      <c r="F66" s="69"/>
      <c r="G66" s="66"/>
      <c r="H66" s="70"/>
      <c r="I66" s="71"/>
      <c r="J66" s="71"/>
      <c r="K66" s="35" t="s">
        <v>65</v>
      </c>
      <c r="L66" s="79">
        <v>66</v>
      </c>
      <c r="M66" s="79"/>
      <c r="N66" s="73"/>
      <c r="O66" s="81" t="s">
        <v>411</v>
      </c>
      <c r="P66" s="81">
        <v>1</v>
      </c>
      <c r="Q66" s="81" t="s">
        <v>412</v>
      </c>
      <c r="R66" s="81"/>
      <c r="S66" s="81"/>
      <c r="T66" s="80" t="str">
        <f>REPLACE(INDEX(GroupVertices[Group],MATCH(Edges[[#This Row],[Vertex 1]],GroupVertices[Vertex],0)),1,1,"")</f>
        <v>1</v>
      </c>
      <c r="U66" s="80" t="str">
        <f>REPLACE(INDEX(GroupVertices[Group],MATCH(Edges[[#This Row],[Vertex 2]],GroupVertices[Vertex],0)),1,1,"")</f>
        <v>2</v>
      </c>
      <c r="V66" s="35"/>
      <c r="W66" s="35"/>
      <c r="X66" s="35"/>
      <c r="Y66" s="35"/>
      <c r="Z66" s="35"/>
      <c r="AA66" s="35"/>
      <c r="AB66" s="35"/>
      <c r="AC66" s="35"/>
      <c r="AD66" s="35"/>
    </row>
    <row r="67" spans="1:30" ht="15">
      <c r="A67" s="65" t="s">
        <v>346</v>
      </c>
      <c r="B67" s="65" t="s">
        <v>347</v>
      </c>
      <c r="C67" s="66"/>
      <c r="D67" s="67"/>
      <c r="E67" s="68"/>
      <c r="F67" s="69"/>
      <c r="G67" s="66"/>
      <c r="H67" s="70"/>
      <c r="I67" s="71"/>
      <c r="J67" s="71"/>
      <c r="K67" s="35" t="s">
        <v>66</v>
      </c>
      <c r="L67" s="79">
        <v>67</v>
      </c>
      <c r="M67" s="79"/>
      <c r="N67" s="73"/>
      <c r="O67" s="81" t="s">
        <v>411</v>
      </c>
      <c r="P67" s="81">
        <v>1</v>
      </c>
      <c r="Q67" s="81" t="s">
        <v>412</v>
      </c>
      <c r="R67" s="81"/>
      <c r="S67" s="81"/>
      <c r="T67" s="80" t="str">
        <f>REPLACE(INDEX(GroupVertices[Group],MATCH(Edges[[#This Row],[Vertex 1]],GroupVertices[Vertex],0)),1,1,"")</f>
        <v>1</v>
      </c>
      <c r="U67" s="80" t="str">
        <f>REPLACE(INDEX(GroupVertices[Group],MATCH(Edges[[#This Row],[Vertex 2]],GroupVertices[Vertex],0)),1,1,"")</f>
        <v>2</v>
      </c>
      <c r="V67" s="35"/>
      <c r="W67" s="35"/>
      <c r="X67" s="35"/>
      <c r="Y67" s="35"/>
      <c r="Z67" s="35"/>
      <c r="AA67" s="35"/>
      <c r="AB67" s="35"/>
      <c r="AC67" s="35"/>
      <c r="AD67" s="35"/>
    </row>
    <row r="68" spans="1:30" ht="15">
      <c r="A68" s="65" t="s">
        <v>346</v>
      </c>
      <c r="B68" s="65" t="s">
        <v>366</v>
      </c>
      <c r="C68" s="66"/>
      <c r="D68" s="67"/>
      <c r="E68" s="68"/>
      <c r="F68" s="69"/>
      <c r="G68" s="66"/>
      <c r="H68" s="70"/>
      <c r="I68" s="71"/>
      <c r="J68" s="71"/>
      <c r="K68" s="35" t="s">
        <v>65</v>
      </c>
      <c r="L68" s="79">
        <v>68</v>
      </c>
      <c r="M68" s="79"/>
      <c r="N68" s="73"/>
      <c r="O68" s="81" t="s">
        <v>411</v>
      </c>
      <c r="P68" s="81">
        <v>1</v>
      </c>
      <c r="Q68" s="81" t="s">
        <v>412</v>
      </c>
      <c r="R68" s="81"/>
      <c r="S68" s="81"/>
      <c r="T68" s="80" t="str">
        <f>REPLACE(INDEX(GroupVertices[Group],MATCH(Edges[[#This Row],[Vertex 1]],GroupVertices[Vertex],0)),1,1,"")</f>
        <v>1</v>
      </c>
      <c r="U68" s="80" t="str">
        <f>REPLACE(INDEX(GroupVertices[Group],MATCH(Edges[[#This Row],[Vertex 2]],GroupVertices[Vertex],0)),1,1,"")</f>
        <v>2</v>
      </c>
      <c r="V68" s="35"/>
      <c r="W68" s="35"/>
      <c r="X68" s="35"/>
      <c r="Y68" s="35"/>
      <c r="Z68" s="35"/>
      <c r="AA68" s="35"/>
      <c r="AB68" s="35"/>
      <c r="AC68" s="35"/>
      <c r="AD68" s="35"/>
    </row>
    <row r="69" spans="1:30" ht="15">
      <c r="A69" s="65" t="s">
        <v>346</v>
      </c>
      <c r="B69" s="65" t="s">
        <v>377</v>
      </c>
      <c r="C69" s="66"/>
      <c r="D69" s="67"/>
      <c r="E69" s="68"/>
      <c r="F69" s="69"/>
      <c r="G69" s="66"/>
      <c r="H69" s="70"/>
      <c r="I69" s="71"/>
      <c r="J69" s="71"/>
      <c r="K69" s="35" t="s">
        <v>65</v>
      </c>
      <c r="L69" s="79">
        <v>69</v>
      </c>
      <c r="M69" s="79"/>
      <c r="N69" s="73"/>
      <c r="O69" s="81" t="s">
        <v>411</v>
      </c>
      <c r="P69" s="81">
        <v>1</v>
      </c>
      <c r="Q69" s="81" t="s">
        <v>412</v>
      </c>
      <c r="R69" s="81"/>
      <c r="S69" s="81"/>
      <c r="T69" s="80" t="str">
        <f>REPLACE(INDEX(GroupVertices[Group],MATCH(Edges[[#This Row],[Vertex 1]],GroupVertices[Vertex],0)),1,1,"")</f>
        <v>1</v>
      </c>
      <c r="U69" s="80" t="str">
        <f>REPLACE(INDEX(GroupVertices[Group],MATCH(Edges[[#This Row],[Vertex 2]],GroupVertices[Vertex],0)),1,1,"")</f>
        <v>2</v>
      </c>
      <c r="V69" s="35"/>
      <c r="W69" s="35"/>
      <c r="X69" s="35"/>
      <c r="Y69" s="35"/>
      <c r="Z69" s="35"/>
      <c r="AA69" s="35"/>
      <c r="AB69" s="35"/>
      <c r="AC69" s="35"/>
      <c r="AD69" s="35"/>
    </row>
    <row r="70" spans="1:30" ht="15">
      <c r="A70" s="65" t="s">
        <v>326</v>
      </c>
      <c r="B70" s="65" t="s">
        <v>346</v>
      </c>
      <c r="C70" s="66"/>
      <c r="D70" s="67"/>
      <c r="E70" s="68"/>
      <c r="F70" s="69"/>
      <c r="G70" s="66"/>
      <c r="H70" s="70"/>
      <c r="I70" s="71"/>
      <c r="J70" s="71"/>
      <c r="K70" s="35" t="s">
        <v>65</v>
      </c>
      <c r="L70" s="79">
        <v>70</v>
      </c>
      <c r="M70" s="79"/>
      <c r="N70" s="73"/>
      <c r="O70" s="81" t="s">
        <v>411</v>
      </c>
      <c r="P70" s="81">
        <v>1</v>
      </c>
      <c r="Q70" s="81" t="s">
        <v>412</v>
      </c>
      <c r="R70" s="81"/>
      <c r="S70" s="81"/>
      <c r="T70" s="80" t="str">
        <f>REPLACE(INDEX(GroupVertices[Group],MATCH(Edges[[#This Row],[Vertex 1]],GroupVertices[Vertex],0)),1,1,"")</f>
        <v>1</v>
      </c>
      <c r="U70" s="80" t="str">
        <f>REPLACE(INDEX(GroupVertices[Group],MATCH(Edges[[#This Row],[Vertex 2]],GroupVertices[Vertex],0)),1,1,"")</f>
        <v>1</v>
      </c>
      <c r="V70" s="35"/>
      <c r="W70" s="35"/>
      <c r="X70" s="35"/>
      <c r="Y70" s="35"/>
      <c r="Z70" s="35"/>
      <c r="AA70" s="35"/>
      <c r="AB70" s="35"/>
      <c r="AC70" s="35"/>
      <c r="AD70" s="35"/>
    </row>
    <row r="71" spans="1:30" ht="15">
      <c r="A71" s="65" t="s">
        <v>347</v>
      </c>
      <c r="B71" s="65" t="s">
        <v>346</v>
      </c>
      <c r="C71" s="66"/>
      <c r="D71" s="67"/>
      <c r="E71" s="68"/>
      <c r="F71" s="69"/>
      <c r="G71" s="66"/>
      <c r="H71" s="70"/>
      <c r="I71" s="71"/>
      <c r="J71" s="71"/>
      <c r="K71" s="35" t="s">
        <v>66</v>
      </c>
      <c r="L71" s="79">
        <v>71</v>
      </c>
      <c r="M71" s="79"/>
      <c r="N71" s="73"/>
      <c r="O71" s="81" t="s">
        <v>411</v>
      </c>
      <c r="P71" s="81">
        <v>1</v>
      </c>
      <c r="Q71" s="81" t="s">
        <v>412</v>
      </c>
      <c r="R71" s="81"/>
      <c r="S71" s="81"/>
      <c r="T71" s="80" t="str">
        <f>REPLACE(INDEX(GroupVertices[Group],MATCH(Edges[[#This Row],[Vertex 1]],GroupVertices[Vertex],0)),1,1,"")</f>
        <v>2</v>
      </c>
      <c r="U71" s="80" t="str">
        <f>REPLACE(INDEX(GroupVertices[Group],MATCH(Edges[[#This Row],[Vertex 2]],GroupVertices[Vertex],0)),1,1,"")</f>
        <v>1</v>
      </c>
      <c r="V71" s="35"/>
      <c r="W71" s="35"/>
      <c r="X71" s="35"/>
      <c r="Y71" s="35"/>
      <c r="Z71" s="35"/>
      <c r="AA71" s="35"/>
      <c r="AB71" s="35"/>
      <c r="AC71" s="35"/>
      <c r="AD71" s="35"/>
    </row>
    <row r="72" spans="1:30" ht="15">
      <c r="A72" s="65" t="s">
        <v>348</v>
      </c>
      <c r="B72" s="65" t="s">
        <v>346</v>
      </c>
      <c r="C72" s="66"/>
      <c r="D72" s="67"/>
      <c r="E72" s="68"/>
      <c r="F72" s="69"/>
      <c r="G72" s="66"/>
      <c r="H72" s="70"/>
      <c r="I72" s="71"/>
      <c r="J72" s="71"/>
      <c r="K72" s="35" t="s">
        <v>65</v>
      </c>
      <c r="L72" s="79">
        <v>72</v>
      </c>
      <c r="M72" s="79"/>
      <c r="N72" s="73"/>
      <c r="O72" s="81" t="s">
        <v>411</v>
      </c>
      <c r="P72" s="81">
        <v>1</v>
      </c>
      <c r="Q72" s="81" t="s">
        <v>412</v>
      </c>
      <c r="R72" s="81"/>
      <c r="S72" s="81"/>
      <c r="T72" s="80" t="str">
        <f>REPLACE(INDEX(GroupVertices[Group],MATCH(Edges[[#This Row],[Vertex 1]],GroupVertices[Vertex],0)),1,1,"")</f>
        <v>2</v>
      </c>
      <c r="U72" s="80" t="str">
        <f>REPLACE(INDEX(GroupVertices[Group],MATCH(Edges[[#This Row],[Vertex 2]],GroupVertices[Vertex],0)),1,1,"")</f>
        <v>1</v>
      </c>
      <c r="V72" s="35"/>
      <c r="W72" s="35"/>
      <c r="X72" s="35"/>
      <c r="Y72" s="35"/>
      <c r="Z72" s="35"/>
      <c r="AA72" s="35"/>
      <c r="AB72" s="35"/>
      <c r="AC72" s="35"/>
      <c r="AD72" s="35"/>
    </row>
    <row r="73" spans="1:30" ht="15">
      <c r="A73" s="65" t="s">
        <v>349</v>
      </c>
      <c r="B73" s="65" t="s">
        <v>345</v>
      </c>
      <c r="C73" s="66"/>
      <c r="D73" s="67"/>
      <c r="E73" s="68"/>
      <c r="F73" s="69"/>
      <c r="G73" s="66"/>
      <c r="H73" s="70"/>
      <c r="I73" s="71"/>
      <c r="J73" s="71"/>
      <c r="K73" s="35" t="s">
        <v>65</v>
      </c>
      <c r="L73" s="79">
        <v>73</v>
      </c>
      <c r="M73" s="79"/>
      <c r="N73" s="73"/>
      <c r="O73" s="81" t="s">
        <v>411</v>
      </c>
      <c r="P73" s="81">
        <v>1</v>
      </c>
      <c r="Q73" s="81" t="s">
        <v>412</v>
      </c>
      <c r="R73" s="81"/>
      <c r="S73" s="81"/>
      <c r="T73" s="80" t="str">
        <f>REPLACE(INDEX(GroupVertices[Group],MATCH(Edges[[#This Row],[Vertex 1]],GroupVertices[Vertex],0)),1,1,"")</f>
        <v>2</v>
      </c>
      <c r="U73" s="80" t="str">
        <f>REPLACE(INDEX(GroupVertices[Group],MATCH(Edges[[#This Row],[Vertex 2]],GroupVertices[Vertex],0)),1,1,"")</f>
        <v>2</v>
      </c>
      <c r="V73" s="35"/>
      <c r="W73" s="35"/>
      <c r="X73" s="35"/>
      <c r="Y73" s="35"/>
      <c r="Z73" s="35"/>
      <c r="AA73" s="35"/>
      <c r="AB73" s="35"/>
      <c r="AC73" s="35"/>
      <c r="AD73" s="35"/>
    </row>
    <row r="74" spans="1:30" ht="15">
      <c r="A74" s="65" t="s">
        <v>349</v>
      </c>
      <c r="B74" s="65" t="s">
        <v>357</v>
      </c>
      <c r="C74" s="66"/>
      <c r="D74" s="67"/>
      <c r="E74" s="68"/>
      <c r="F74" s="69"/>
      <c r="G74" s="66"/>
      <c r="H74" s="70"/>
      <c r="I74" s="71"/>
      <c r="J74" s="71"/>
      <c r="K74" s="35" t="s">
        <v>65</v>
      </c>
      <c r="L74" s="79">
        <v>74</v>
      </c>
      <c r="M74" s="79"/>
      <c r="N74" s="73"/>
      <c r="O74" s="81" t="s">
        <v>411</v>
      </c>
      <c r="P74" s="81">
        <v>1</v>
      </c>
      <c r="Q74" s="81" t="s">
        <v>412</v>
      </c>
      <c r="R74" s="81"/>
      <c r="S74" s="81"/>
      <c r="T74" s="80" t="str">
        <f>REPLACE(INDEX(GroupVertices[Group],MATCH(Edges[[#This Row],[Vertex 1]],GroupVertices[Vertex],0)),1,1,"")</f>
        <v>2</v>
      </c>
      <c r="U74" s="80" t="str">
        <f>REPLACE(INDEX(GroupVertices[Group],MATCH(Edges[[#This Row],[Vertex 2]],GroupVertices[Vertex],0)),1,1,"")</f>
        <v>3</v>
      </c>
      <c r="V74" s="35"/>
      <c r="W74" s="35"/>
      <c r="X74" s="35"/>
      <c r="Y74" s="35"/>
      <c r="Z74" s="35"/>
      <c r="AA74" s="35"/>
      <c r="AB74" s="35"/>
      <c r="AC74" s="35"/>
      <c r="AD74" s="35"/>
    </row>
    <row r="75" spans="1:30" ht="15">
      <c r="A75" s="65" t="s">
        <v>349</v>
      </c>
      <c r="B75" s="65" t="s">
        <v>347</v>
      </c>
      <c r="C75" s="66"/>
      <c r="D75" s="67"/>
      <c r="E75" s="68"/>
      <c r="F75" s="69"/>
      <c r="G75" s="66"/>
      <c r="H75" s="70"/>
      <c r="I75" s="71"/>
      <c r="J75" s="71"/>
      <c r="K75" s="35" t="s">
        <v>65</v>
      </c>
      <c r="L75" s="79">
        <v>75</v>
      </c>
      <c r="M75" s="79"/>
      <c r="N75" s="73"/>
      <c r="O75" s="81" t="s">
        <v>411</v>
      </c>
      <c r="P75" s="81">
        <v>1</v>
      </c>
      <c r="Q75" s="81" t="s">
        <v>412</v>
      </c>
      <c r="R75" s="81"/>
      <c r="S75" s="81"/>
      <c r="T75" s="80" t="str">
        <f>REPLACE(INDEX(GroupVertices[Group],MATCH(Edges[[#This Row],[Vertex 1]],GroupVertices[Vertex],0)),1,1,"")</f>
        <v>2</v>
      </c>
      <c r="U75" s="80" t="str">
        <f>REPLACE(INDEX(GroupVertices[Group],MATCH(Edges[[#This Row],[Vertex 2]],GroupVertices[Vertex],0)),1,1,"")</f>
        <v>2</v>
      </c>
      <c r="V75" s="35"/>
      <c r="W75" s="35"/>
      <c r="X75" s="35"/>
      <c r="Y75" s="35"/>
      <c r="Z75" s="35"/>
      <c r="AA75" s="35"/>
      <c r="AB75" s="35"/>
      <c r="AC75" s="35"/>
      <c r="AD75" s="35"/>
    </row>
    <row r="76" spans="1:30" ht="15">
      <c r="A76" s="65" t="s">
        <v>349</v>
      </c>
      <c r="B76" s="65" t="s">
        <v>361</v>
      </c>
      <c r="C76" s="66"/>
      <c r="D76" s="67"/>
      <c r="E76" s="68"/>
      <c r="F76" s="69"/>
      <c r="G76" s="66"/>
      <c r="H76" s="70"/>
      <c r="I76" s="71"/>
      <c r="J76" s="71"/>
      <c r="K76" s="35" t="s">
        <v>65</v>
      </c>
      <c r="L76" s="79">
        <v>76</v>
      </c>
      <c r="M76" s="79"/>
      <c r="N76" s="73"/>
      <c r="O76" s="81" t="s">
        <v>411</v>
      </c>
      <c r="P76" s="81">
        <v>1</v>
      </c>
      <c r="Q76" s="81" t="s">
        <v>412</v>
      </c>
      <c r="R76" s="81"/>
      <c r="S76" s="81"/>
      <c r="T76" s="80" t="str">
        <f>REPLACE(INDEX(GroupVertices[Group],MATCH(Edges[[#This Row],[Vertex 1]],GroupVertices[Vertex],0)),1,1,"")</f>
        <v>2</v>
      </c>
      <c r="U76" s="80" t="str">
        <f>REPLACE(INDEX(GroupVertices[Group],MATCH(Edges[[#This Row],[Vertex 2]],GroupVertices[Vertex],0)),1,1,"")</f>
        <v>2</v>
      </c>
      <c r="V76" s="35"/>
      <c r="W76" s="35"/>
      <c r="X76" s="35"/>
      <c r="Y76" s="35"/>
      <c r="Z76" s="35"/>
      <c r="AA76" s="35"/>
      <c r="AB76" s="35"/>
      <c r="AC76" s="35"/>
      <c r="AD76" s="35"/>
    </row>
    <row r="77" spans="1:30" ht="15">
      <c r="A77" s="65" t="s">
        <v>349</v>
      </c>
      <c r="B77" s="65" t="s">
        <v>367</v>
      </c>
      <c r="C77" s="66"/>
      <c r="D77" s="67"/>
      <c r="E77" s="68"/>
      <c r="F77" s="69"/>
      <c r="G77" s="66"/>
      <c r="H77" s="70"/>
      <c r="I77" s="71"/>
      <c r="J77" s="71"/>
      <c r="K77" s="35" t="s">
        <v>65</v>
      </c>
      <c r="L77" s="79">
        <v>77</v>
      </c>
      <c r="M77" s="79"/>
      <c r="N77" s="73"/>
      <c r="O77" s="81" t="s">
        <v>411</v>
      </c>
      <c r="P77" s="81">
        <v>1</v>
      </c>
      <c r="Q77" s="81" t="s">
        <v>412</v>
      </c>
      <c r="R77" s="81"/>
      <c r="S77" s="81"/>
      <c r="T77" s="80" t="str">
        <f>REPLACE(INDEX(GroupVertices[Group],MATCH(Edges[[#This Row],[Vertex 1]],GroupVertices[Vertex],0)),1,1,"")</f>
        <v>2</v>
      </c>
      <c r="U77" s="80" t="str">
        <f>REPLACE(INDEX(GroupVertices[Group],MATCH(Edges[[#This Row],[Vertex 2]],GroupVertices[Vertex],0)),1,1,"")</f>
        <v>2</v>
      </c>
      <c r="V77" s="35"/>
      <c r="W77" s="35"/>
      <c r="X77" s="35"/>
      <c r="Y77" s="35"/>
      <c r="Z77" s="35"/>
      <c r="AA77" s="35"/>
      <c r="AB77" s="35"/>
      <c r="AC77" s="35"/>
      <c r="AD77" s="35"/>
    </row>
    <row r="78" spans="1:30" ht="15">
      <c r="A78" s="65" t="s">
        <v>349</v>
      </c>
      <c r="B78" s="65" t="s">
        <v>376</v>
      </c>
      <c r="C78" s="66"/>
      <c r="D78" s="67"/>
      <c r="E78" s="68"/>
      <c r="F78" s="69"/>
      <c r="G78" s="66"/>
      <c r="H78" s="70"/>
      <c r="I78" s="71"/>
      <c r="J78" s="71"/>
      <c r="K78" s="35" t="s">
        <v>65</v>
      </c>
      <c r="L78" s="79">
        <v>78</v>
      </c>
      <c r="M78" s="79"/>
      <c r="N78" s="73"/>
      <c r="O78" s="81" t="s">
        <v>411</v>
      </c>
      <c r="P78" s="81">
        <v>1</v>
      </c>
      <c r="Q78" s="81" t="s">
        <v>412</v>
      </c>
      <c r="R78" s="81"/>
      <c r="S78" s="81"/>
      <c r="T78" s="80" t="str">
        <f>REPLACE(INDEX(GroupVertices[Group],MATCH(Edges[[#This Row],[Vertex 1]],GroupVertices[Vertex],0)),1,1,"")</f>
        <v>2</v>
      </c>
      <c r="U78" s="80" t="str">
        <f>REPLACE(INDEX(GroupVertices[Group],MATCH(Edges[[#This Row],[Vertex 2]],GroupVertices[Vertex],0)),1,1,"")</f>
        <v>2</v>
      </c>
      <c r="V78" s="35"/>
      <c r="W78" s="35"/>
      <c r="X78" s="35"/>
      <c r="Y78" s="35"/>
      <c r="Z78" s="35"/>
      <c r="AA78" s="35"/>
      <c r="AB78" s="35"/>
      <c r="AC78" s="35"/>
      <c r="AD78" s="35"/>
    </row>
    <row r="79" spans="1:30" ht="15">
      <c r="A79" s="65" t="s">
        <v>326</v>
      </c>
      <c r="B79" s="65" t="s">
        <v>349</v>
      </c>
      <c r="C79" s="66"/>
      <c r="D79" s="67"/>
      <c r="E79" s="68"/>
      <c r="F79" s="69"/>
      <c r="G79" s="66"/>
      <c r="H79" s="70"/>
      <c r="I79" s="71"/>
      <c r="J79" s="71"/>
      <c r="K79" s="35" t="s">
        <v>65</v>
      </c>
      <c r="L79" s="79">
        <v>79</v>
      </c>
      <c r="M79" s="79"/>
      <c r="N79" s="73"/>
      <c r="O79" s="81" t="s">
        <v>411</v>
      </c>
      <c r="P79" s="81">
        <v>1</v>
      </c>
      <c r="Q79" s="81" t="s">
        <v>412</v>
      </c>
      <c r="R79" s="81"/>
      <c r="S79" s="81"/>
      <c r="T79" s="80" t="str">
        <f>REPLACE(INDEX(GroupVertices[Group],MATCH(Edges[[#This Row],[Vertex 1]],GroupVertices[Vertex],0)),1,1,"")</f>
        <v>1</v>
      </c>
      <c r="U79" s="80" t="str">
        <f>REPLACE(INDEX(GroupVertices[Group],MATCH(Edges[[#This Row],[Vertex 2]],GroupVertices[Vertex],0)),1,1,"")</f>
        <v>2</v>
      </c>
      <c r="V79" s="35"/>
      <c r="W79" s="35"/>
      <c r="X79" s="35"/>
      <c r="Y79" s="35"/>
      <c r="Z79" s="35"/>
      <c r="AA79" s="35"/>
      <c r="AB79" s="35"/>
      <c r="AC79" s="35"/>
      <c r="AD79" s="35"/>
    </row>
    <row r="80" spans="1:30" ht="15">
      <c r="A80" s="65" t="s">
        <v>326</v>
      </c>
      <c r="B80" s="65" t="s">
        <v>399</v>
      </c>
      <c r="C80" s="66"/>
      <c r="D80" s="67"/>
      <c r="E80" s="68"/>
      <c r="F80" s="69"/>
      <c r="G80" s="66"/>
      <c r="H80" s="70"/>
      <c r="I80" s="71"/>
      <c r="J80" s="71"/>
      <c r="K80" s="35" t="s">
        <v>65</v>
      </c>
      <c r="L80" s="79">
        <v>80</v>
      </c>
      <c r="M80" s="79"/>
      <c r="N80" s="73"/>
      <c r="O80" s="81" t="s">
        <v>411</v>
      </c>
      <c r="P80" s="81">
        <v>1</v>
      </c>
      <c r="Q80" s="81" t="s">
        <v>412</v>
      </c>
      <c r="R80" s="81"/>
      <c r="S80" s="81"/>
      <c r="T80" s="80" t="str">
        <f>REPLACE(INDEX(GroupVertices[Group],MATCH(Edges[[#This Row],[Vertex 1]],GroupVertices[Vertex],0)),1,1,"")</f>
        <v>1</v>
      </c>
      <c r="U80" s="80" t="str">
        <f>REPLACE(INDEX(GroupVertices[Group],MATCH(Edges[[#This Row],[Vertex 2]],GroupVertices[Vertex],0)),1,1,"")</f>
        <v>3</v>
      </c>
      <c r="V80" s="35"/>
      <c r="W80" s="35"/>
      <c r="X80" s="35"/>
      <c r="Y80" s="35"/>
      <c r="Z80" s="35"/>
      <c r="AA80" s="35"/>
      <c r="AB80" s="35"/>
      <c r="AC80" s="35"/>
      <c r="AD80" s="35"/>
    </row>
    <row r="81" spans="1:30" ht="15">
      <c r="A81" s="65" t="s">
        <v>350</v>
      </c>
      <c r="B81" s="65" t="s">
        <v>399</v>
      </c>
      <c r="C81" s="66"/>
      <c r="D81" s="67"/>
      <c r="E81" s="68"/>
      <c r="F81" s="69"/>
      <c r="G81" s="66"/>
      <c r="H81" s="70"/>
      <c r="I81" s="71"/>
      <c r="J81" s="71"/>
      <c r="K81" s="35" t="s">
        <v>65</v>
      </c>
      <c r="L81" s="79">
        <v>81</v>
      </c>
      <c r="M81" s="79"/>
      <c r="N81" s="73"/>
      <c r="O81" s="81" t="s">
        <v>411</v>
      </c>
      <c r="P81" s="81">
        <v>1</v>
      </c>
      <c r="Q81" s="81" t="s">
        <v>412</v>
      </c>
      <c r="R81" s="81"/>
      <c r="S81" s="81"/>
      <c r="T81" s="80" t="str">
        <f>REPLACE(INDEX(GroupVertices[Group],MATCH(Edges[[#This Row],[Vertex 1]],GroupVertices[Vertex],0)),1,1,"")</f>
        <v>3</v>
      </c>
      <c r="U81" s="80" t="str">
        <f>REPLACE(INDEX(GroupVertices[Group],MATCH(Edges[[#This Row],[Vertex 2]],GroupVertices[Vertex],0)),1,1,"")</f>
        <v>3</v>
      </c>
      <c r="V81" s="35"/>
      <c r="W81" s="35"/>
      <c r="X81" s="35"/>
      <c r="Y81" s="35"/>
      <c r="Z81" s="35"/>
      <c r="AA81" s="35"/>
      <c r="AB81" s="35"/>
      <c r="AC81" s="35"/>
      <c r="AD81" s="35"/>
    </row>
    <row r="82" spans="1:30" ht="15">
      <c r="A82" s="65" t="s">
        <v>326</v>
      </c>
      <c r="B82" s="65" t="s">
        <v>400</v>
      </c>
      <c r="C82" s="66"/>
      <c r="D82" s="67"/>
      <c r="E82" s="68"/>
      <c r="F82" s="69"/>
      <c r="G82" s="66"/>
      <c r="H82" s="70"/>
      <c r="I82" s="71"/>
      <c r="J82" s="71"/>
      <c r="K82" s="35" t="s">
        <v>65</v>
      </c>
      <c r="L82" s="79">
        <v>82</v>
      </c>
      <c r="M82" s="79"/>
      <c r="N82" s="73"/>
      <c r="O82" s="81" t="s">
        <v>411</v>
      </c>
      <c r="P82" s="81">
        <v>1</v>
      </c>
      <c r="Q82" s="81" t="s">
        <v>412</v>
      </c>
      <c r="R82" s="81"/>
      <c r="S82" s="81"/>
      <c r="T82" s="80" t="str">
        <f>REPLACE(INDEX(GroupVertices[Group],MATCH(Edges[[#This Row],[Vertex 1]],GroupVertices[Vertex],0)),1,1,"")</f>
        <v>1</v>
      </c>
      <c r="U82" s="80" t="str">
        <f>REPLACE(INDEX(GroupVertices[Group],MATCH(Edges[[#This Row],[Vertex 2]],GroupVertices[Vertex],0)),1,1,"")</f>
        <v>1</v>
      </c>
      <c r="V82" s="35"/>
      <c r="W82" s="35"/>
      <c r="X82" s="35"/>
      <c r="Y82" s="35"/>
      <c r="Z82" s="35"/>
      <c r="AA82" s="35"/>
      <c r="AB82" s="35"/>
      <c r="AC82" s="35"/>
      <c r="AD82" s="35"/>
    </row>
    <row r="83" spans="1:30" ht="15">
      <c r="A83" s="65" t="s">
        <v>326</v>
      </c>
      <c r="B83" s="65" t="s">
        <v>401</v>
      </c>
      <c r="C83" s="66"/>
      <c r="D83" s="67"/>
      <c r="E83" s="68"/>
      <c r="F83" s="69"/>
      <c r="G83" s="66"/>
      <c r="H83" s="70"/>
      <c r="I83" s="71"/>
      <c r="J83" s="71"/>
      <c r="K83" s="35" t="s">
        <v>65</v>
      </c>
      <c r="L83" s="79">
        <v>83</v>
      </c>
      <c r="M83" s="79"/>
      <c r="N83" s="73"/>
      <c r="O83" s="81" t="s">
        <v>411</v>
      </c>
      <c r="P83" s="81">
        <v>1</v>
      </c>
      <c r="Q83" s="81" t="s">
        <v>412</v>
      </c>
      <c r="R83" s="81"/>
      <c r="S83" s="81"/>
      <c r="T83" s="80" t="str">
        <f>REPLACE(INDEX(GroupVertices[Group],MATCH(Edges[[#This Row],[Vertex 1]],GroupVertices[Vertex],0)),1,1,"")</f>
        <v>1</v>
      </c>
      <c r="U83" s="80" t="str">
        <f>REPLACE(INDEX(GroupVertices[Group],MATCH(Edges[[#This Row],[Vertex 2]],GroupVertices[Vertex],0)),1,1,"")</f>
        <v>1</v>
      </c>
      <c r="V83" s="35"/>
      <c r="W83" s="35"/>
      <c r="X83" s="35"/>
      <c r="Y83" s="35"/>
      <c r="Z83" s="35"/>
      <c r="AA83" s="35"/>
      <c r="AB83" s="35"/>
      <c r="AC83" s="35"/>
      <c r="AD83" s="35"/>
    </row>
    <row r="84" spans="1:30" ht="15">
      <c r="A84" s="65" t="s">
        <v>351</v>
      </c>
      <c r="B84" s="65" t="s">
        <v>338</v>
      </c>
      <c r="C84" s="66"/>
      <c r="D84" s="67"/>
      <c r="E84" s="68"/>
      <c r="F84" s="69"/>
      <c r="G84" s="66"/>
      <c r="H84" s="70"/>
      <c r="I84" s="71"/>
      <c r="J84" s="71"/>
      <c r="K84" s="35" t="s">
        <v>66</v>
      </c>
      <c r="L84" s="79">
        <v>84</v>
      </c>
      <c r="M84" s="79"/>
      <c r="N84" s="73"/>
      <c r="O84" s="81" t="s">
        <v>411</v>
      </c>
      <c r="P84" s="81">
        <v>1</v>
      </c>
      <c r="Q84" s="81" t="s">
        <v>412</v>
      </c>
      <c r="R84" s="81"/>
      <c r="S84" s="81"/>
      <c r="T84" s="80" t="str">
        <f>REPLACE(INDEX(GroupVertices[Group],MATCH(Edges[[#This Row],[Vertex 1]],GroupVertices[Vertex],0)),1,1,"")</f>
        <v>3</v>
      </c>
      <c r="U84" s="80" t="str">
        <f>REPLACE(INDEX(GroupVertices[Group],MATCH(Edges[[#This Row],[Vertex 2]],GroupVertices[Vertex],0)),1,1,"")</f>
        <v>3</v>
      </c>
      <c r="V84" s="35"/>
      <c r="W84" s="35"/>
      <c r="X84" s="35"/>
      <c r="Y84" s="35"/>
      <c r="Z84" s="35"/>
      <c r="AA84" s="35"/>
      <c r="AB84" s="35"/>
      <c r="AC84" s="35"/>
      <c r="AD84" s="35"/>
    </row>
    <row r="85" spans="1:30" ht="15">
      <c r="A85" s="65" t="s">
        <v>351</v>
      </c>
      <c r="B85" s="65" t="s">
        <v>352</v>
      </c>
      <c r="C85" s="66"/>
      <c r="D85" s="67"/>
      <c r="E85" s="68"/>
      <c r="F85" s="69"/>
      <c r="G85" s="66"/>
      <c r="H85" s="70"/>
      <c r="I85" s="71"/>
      <c r="J85" s="71"/>
      <c r="K85" s="35" t="s">
        <v>66</v>
      </c>
      <c r="L85" s="79">
        <v>85</v>
      </c>
      <c r="M85" s="79"/>
      <c r="N85" s="73"/>
      <c r="O85" s="81" t="s">
        <v>411</v>
      </c>
      <c r="P85" s="81">
        <v>1</v>
      </c>
      <c r="Q85" s="81" t="s">
        <v>412</v>
      </c>
      <c r="R85" s="81"/>
      <c r="S85" s="81"/>
      <c r="T85" s="80" t="str">
        <f>REPLACE(INDEX(GroupVertices[Group],MATCH(Edges[[#This Row],[Vertex 1]],GroupVertices[Vertex],0)),1,1,"")</f>
        <v>3</v>
      </c>
      <c r="U85" s="80" t="str">
        <f>REPLACE(INDEX(GroupVertices[Group],MATCH(Edges[[#This Row],[Vertex 2]],GroupVertices[Vertex],0)),1,1,"")</f>
        <v>3</v>
      </c>
      <c r="V85" s="35"/>
      <c r="W85" s="35"/>
      <c r="X85" s="35"/>
      <c r="Y85" s="35"/>
      <c r="Z85" s="35"/>
      <c r="AA85" s="35"/>
      <c r="AB85" s="35"/>
      <c r="AC85" s="35"/>
      <c r="AD85" s="35"/>
    </row>
    <row r="86" spans="1:30" ht="15">
      <c r="A86" s="65" t="s">
        <v>351</v>
      </c>
      <c r="B86" s="65" t="s">
        <v>361</v>
      </c>
      <c r="C86" s="66"/>
      <c r="D86" s="67"/>
      <c r="E86" s="68"/>
      <c r="F86" s="69"/>
      <c r="G86" s="66"/>
      <c r="H86" s="70"/>
      <c r="I86" s="71"/>
      <c r="J86" s="71"/>
      <c r="K86" s="35" t="s">
        <v>65</v>
      </c>
      <c r="L86" s="79">
        <v>86</v>
      </c>
      <c r="M86" s="79"/>
      <c r="N86" s="73"/>
      <c r="O86" s="81" t="s">
        <v>411</v>
      </c>
      <c r="P86" s="81">
        <v>1</v>
      </c>
      <c r="Q86" s="81" t="s">
        <v>412</v>
      </c>
      <c r="R86" s="81"/>
      <c r="S86" s="81"/>
      <c r="T86" s="80" t="str">
        <f>REPLACE(INDEX(GroupVertices[Group],MATCH(Edges[[#This Row],[Vertex 1]],GroupVertices[Vertex],0)),1,1,"")</f>
        <v>3</v>
      </c>
      <c r="U86" s="80" t="str">
        <f>REPLACE(INDEX(GroupVertices[Group],MATCH(Edges[[#This Row],[Vertex 2]],GroupVertices[Vertex],0)),1,1,"")</f>
        <v>2</v>
      </c>
      <c r="V86" s="35"/>
      <c r="W86" s="35"/>
      <c r="X86" s="35"/>
      <c r="Y86" s="35"/>
      <c r="Z86" s="35"/>
      <c r="AA86" s="35"/>
      <c r="AB86" s="35"/>
      <c r="AC86" s="35"/>
      <c r="AD86" s="35"/>
    </row>
    <row r="87" spans="1:30" ht="15">
      <c r="A87" s="65" t="s">
        <v>326</v>
      </c>
      <c r="B87" s="65" t="s">
        <v>351</v>
      </c>
      <c r="C87" s="66"/>
      <c r="D87" s="67"/>
      <c r="E87" s="68"/>
      <c r="F87" s="69"/>
      <c r="G87" s="66"/>
      <c r="H87" s="70"/>
      <c r="I87" s="71"/>
      <c r="J87" s="71"/>
      <c r="K87" s="35" t="s">
        <v>65</v>
      </c>
      <c r="L87" s="79">
        <v>87</v>
      </c>
      <c r="M87" s="79"/>
      <c r="N87" s="73"/>
      <c r="O87" s="81" t="s">
        <v>411</v>
      </c>
      <c r="P87" s="81">
        <v>1</v>
      </c>
      <c r="Q87" s="81" t="s">
        <v>412</v>
      </c>
      <c r="R87" s="81"/>
      <c r="S87" s="81"/>
      <c r="T87" s="80" t="str">
        <f>REPLACE(INDEX(GroupVertices[Group],MATCH(Edges[[#This Row],[Vertex 1]],GroupVertices[Vertex],0)),1,1,"")</f>
        <v>1</v>
      </c>
      <c r="U87" s="80" t="str">
        <f>REPLACE(INDEX(GroupVertices[Group],MATCH(Edges[[#This Row],[Vertex 2]],GroupVertices[Vertex],0)),1,1,"")</f>
        <v>3</v>
      </c>
      <c r="V87" s="35"/>
      <c r="W87" s="35"/>
      <c r="X87" s="35"/>
      <c r="Y87" s="35"/>
      <c r="Z87" s="35"/>
      <c r="AA87" s="35"/>
      <c r="AB87" s="35"/>
      <c r="AC87" s="35"/>
      <c r="AD87" s="35"/>
    </row>
    <row r="88" spans="1:30" ht="15">
      <c r="A88" s="65" t="s">
        <v>338</v>
      </c>
      <c r="B88" s="65" t="s">
        <v>351</v>
      </c>
      <c r="C88" s="66"/>
      <c r="D88" s="67"/>
      <c r="E88" s="68"/>
      <c r="F88" s="69"/>
      <c r="G88" s="66"/>
      <c r="H88" s="70"/>
      <c r="I88" s="71"/>
      <c r="J88" s="71"/>
      <c r="K88" s="35" t="s">
        <v>66</v>
      </c>
      <c r="L88" s="79">
        <v>88</v>
      </c>
      <c r="M88" s="79"/>
      <c r="N88" s="73"/>
      <c r="O88" s="81" t="s">
        <v>411</v>
      </c>
      <c r="P88" s="81">
        <v>1</v>
      </c>
      <c r="Q88" s="81" t="s">
        <v>412</v>
      </c>
      <c r="R88" s="81"/>
      <c r="S88" s="81"/>
      <c r="T88" s="80" t="str">
        <f>REPLACE(INDEX(GroupVertices[Group],MATCH(Edges[[#This Row],[Vertex 1]],GroupVertices[Vertex],0)),1,1,"")</f>
        <v>3</v>
      </c>
      <c r="U88" s="80" t="str">
        <f>REPLACE(INDEX(GroupVertices[Group],MATCH(Edges[[#This Row],[Vertex 2]],GroupVertices[Vertex],0)),1,1,"")</f>
        <v>3</v>
      </c>
      <c r="V88" s="35"/>
      <c r="W88" s="35"/>
      <c r="X88" s="35"/>
      <c r="Y88" s="35"/>
      <c r="Z88" s="35"/>
      <c r="AA88" s="35"/>
      <c r="AB88" s="35"/>
      <c r="AC88" s="35"/>
      <c r="AD88" s="35"/>
    </row>
    <row r="89" spans="1:30" ht="15">
      <c r="A89" s="65" t="s">
        <v>352</v>
      </c>
      <c r="B89" s="65" t="s">
        <v>351</v>
      </c>
      <c r="C89" s="66"/>
      <c r="D89" s="67"/>
      <c r="E89" s="68"/>
      <c r="F89" s="69"/>
      <c r="G89" s="66"/>
      <c r="H89" s="70"/>
      <c r="I89" s="71"/>
      <c r="J89" s="71"/>
      <c r="K89" s="35" t="s">
        <v>66</v>
      </c>
      <c r="L89" s="79">
        <v>89</v>
      </c>
      <c r="M89" s="79"/>
      <c r="N89" s="73"/>
      <c r="O89" s="81" t="s">
        <v>411</v>
      </c>
      <c r="P89" s="81">
        <v>1</v>
      </c>
      <c r="Q89" s="81" t="s">
        <v>412</v>
      </c>
      <c r="R89" s="81"/>
      <c r="S89" s="81"/>
      <c r="T89" s="80" t="str">
        <f>REPLACE(INDEX(GroupVertices[Group],MATCH(Edges[[#This Row],[Vertex 1]],GroupVertices[Vertex],0)),1,1,"")</f>
        <v>3</v>
      </c>
      <c r="U89" s="80" t="str">
        <f>REPLACE(INDEX(GroupVertices[Group],MATCH(Edges[[#This Row],[Vertex 2]],GroupVertices[Vertex],0)),1,1,"")</f>
        <v>3</v>
      </c>
      <c r="V89" s="35"/>
      <c r="W89" s="35"/>
      <c r="X89" s="35"/>
      <c r="Y89" s="35"/>
      <c r="Z89" s="35"/>
      <c r="AA89" s="35"/>
      <c r="AB89" s="35"/>
      <c r="AC89" s="35"/>
      <c r="AD89" s="35"/>
    </row>
    <row r="90" spans="1:30" ht="15">
      <c r="A90" s="65" t="s">
        <v>353</v>
      </c>
      <c r="B90" s="65" t="s">
        <v>351</v>
      </c>
      <c r="C90" s="66"/>
      <c r="D90" s="67"/>
      <c r="E90" s="68"/>
      <c r="F90" s="69"/>
      <c r="G90" s="66"/>
      <c r="H90" s="70"/>
      <c r="I90" s="71"/>
      <c r="J90" s="71"/>
      <c r="K90" s="35" t="s">
        <v>65</v>
      </c>
      <c r="L90" s="79">
        <v>90</v>
      </c>
      <c r="M90" s="79"/>
      <c r="N90" s="73"/>
      <c r="O90" s="81" t="s">
        <v>411</v>
      </c>
      <c r="P90" s="81">
        <v>1</v>
      </c>
      <c r="Q90" s="81" t="s">
        <v>412</v>
      </c>
      <c r="R90" s="81"/>
      <c r="S90" s="81"/>
      <c r="T90" s="80" t="str">
        <f>REPLACE(INDEX(GroupVertices[Group],MATCH(Edges[[#This Row],[Vertex 1]],GroupVertices[Vertex],0)),1,1,"")</f>
        <v>3</v>
      </c>
      <c r="U90" s="80" t="str">
        <f>REPLACE(INDEX(GroupVertices[Group],MATCH(Edges[[#This Row],[Vertex 2]],GroupVertices[Vertex],0)),1,1,"")</f>
        <v>3</v>
      </c>
      <c r="V90" s="35"/>
      <c r="W90" s="35"/>
      <c r="X90" s="35"/>
      <c r="Y90" s="35"/>
      <c r="Z90" s="35"/>
      <c r="AA90" s="35"/>
      <c r="AB90" s="35"/>
      <c r="AC90" s="35"/>
      <c r="AD90" s="35"/>
    </row>
    <row r="91" spans="1:30" ht="15">
      <c r="A91" s="65" t="s">
        <v>338</v>
      </c>
      <c r="B91" s="65" t="s">
        <v>352</v>
      </c>
      <c r="C91" s="66"/>
      <c r="D91" s="67"/>
      <c r="E91" s="68"/>
      <c r="F91" s="69"/>
      <c r="G91" s="66"/>
      <c r="H91" s="70"/>
      <c r="I91" s="71"/>
      <c r="J91" s="71"/>
      <c r="K91" s="35" t="s">
        <v>66</v>
      </c>
      <c r="L91" s="79">
        <v>91</v>
      </c>
      <c r="M91" s="79"/>
      <c r="N91" s="73"/>
      <c r="O91" s="81" t="s">
        <v>411</v>
      </c>
      <c r="P91" s="81">
        <v>1</v>
      </c>
      <c r="Q91" s="81" t="s">
        <v>412</v>
      </c>
      <c r="R91" s="81"/>
      <c r="S91" s="81"/>
      <c r="T91" s="80" t="str">
        <f>REPLACE(INDEX(GroupVertices[Group],MATCH(Edges[[#This Row],[Vertex 1]],GroupVertices[Vertex],0)),1,1,"")</f>
        <v>3</v>
      </c>
      <c r="U91" s="80" t="str">
        <f>REPLACE(INDEX(GroupVertices[Group],MATCH(Edges[[#This Row],[Vertex 2]],GroupVertices[Vertex],0)),1,1,"")</f>
        <v>3</v>
      </c>
      <c r="V91" s="35"/>
      <c r="W91" s="35"/>
      <c r="X91" s="35"/>
      <c r="Y91" s="35"/>
      <c r="Z91" s="35"/>
      <c r="AA91" s="35"/>
      <c r="AB91" s="35"/>
      <c r="AC91" s="35"/>
      <c r="AD91" s="35"/>
    </row>
    <row r="92" spans="1:30" ht="15">
      <c r="A92" s="65" t="s">
        <v>352</v>
      </c>
      <c r="B92" s="65" t="s">
        <v>338</v>
      </c>
      <c r="C92" s="66"/>
      <c r="D92" s="67"/>
      <c r="E92" s="68"/>
      <c r="F92" s="69"/>
      <c r="G92" s="66"/>
      <c r="H92" s="70"/>
      <c r="I92" s="71"/>
      <c r="J92" s="71"/>
      <c r="K92" s="35" t="s">
        <v>66</v>
      </c>
      <c r="L92" s="79">
        <v>92</v>
      </c>
      <c r="M92" s="79"/>
      <c r="N92" s="73"/>
      <c r="O92" s="81" t="s">
        <v>411</v>
      </c>
      <c r="P92" s="81">
        <v>1</v>
      </c>
      <c r="Q92" s="81" t="s">
        <v>412</v>
      </c>
      <c r="R92" s="81"/>
      <c r="S92" s="81"/>
      <c r="T92" s="80" t="str">
        <f>REPLACE(INDEX(GroupVertices[Group],MATCH(Edges[[#This Row],[Vertex 1]],GroupVertices[Vertex],0)),1,1,"")</f>
        <v>3</v>
      </c>
      <c r="U92" s="80" t="str">
        <f>REPLACE(INDEX(GroupVertices[Group],MATCH(Edges[[#This Row],[Vertex 2]],GroupVertices[Vertex],0)),1,1,"")</f>
        <v>3</v>
      </c>
      <c r="V92" s="35"/>
      <c r="W92" s="35"/>
      <c r="X92" s="35"/>
      <c r="Y92" s="35"/>
      <c r="Z92" s="35"/>
      <c r="AA92" s="35"/>
      <c r="AB92" s="35"/>
      <c r="AC92" s="35"/>
      <c r="AD92" s="35"/>
    </row>
    <row r="93" spans="1:30" ht="15">
      <c r="A93" s="65" t="s">
        <v>352</v>
      </c>
      <c r="B93" s="65" t="s">
        <v>357</v>
      </c>
      <c r="C93" s="66"/>
      <c r="D93" s="67"/>
      <c r="E93" s="68"/>
      <c r="F93" s="69"/>
      <c r="G93" s="66"/>
      <c r="H93" s="70"/>
      <c r="I93" s="71"/>
      <c r="J93" s="71"/>
      <c r="K93" s="35" t="s">
        <v>65</v>
      </c>
      <c r="L93" s="79">
        <v>93</v>
      </c>
      <c r="M93" s="79"/>
      <c r="N93" s="73"/>
      <c r="O93" s="81" t="s">
        <v>411</v>
      </c>
      <c r="P93" s="81">
        <v>1</v>
      </c>
      <c r="Q93" s="81" t="s">
        <v>412</v>
      </c>
      <c r="R93" s="81"/>
      <c r="S93" s="81"/>
      <c r="T93" s="80" t="str">
        <f>REPLACE(INDEX(GroupVertices[Group],MATCH(Edges[[#This Row],[Vertex 1]],GroupVertices[Vertex],0)),1,1,"")</f>
        <v>3</v>
      </c>
      <c r="U93" s="80" t="str">
        <f>REPLACE(INDEX(GroupVertices[Group],MATCH(Edges[[#This Row],[Vertex 2]],GroupVertices[Vertex],0)),1,1,"")</f>
        <v>3</v>
      </c>
      <c r="V93" s="35"/>
      <c r="W93" s="35"/>
      <c r="X93" s="35"/>
      <c r="Y93" s="35"/>
      <c r="Z93" s="35"/>
      <c r="AA93" s="35"/>
      <c r="AB93" s="35"/>
      <c r="AC93" s="35"/>
      <c r="AD93" s="35"/>
    </row>
    <row r="94" spans="1:30" ht="15">
      <c r="A94" s="65" t="s">
        <v>326</v>
      </c>
      <c r="B94" s="65" t="s">
        <v>352</v>
      </c>
      <c r="C94" s="66"/>
      <c r="D94" s="67"/>
      <c r="E94" s="68"/>
      <c r="F94" s="69"/>
      <c r="G94" s="66"/>
      <c r="H94" s="70"/>
      <c r="I94" s="71"/>
      <c r="J94" s="71"/>
      <c r="K94" s="35" t="s">
        <v>65</v>
      </c>
      <c r="L94" s="79">
        <v>94</v>
      </c>
      <c r="M94" s="79"/>
      <c r="N94" s="73"/>
      <c r="O94" s="81" t="s">
        <v>411</v>
      </c>
      <c r="P94" s="81">
        <v>1</v>
      </c>
      <c r="Q94" s="81" t="s">
        <v>412</v>
      </c>
      <c r="R94" s="81"/>
      <c r="S94" s="81"/>
      <c r="T94" s="80" t="str">
        <f>REPLACE(INDEX(GroupVertices[Group],MATCH(Edges[[#This Row],[Vertex 1]],GroupVertices[Vertex],0)),1,1,"")</f>
        <v>1</v>
      </c>
      <c r="U94" s="80" t="str">
        <f>REPLACE(INDEX(GroupVertices[Group],MATCH(Edges[[#This Row],[Vertex 2]],GroupVertices[Vertex],0)),1,1,"")</f>
        <v>3</v>
      </c>
      <c r="V94" s="35"/>
      <c r="W94" s="35"/>
      <c r="X94" s="35"/>
      <c r="Y94" s="35"/>
      <c r="Z94" s="35"/>
      <c r="AA94" s="35"/>
      <c r="AB94" s="35"/>
      <c r="AC94" s="35"/>
      <c r="AD94" s="35"/>
    </row>
    <row r="95" spans="1:30" ht="15">
      <c r="A95" s="65" t="s">
        <v>353</v>
      </c>
      <c r="B95" s="65" t="s">
        <v>352</v>
      </c>
      <c r="C95" s="66"/>
      <c r="D95" s="67"/>
      <c r="E95" s="68"/>
      <c r="F95" s="69"/>
      <c r="G95" s="66"/>
      <c r="H95" s="70"/>
      <c r="I95" s="71"/>
      <c r="J95" s="71"/>
      <c r="K95" s="35" t="s">
        <v>65</v>
      </c>
      <c r="L95" s="79">
        <v>95</v>
      </c>
      <c r="M95" s="79"/>
      <c r="N95" s="73"/>
      <c r="O95" s="81" t="s">
        <v>411</v>
      </c>
      <c r="P95" s="81">
        <v>1</v>
      </c>
      <c r="Q95" s="81" t="s">
        <v>412</v>
      </c>
      <c r="R95" s="81"/>
      <c r="S95" s="81"/>
      <c r="T95" s="80" t="str">
        <f>REPLACE(INDEX(GroupVertices[Group],MATCH(Edges[[#This Row],[Vertex 1]],GroupVertices[Vertex],0)),1,1,"")</f>
        <v>3</v>
      </c>
      <c r="U95" s="80" t="str">
        <f>REPLACE(INDEX(GroupVertices[Group],MATCH(Edges[[#This Row],[Vertex 2]],GroupVertices[Vertex],0)),1,1,"")</f>
        <v>3</v>
      </c>
      <c r="V95" s="35"/>
      <c r="W95" s="35"/>
      <c r="X95" s="35"/>
      <c r="Y95" s="35"/>
      <c r="Z95" s="35"/>
      <c r="AA95" s="35"/>
      <c r="AB95" s="35"/>
      <c r="AC95" s="35"/>
      <c r="AD95" s="35"/>
    </row>
    <row r="96" spans="1:30" ht="15">
      <c r="A96" s="65" t="s">
        <v>354</v>
      </c>
      <c r="B96" s="65" t="s">
        <v>355</v>
      </c>
      <c r="C96" s="66"/>
      <c r="D96" s="67"/>
      <c r="E96" s="68"/>
      <c r="F96" s="69"/>
      <c r="G96" s="66"/>
      <c r="H96" s="70"/>
      <c r="I96" s="71"/>
      <c r="J96" s="71"/>
      <c r="K96" s="35" t="s">
        <v>66</v>
      </c>
      <c r="L96" s="79">
        <v>96</v>
      </c>
      <c r="M96" s="79"/>
      <c r="N96" s="73"/>
      <c r="O96" s="81" t="s">
        <v>411</v>
      </c>
      <c r="P96" s="81">
        <v>1</v>
      </c>
      <c r="Q96" s="81" t="s">
        <v>412</v>
      </c>
      <c r="R96" s="81"/>
      <c r="S96" s="81"/>
      <c r="T96" s="80" t="str">
        <f>REPLACE(INDEX(GroupVertices[Group],MATCH(Edges[[#This Row],[Vertex 1]],GroupVertices[Vertex],0)),1,1,"")</f>
        <v>4</v>
      </c>
      <c r="U96" s="80" t="str">
        <f>REPLACE(INDEX(GroupVertices[Group],MATCH(Edges[[#This Row],[Vertex 2]],GroupVertices[Vertex],0)),1,1,"")</f>
        <v>3</v>
      </c>
      <c r="V96" s="35"/>
      <c r="W96" s="35"/>
      <c r="X96" s="35"/>
      <c r="Y96" s="35"/>
      <c r="Z96" s="35"/>
      <c r="AA96" s="35"/>
      <c r="AB96" s="35"/>
      <c r="AC96" s="35"/>
      <c r="AD96" s="35"/>
    </row>
    <row r="97" spans="1:30" ht="15">
      <c r="A97" s="65" t="s">
        <v>355</v>
      </c>
      <c r="B97" s="65" t="s">
        <v>402</v>
      </c>
      <c r="C97" s="66"/>
      <c r="D97" s="67"/>
      <c r="E97" s="68"/>
      <c r="F97" s="69"/>
      <c r="G97" s="66"/>
      <c r="H97" s="70"/>
      <c r="I97" s="71"/>
      <c r="J97" s="71"/>
      <c r="K97" s="35" t="s">
        <v>65</v>
      </c>
      <c r="L97" s="79">
        <v>97</v>
      </c>
      <c r="M97" s="79"/>
      <c r="N97" s="73"/>
      <c r="O97" s="81" t="s">
        <v>411</v>
      </c>
      <c r="P97" s="81">
        <v>1</v>
      </c>
      <c r="Q97" s="81" t="s">
        <v>412</v>
      </c>
      <c r="R97" s="81"/>
      <c r="S97" s="81"/>
      <c r="T97" s="80" t="str">
        <f>REPLACE(INDEX(GroupVertices[Group],MATCH(Edges[[#This Row],[Vertex 1]],GroupVertices[Vertex],0)),1,1,"")</f>
        <v>3</v>
      </c>
      <c r="U97" s="80" t="str">
        <f>REPLACE(INDEX(GroupVertices[Group],MATCH(Edges[[#This Row],[Vertex 2]],GroupVertices[Vertex],0)),1,1,"")</f>
        <v>3</v>
      </c>
      <c r="V97" s="35"/>
      <c r="W97" s="35"/>
      <c r="X97" s="35"/>
      <c r="Y97" s="35"/>
      <c r="Z97" s="35"/>
      <c r="AA97" s="35"/>
      <c r="AB97" s="35"/>
      <c r="AC97" s="35"/>
      <c r="AD97" s="35"/>
    </row>
    <row r="98" spans="1:30" ht="15">
      <c r="A98" s="65" t="s">
        <v>355</v>
      </c>
      <c r="B98" s="65" t="s">
        <v>354</v>
      </c>
      <c r="C98" s="66"/>
      <c r="D98" s="67"/>
      <c r="E98" s="68"/>
      <c r="F98" s="69"/>
      <c r="G98" s="66"/>
      <c r="H98" s="70"/>
      <c r="I98" s="71"/>
      <c r="J98" s="71"/>
      <c r="K98" s="35" t="s">
        <v>66</v>
      </c>
      <c r="L98" s="79">
        <v>98</v>
      </c>
      <c r="M98" s="79"/>
      <c r="N98" s="73"/>
      <c r="O98" s="81" t="s">
        <v>411</v>
      </c>
      <c r="P98" s="81">
        <v>1</v>
      </c>
      <c r="Q98" s="81" t="s">
        <v>412</v>
      </c>
      <c r="R98" s="81"/>
      <c r="S98" s="81"/>
      <c r="T98" s="80" t="str">
        <f>REPLACE(INDEX(GroupVertices[Group],MATCH(Edges[[#This Row],[Vertex 1]],GroupVertices[Vertex],0)),1,1,"")</f>
        <v>3</v>
      </c>
      <c r="U98" s="80" t="str">
        <f>REPLACE(INDEX(GroupVertices[Group],MATCH(Edges[[#This Row],[Vertex 2]],GroupVertices[Vertex],0)),1,1,"")</f>
        <v>4</v>
      </c>
      <c r="V98" s="35"/>
      <c r="W98" s="35"/>
      <c r="X98" s="35"/>
      <c r="Y98" s="35"/>
      <c r="Z98" s="35"/>
      <c r="AA98" s="35"/>
      <c r="AB98" s="35"/>
      <c r="AC98" s="35"/>
      <c r="AD98" s="35"/>
    </row>
    <row r="99" spans="1:30" ht="15">
      <c r="A99" s="65" t="s">
        <v>355</v>
      </c>
      <c r="B99" s="65" t="s">
        <v>382</v>
      </c>
      <c r="C99" s="66"/>
      <c r="D99" s="67"/>
      <c r="E99" s="68"/>
      <c r="F99" s="69"/>
      <c r="G99" s="66"/>
      <c r="H99" s="70"/>
      <c r="I99" s="71"/>
      <c r="J99" s="71"/>
      <c r="K99" s="35" t="s">
        <v>65</v>
      </c>
      <c r="L99" s="79">
        <v>99</v>
      </c>
      <c r="M99" s="79"/>
      <c r="N99" s="73"/>
      <c r="O99" s="81" t="s">
        <v>411</v>
      </c>
      <c r="P99" s="81">
        <v>1</v>
      </c>
      <c r="Q99" s="81" t="s">
        <v>412</v>
      </c>
      <c r="R99" s="81"/>
      <c r="S99" s="81"/>
      <c r="T99" s="80" t="str">
        <f>REPLACE(INDEX(GroupVertices[Group],MATCH(Edges[[#This Row],[Vertex 1]],GroupVertices[Vertex],0)),1,1,"")</f>
        <v>3</v>
      </c>
      <c r="U99" s="80" t="str">
        <f>REPLACE(INDEX(GroupVertices[Group],MATCH(Edges[[#This Row],[Vertex 2]],GroupVertices[Vertex],0)),1,1,"")</f>
        <v>3</v>
      </c>
      <c r="V99" s="35"/>
      <c r="W99" s="35"/>
      <c r="X99" s="35"/>
      <c r="Y99" s="35"/>
      <c r="Z99" s="35"/>
      <c r="AA99" s="35"/>
      <c r="AB99" s="35"/>
      <c r="AC99" s="35"/>
      <c r="AD99" s="35"/>
    </row>
    <row r="100" spans="1:30" ht="15">
      <c r="A100" s="65" t="s">
        <v>326</v>
      </c>
      <c r="B100" s="65" t="s">
        <v>355</v>
      </c>
      <c r="C100" s="66"/>
      <c r="D100" s="67"/>
      <c r="E100" s="68"/>
      <c r="F100" s="69"/>
      <c r="G100" s="66"/>
      <c r="H100" s="70"/>
      <c r="I100" s="71"/>
      <c r="J100" s="71"/>
      <c r="K100" s="35" t="s">
        <v>65</v>
      </c>
      <c r="L100" s="79">
        <v>100</v>
      </c>
      <c r="M100" s="79"/>
      <c r="N100" s="73"/>
      <c r="O100" s="81" t="s">
        <v>411</v>
      </c>
      <c r="P100" s="81">
        <v>1</v>
      </c>
      <c r="Q100" s="81" t="s">
        <v>412</v>
      </c>
      <c r="R100" s="81"/>
      <c r="S100" s="81"/>
      <c r="T100" s="80" t="str">
        <f>REPLACE(INDEX(GroupVertices[Group],MATCH(Edges[[#This Row],[Vertex 1]],GroupVertices[Vertex],0)),1,1,"")</f>
        <v>1</v>
      </c>
      <c r="U100" s="80" t="str">
        <f>REPLACE(INDEX(GroupVertices[Group],MATCH(Edges[[#This Row],[Vertex 2]],GroupVertices[Vertex],0)),1,1,"")</f>
        <v>3</v>
      </c>
      <c r="V100" s="35"/>
      <c r="W100" s="35"/>
      <c r="X100" s="35"/>
      <c r="Y100" s="35"/>
      <c r="Z100" s="35"/>
      <c r="AA100" s="35"/>
      <c r="AB100" s="35"/>
      <c r="AC100" s="35"/>
      <c r="AD100" s="35"/>
    </row>
    <row r="101" spans="1:30" ht="15">
      <c r="A101" s="65" t="s">
        <v>353</v>
      </c>
      <c r="B101" s="65" t="s">
        <v>355</v>
      </c>
      <c r="C101" s="66"/>
      <c r="D101" s="67"/>
      <c r="E101" s="68"/>
      <c r="F101" s="69"/>
      <c r="G101" s="66"/>
      <c r="H101" s="70"/>
      <c r="I101" s="71"/>
      <c r="J101" s="71"/>
      <c r="K101" s="35" t="s">
        <v>65</v>
      </c>
      <c r="L101" s="79">
        <v>101</v>
      </c>
      <c r="M101" s="79"/>
      <c r="N101" s="73"/>
      <c r="O101" s="81" t="s">
        <v>411</v>
      </c>
      <c r="P101" s="81">
        <v>1</v>
      </c>
      <c r="Q101" s="81" t="s">
        <v>412</v>
      </c>
      <c r="R101" s="81"/>
      <c r="S101" s="81"/>
      <c r="T101" s="80" t="str">
        <f>REPLACE(INDEX(GroupVertices[Group],MATCH(Edges[[#This Row],[Vertex 1]],GroupVertices[Vertex],0)),1,1,"")</f>
        <v>3</v>
      </c>
      <c r="U101" s="80" t="str">
        <f>REPLACE(INDEX(GroupVertices[Group],MATCH(Edges[[#This Row],[Vertex 2]],GroupVertices[Vertex],0)),1,1,"")</f>
        <v>3</v>
      </c>
      <c r="V101" s="35"/>
      <c r="W101" s="35"/>
      <c r="X101" s="35"/>
      <c r="Y101" s="35"/>
      <c r="Z101" s="35"/>
      <c r="AA101" s="35"/>
      <c r="AB101" s="35"/>
      <c r="AC101" s="35"/>
      <c r="AD101" s="35"/>
    </row>
    <row r="102" spans="1:30" ht="15">
      <c r="A102" s="65" t="s">
        <v>356</v>
      </c>
      <c r="B102" s="65" t="s">
        <v>358</v>
      </c>
      <c r="C102" s="66"/>
      <c r="D102" s="67"/>
      <c r="E102" s="68"/>
      <c r="F102" s="69"/>
      <c r="G102" s="66"/>
      <c r="H102" s="70"/>
      <c r="I102" s="71"/>
      <c r="J102" s="71"/>
      <c r="K102" s="35" t="s">
        <v>65</v>
      </c>
      <c r="L102" s="79">
        <v>102</v>
      </c>
      <c r="M102" s="79"/>
      <c r="N102" s="73"/>
      <c r="O102" s="81" t="s">
        <v>411</v>
      </c>
      <c r="P102" s="81">
        <v>1</v>
      </c>
      <c r="Q102" s="81" t="s">
        <v>412</v>
      </c>
      <c r="R102" s="81"/>
      <c r="S102" s="81"/>
      <c r="T102" s="80" t="str">
        <f>REPLACE(INDEX(GroupVertices[Group],MATCH(Edges[[#This Row],[Vertex 1]],GroupVertices[Vertex],0)),1,1,"")</f>
        <v>3</v>
      </c>
      <c r="U102" s="80" t="str">
        <f>REPLACE(INDEX(GroupVertices[Group],MATCH(Edges[[#This Row],[Vertex 2]],GroupVertices[Vertex],0)),1,1,"")</f>
        <v>2</v>
      </c>
      <c r="V102" s="35"/>
      <c r="W102" s="35"/>
      <c r="X102" s="35"/>
      <c r="Y102" s="35"/>
      <c r="Z102" s="35"/>
      <c r="AA102" s="35"/>
      <c r="AB102" s="35"/>
      <c r="AC102" s="35"/>
      <c r="AD102" s="35"/>
    </row>
    <row r="103" spans="1:30" ht="15">
      <c r="A103" s="65" t="s">
        <v>326</v>
      </c>
      <c r="B103" s="65" t="s">
        <v>356</v>
      </c>
      <c r="C103" s="66"/>
      <c r="D103" s="67"/>
      <c r="E103" s="68"/>
      <c r="F103" s="69"/>
      <c r="G103" s="66"/>
      <c r="H103" s="70"/>
      <c r="I103" s="71"/>
      <c r="J103" s="71"/>
      <c r="K103" s="35" t="s">
        <v>65</v>
      </c>
      <c r="L103" s="79">
        <v>103</v>
      </c>
      <c r="M103" s="79"/>
      <c r="N103" s="73"/>
      <c r="O103" s="81" t="s">
        <v>411</v>
      </c>
      <c r="P103" s="81">
        <v>1</v>
      </c>
      <c r="Q103" s="81" t="s">
        <v>412</v>
      </c>
      <c r="R103" s="81"/>
      <c r="S103" s="81"/>
      <c r="T103" s="80" t="str">
        <f>REPLACE(INDEX(GroupVertices[Group],MATCH(Edges[[#This Row],[Vertex 1]],GroupVertices[Vertex],0)),1,1,"")</f>
        <v>1</v>
      </c>
      <c r="U103" s="80" t="str">
        <f>REPLACE(INDEX(GroupVertices[Group],MATCH(Edges[[#This Row],[Vertex 2]],GroupVertices[Vertex],0)),1,1,"")</f>
        <v>3</v>
      </c>
      <c r="V103" s="35"/>
      <c r="W103" s="35"/>
      <c r="X103" s="35"/>
      <c r="Y103" s="35"/>
      <c r="Z103" s="35"/>
      <c r="AA103" s="35"/>
      <c r="AB103" s="35"/>
      <c r="AC103" s="35"/>
      <c r="AD103" s="35"/>
    </row>
    <row r="104" spans="1:30" ht="15">
      <c r="A104" s="65" t="s">
        <v>353</v>
      </c>
      <c r="B104" s="65" t="s">
        <v>356</v>
      </c>
      <c r="C104" s="66"/>
      <c r="D104" s="67"/>
      <c r="E104" s="68"/>
      <c r="F104" s="69"/>
      <c r="G104" s="66"/>
      <c r="H104" s="70"/>
      <c r="I104" s="71"/>
      <c r="J104" s="71"/>
      <c r="K104" s="35" t="s">
        <v>65</v>
      </c>
      <c r="L104" s="79">
        <v>104</v>
      </c>
      <c r="M104" s="79"/>
      <c r="N104" s="73"/>
      <c r="O104" s="81" t="s">
        <v>411</v>
      </c>
      <c r="P104" s="81">
        <v>1</v>
      </c>
      <c r="Q104" s="81" t="s">
        <v>412</v>
      </c>
      <c r="R104" s="81"/>
      <c r="S104" s="81"/>
      <c r="T104" s="80" t="str">
        <f>REPLACE(INDEX(GroupVertices[Group],MATCH(Edges[[#This Row],[Vertex 1]],GroupVertices[Vertex],0)),1,1,"")</f>
        <v>3</v>
      </c>
      <c r="U104" s="80" t="str">
        <f>REPLACE(INDEX(GroupVertices[Group],MATCH(Edges[[#This Row],[Vertex 2]],GroupVertices[Vertex],0)),1,1,"")</f>
        <v>3</v>
      </c>
      <c r="V104" s="35"/>
      <c r="W104" s="35"/>
      <c r="X104" s="35"/>
      <c r="Y104" s="35"/>
      <c r="Z104" s="35"/>
      <c r="AA104" s="35"/>
      <c r="AB104" s="35"/>
      <c r="AC104" s="35"/>
      <c r="AD104" s="35"/>
    </row>
    <row r="105" spans="1:30" ht="15">
      <c r="A105" s="65" t="s">
        <v>326</v>
      </c>
      <c r="B105" s="65" t="s">
        <v>403</v>
      </c>
      <c r="C105" s="66"/>
      <c r="D105" s="67"/>
      <c r="E105" s="68"/>
      <c r="F105" s="69"/>
      <c r="G105" s="66"/>
      <c r="H105" s="70"/>
      <c r="I105" s="71"/>
      <c r="J105" s="71"/>
      <c r="K105" s="35" t="s">
        <v>65</v>
      </c>
      <c r="L105" s="79">
        <v>105</v>
      </c>
      <c r="M105" s="79"/>
      <c r="N105" s="73"/>
      <c r="O105" s="81" t="s">
        <v>411</v>
      </c>
      <c r="P105" s="81">
        <v>1</v>
      </c>
      <c r="Q105" s="81" t="s">
        <v>412</v>
      </c>
      <c r="R105" s="81"/>
      <c r="S105" s="81"/>
      <c r="T105" s="80" t="str">
        <f>REPLACE(INDEX(GroupVertices[Group],MATCH(Edges[[#This Row],[Vertex 1]],GroupVertices[Vertex],0)),1,1,"")</f>
        <v>1</v>
      </c>
      <c r="U105" s="80" t="str">
        <f>REPLACE(INDEX(GroupVertices[Group],MATCH(Edges[[#This Row],[Vertex 2]],GroupVertices[Vertex],0)),1,1,"")</f>
        <v>3</v>
      </c>
      <c r="V105" s="35"/>
      <c r="W105" s="35"/>
      <c r="X105" s="35"/>
      <c r="Y105" s="35"/>
      <c r="Z105" s="35"/>
      <c r="AA105" s="35"/>
      <c r="AB105" s="35"/>
      <c r="AC105" s="35"/>
      <c r="AD105" s="35"/>
    </row>
    <row r="106" spans="1:30" ht="15">
      <c r="A106" s="65" t="s">
        <v>357</v>
      </c>
      <c r="B106" s="65" t="s">
        <v>403</v>
      </c>
      <c r="C106" s="66"/>
      <c r="D106" s="67"/>
      <c r="E106" s="68"/>
      <c r="F106" s="69"/>
      <c r="G106" s="66"/>
      <c r="H106" s="70"/>
      <c r="I106" s="71"/>
      <c r="J106" s="71"/>
      <c r="K106" s="35" t="s">
        <v>65</v>
      </c>
      <c r="L106" s="79">
        <v>106</v>
      </c>
      <c r="M106" s="79"/>
      <c r="N106" s="73"/>
      <c r="O106" s="81" t="s">
        <v>411</v>
      </c>
      <c r="P106" s="81">
        <v>1</v>
      </c>
      <c r="Q106" s="81" t="s">
        <v>412</v>
      </c>
      <c r="R106" s="81"/>
      <c r="S106" s="81"/>
      <c r="T106" s="80" t="str">
        <f>REPLACE(INDEX(GroupVertices[Group],MATCH(Edges[[#This Row],[Vertex 1]],GroupVertices[Vertex],0)),1,1,"")</f>
        <v>3</v>
      </c>
      <c r="U106" s="80" t="str">
        <f>REPLACE(INDEX(GroupVertices[Group],MATCH(Edges[[#This Row],[Vertex 2]],GroupVertices[Vertex],0)),1,1,"")</f>
        <v>3</v>
      </c>
      <c r="V106" s="35"/>
      <c r="W106" s="35"/>
      <c r="X106" s="35"/>
      <c r="Y106" s="35"/>
      <c r="Z106" s="35"/>
      <c r="AA106" s="35"/>
      <c r="AB106" s="35"/>
      <c r="AC106" s="35"/>
      <c r="AD106" s="35"/>
    </row>
    <row r="107" spans="1:30" ht="15">
      <c r="A107" s="65" t="s">
        <v>358</v>
      </c>
      <c r="B107" s="65" t="s">
        <v>403</v>
      </c>
      <c r="C107" s="66"/>
      <c r="D107" s="67"/>
      <c r="E107" s="68"/>
      <c r="F107" s="69"/>
      <c r="G107" s="66"/>
      <c r="H107" s="70"/>
      <c r="I107" s="71"/>
      <c r="J107" s="71"/>
      <c r="K107" s="35" t="s">
        <v>65</v>
      </c>
      <c r="L107" s="79">
        <v>107</v>
      </c>
      <c r="M107" s="79"/>
      <c r="N107" s="73"/>
      <c r="O107" s="81" t="s">
        <v>411</v>
      </c>
      <c r="P107" s="81">
        <v>1</v>
      </c>
      <c r="Q107" s="81" t="s">
        <v>412</v>
      </c>
      <c r="R107" s="81"/>
      <c r="S107" s="81"/>
      <c r="T107" s="80" t="str">
        <f>REPLACE(INDEX(GroupVertices[Group],MATCH(Edges[[#This Row],[Vertex 1]],GroupVertices[Vertex],0)),1,1,"")</f>
        <v>2</v>
      </c>
      <c r="U107" s="80" t="str">
        <f>REPLACE(INDEX(GroupVertices[Group],MATCH(Edges[[#This Row],[Vertex 2]],GroupVertices[Vertex],0)),1,1,"")</f>
        <v>3</v>
      </c>
      <c r="V107" s="35"/>
      <c r="W107" s="35"/>
      <c r="X107" s="35"/>
      <c r="Y107" s="35"/>
      <c r="Z107" s="35"/>
      <c r="AA107" s="35"/>
      <c r="AB107" s="35"/>
      <c r="AC107" s="35"/>
      <c r="AD107" s="35"/>
    </row>
    <row r="108" spans="1:30" ht="15">
      <c r="A108" s="65" t="s">
        <v>326</v>
      </c>
      <c r="B108" s="65" t="s">
        <v>404</v>
      </c>
      <c r="C108" s="66"/>
      <c r="D108" s="67"/>
      <c r="E108" s="68"/>
      <c r="F108" s="69"/>
      <c r="G108" s="66"/>
      <c r="H108" s="70"/>
      <c r="I108" s="71"/>
      <c r="J108" s="71"/>
      <c r="K108" s="35" t="s">
        <v>65</v>
      </c>
      <c r="L108" s="79">
        <v>108</v>
      </c>
      <c r="M108" s="79"/>
      <c r="N108" s="73"/>
      <c r="O108" s="81" t="s">
        <v>411</v>
      </c>
      <c r="P108" s="81">
        <v>1</v>
      </c>
      <c r="Q108" s="81" t="s">
        <v>412</v>
      </c>
      <c r="R108" s="81"/>
      <c r="S108" s="81"/>
      <c r="T108" s="80" t="str">
        <f>REPLACE(INDEX(GroupVertices[Group],MATCH(Edges[[#This Row],[Vertex 1]],GroupVertices[Vertex],0)),1,1,"")</f>
        <v>1</v>
      </c>
      <c r="U108" s="80" t="str">
        <f>REPLACE(INDEX(GroupVertices[Group],MATCH(Edges[[#This Row],[Vertex 2]],GroupVertices[Vertex],0)),1,1,"")</f>
        <v>1</v>
      </c>
      <c r="V108" s="35"/>
      <c r="W108" s="35"/>
      <c r="X108" s="35"/>
      <c r="Y108" s="35"/>
      <c r="Z108" s="35"/>
      <c r="AA108" s="35"/>
      <c r="AB108" s="35"/>
      <c r="AC108" s="35"/>
      <c r="AD108" s="35"/>
    </row>
    <row r="109" spans="1:30" ht="15">
      <c r="A109" s="65" t="s">
        <v>358</v>
      </c>
      <c r="B109" s="65" t="s">
        <v>404</v>
      </c>
      <c r="C109" s="66"/>
      <c r="D109" s="67"/>
      <c r="E109" s="68"/>
      <c r="F109" s="69"/>
      <c r="G109" s="66"/>
      <c r="H109" s="70"/>
      <c r="I109" s="71"/>
      <c r="J109" s="71"/>
      <c r="K109" s="35" t="s">
        <v>65</v>
      </c>
      <c r="L109" s="79">
        <v>109</v>
      </c>
      <c r="M109" s="79"/>
      <c r="N109" s="73"/>
      <c r="O109" s="81" t="s">
        <v>411</v>
      </c>
      <c r="P109" s="81">
        <v>1</v>
      </c>
      <c r="Q109" s="81" t="s">
        <v>412</v>
      </c>
      <c r="R109" s="81"/>
      <c r="S109" s="81"/>
      <c r="T109" s="80" t="str">
        <f>REPLACE(INDEX(GroupVertices[Group],MATCH(Edges[[#This Row],[Vertex 1]],GroupVertices[Vertex],0)),1,1,"")</f>
        <v>2</v>
      </c>
      <c r="U109" s="80" t="str">
        <f>REPLACE(INDEX(GroupVertices[Group],MATCH(Edges[[#This Row],[Vertex 2]],GroupVertices[Vertex],0)),1,1,"")</f>
        <v>1</v>
      </c>
      <c r="V109" s="35"/>
      <c r="W109" s="35"/>
      <c r="X109" s="35"/>
      <c r="Y109" s="35"/>
      <c r="Z109" s="35"/>
      <c r="AA109" s="35"/>
      <c r="AB109" s="35"/>
      <c r="AC109" s="35"/>
      <c r="AD109" s="35"/>
    </row>
    <row r="110" spans="1:30" ht="15">
      <c r="A110" s="65" t="s">
        <v>337</v>
      </c>
      <c r="B110" s="65" t="s">
        <v>366</v>
      </c>
      <c r="C110" s="66"/>
      <c r="D110" s="67"/>
      <c r="E110" s="68"/>
      <c r="F110" s="69"/>
      <c r="G110" s="66"/>
      <c r="H110" s="70"/>
      <c r="I110" s="71"/>
      <c r="J110" s="71"/>
      <c r="K110" s="35" t="s">
        <v>65</v>
      </c>
      <c r="L110" s="79">
        <v>110</v>
      </c>
      <c r="M110" s="79"/>
      <c r="N110" s="73"/>
      <c r="O110" s="81" t="s">
        <v>411</v>
      </c>
      <c r="P110" s="81">
        <v>1</v>
      </c>
      <c r="Q110" s="81" t="s">
        <v>412</v>
      </c>
      <c r="R110" s="81"/>
      <c r="S110" s="81"/>
      <c r="T110" s="80" t="str">
        <f>REPLACE(INDEX(GroupVertices[Group],MATCH(Edges[[#This Row],[Vertex 1]],GroupVertices[Vertex],0)),1,1,"")</f>
        <v>2</v>
      </c>
      <c r="U110" s="80" t="str">
        <f>REPLACE(INDEX(GroupVertices[Group],MATCH(Edges[[#This Row],[Vertex 2]],GroupVertices[Vertex],0)),1,1,"")</f>
        <v>2</v>
      </c>
      <c r="V110" s="35"/>
      <c r="W110" s="35"/>
      <c r="X110" s="35"/>
      <c r="Y110" s="35"/>
      <c r="Z110" s="35"/>
      <c r="AA110" s="35"/>
      <c r="AB110" s="35"/>
      <c r="AC110" s="35"/>
      <c r="AD110" s="35"/>
    </row>
    <row r="111" spans="1:30" ht="15">
      <c r="A111" s="65" t="s">
        <v>326</v>
      </c>
      <c r="B111" s="65" t="s">
        <v>337</v>
      </c>
      <c r="C111" s="66"/>
      <c r="D111" s="67"/>
      <c r="E111" s="68"/>
      <c r="F111" s="69"/>
      <c r="G111" s="66"/>
      <c r="H111" s="70"/>
      <c r="I111" s="71"/>
      <c r="J111" s="71"/>
      <c r="K111" s="35" t="s">
        <v>65</v>
      </c>
      <c r="L111" s="79">
        <v>111</v>
      </c>
      <c r="M111" s="79"/>
      <c r="N111" s="73"/>
      <c r="O111" s="81" t="s">
        <v>411</v>
      </c>
      <c r="P111" s="81">
        <v>1</v>
      </c>
      <c r="Q111" s="81" t="s">
        <v>412</v>
      </c>
      <c r="R111" s="81"/>
      <c r="S111" s="81"/>
      <c r="T111" s="80" t="str">
        <f>REPLACE(INDEX(GroupVertices[Group],MATCH(Edges[[#This Row],[Vertex 1]],GroupVertices[Vertex],0)),1,1,"")</f>
        <v>1</v>
      </c>
      <c r="U111" s="80" t="str">
        <f>REPLACE(INDEX(GroupVertices[Group],MATCH(Edges[[#This Row],[Vertex 2]],GroupVertices[Vertex],0)),1,1,"")</f>
        <v>2</v>
      </c>
      <c r="V111" s="35"/>
      <c r="W111" s="35"/>
      <c r="X111" s="35"/>
      <c r="Y111" s="35"/>
      <c r="Z111" s="35"/>
      <c r="AA111" s="35"/>
      <c r="AB111" s="35"/>
      <c r="AC111" s="35"/>
      <c r="AD111" s="35"/>
    </row>
    <row r="112" spans="1:30" ht="15">
      <c r="A112" s="65" t="s">
        <v>345</v>
      </c>
      <c r="B112" s="65" t="s">
        <v>337</v>
      </c>
      <c r="C112" s="66"/>
      <c r="D112" s="67"/>
      <c r="E112" s="68"/>
      <c r="F112" s="69"/>
      <c r="G112" s="66"/>
      <c r="H112" s="70"/>
      <c r="I112" s="71"/>
      <c r="J112" s="71"/>
      <c r="K112" s="35" t="s">
        <v>65</v>
      </c>
      <c r="L112" s="79">
        <v>112</v>
      </c>
      <c r="M112" s="79"/>
      <c r="N112" s="73"/>
      <c r="O112" s="81" t="s">
        <v>411</v>
      </c>
      <c r="P112" s="81">
        <v>1</v>
      </c>
      <c r="Q112" s="81" t="s">
        <v>412</v>
      </c>
      <c r="R112" s="81"/>
      <c r="S112" s="81"/>
      <c r="T112" s="80" t="str">
        <f>REPLACE(INDEX(GroupVertices[Group],MATCH(Edges[[#This Row],[Vertex 1]],GroupVertices[Vertex],0)),1,1,"")</f>
        <v>2</v>
      </c>
      <c r="U112" s="80" t="str">
        <f>REPLACE(INDEX(GroupVertices[Group],MATCH(Edges[[#This Row],[Vertex 2]],GroupVertices[Vertex],0)),1,1,"")</f>
        <v>2</v>
      </c>
      <c r="V112" s="35"/>
      <c r="W112" s="35"/>
      <c r="X112" s="35"/>
      <c r="Y112" s="35"/>
      <c r="Z112" s="35"/>
      <c r="AA112" s="35"/>
      <c r="AB112" s="35"/>
      <c r="AC112" s="35"/>
      <c r="AD112" s="35"/>
    </row>
    <row r="113" spans="1:30" ht="15">
      <c r="A113" s="65" t="s">
        <v>358</v>
      </c>
      <c r="B113" s="65" t="s">
        <v>337</v>
      </c>
      <c r="C113" s="66"/>
      <c r="D113" s="67"/>
      <c r="E113" s="68"/>
      <c r="F113" s="69"/>
      <c r="G113" s="66"/>
      <c r="H113" s="70"/>
      <c r="I113" s="71"/>
      <c r="J113" s="71"/>
      <c r="K113" s="35" t="s">
        <v>65</v>
      </c>
      <c r="L113" s="79">
        <v>113</v>
      </c>
      <c r="M113" s="79"/>
      <c r="N113" s="73"/>
      <c r="O113" s="81" t="s">
        <v>411</v>
      </c>
      <c r="P113" s="81">
        <v>1</v>
      </c>
      <c r="Q113" s="81" t="s">
        <v>412</v>
      </c>
      <c r="R113" s="81"/>
      <c r="S113" s="81"/>
      <c r="T113" s="80" t="str">
        <f>REPLACE(INDEX(GroupVertices[Group],MATCH(Edges[[#This Row],[Vertex 1]],GroupVertices[Vertex],0)),1,1,"")</f>
        <v>2</v>
      </c>
      <c r="U113" s="80" t="str">
        <f>REPLACE(INDEX(GroupVertices[Group],MATCH(Edges[[#This Row],[Vertex 2]],GroupVertices[Vertex],0)),1,1,"")</f>
        <v>2</v>
      </c>
      <c r="V113" s="35"/>
      <c r="W113" s="35"/>
      <c r="X113" s="35"/>
      <c r="Y113" s="35"/>
      <c r="Z113" s="35"/>
      <c r="AA113" s="35"/>
      <c r="AB113" s="35"/>
      <c r="AC113" s="35"/>
      <c r="AD113" s="35"/>
    </row>
    <row r="114" spans="1:30" ht="15">
      <c r="A114" s="65" t="s">
        <v>326</v>
      </c>
      <c r="B114" s="65" t="s">
        <v>405</v>
      </c>
      <c r="C114" s="66"/>
      <c r="D114" s="67"/>
      <c r="E114" s="68"/>
      <c r="F114" s="69"/>
      <c r="G114" s="66"/>
      <c r="H114" s="70"/>
      <c r="I114" s="71"/>
      <c r="J114" s="71"/>
      <c r="K114" s="35" t="s">
        <v>65</v>
      </c>
      <c r="L114" s="79">
        <v>114</v>
      </c>
      <c r="M114" s="79"/>
      <c r="N114" s="73"/>
      <c r="O114" s="81" t="s">
        <v>411</v>
      </c>
      <c r="P114" s="81">
        <v>1</v>
      </c>
      <c r="Q114" s="81" t="s">
        <v>412</v>
      </c>
      <c r="R114" s="81"/>
      <c r="S114" s="81"/>
      <c r="T114" s="80" t="str">
        <f>REPLACE(INDEX(GroupVertices[Group],MATCH(Edges[[#This Row],[Vertex 1]],GroupVertices[Vertex],0)),1,1,"")</f>
        <v>1</v>
      </c>
      <c r="U114" s="80" t="str">
        <f>REPLACE(INDEX(GroupVertices[Group],MATCH(Edges[[#This Row],[Vertex 2]],GroupVertices[Vertex],0)),1,1,"")</f>
        <v>3</v>
      </c>
      <c r="V114" s="35"/>
      <c r="W114" s="35"/>
      <c r="X114" s="35"/>
      <c r="Y114" s="35"/>
      <c r="Z114" s="35"/>
      <c r="AA114" s="35"/>
      <c r="AB114" s="35"/>
      <c r="AC114" s="35"/>
      <c r="AD114" s="35"/>
    </row>
    <row r="115" spans="1:30" ht="15">
      <c r="A115" s="65" t="s">
        <v>353</v>
      </c>
      <c r="B115" s="65" t="s">
        <v>405</v>
      </c>
      <c r="C115" s="66"/>
      <c r="D115" s="67"/>
      <c r="E115" s="68"/>
      <c r="F115" s="69"/>
      <c r="G115" s="66"/>
      <c r="H115" s="70"/>
      <c r="I115" s="71"/>
      <c r="J115" s="71"/>
      <c r="K115" s="35" t="s">
        <v>65</v>
      </c>
      <c r="L115" s="79">
        <v>115</v>
      </c>
      <c r="M115" s="79"/>
      <c r="N115" s="73"/>
      <c r="O115" s="81" t="s">
        <v>411</v>
      </c>
      <c r="P115" s="81">
        <v>1</v>
      </c>
      <c r="Q115" s="81" t="s">
        <v>412</v>
      </c>
      <c r="R115" s="81"/>
      <c r="S115" s="81"/>
      <c r="T115" s="80" t="str">
        <f>REPLACE(INDEX(GroupVertices[Group],MATCH(Edges[[#This Row],[Vertex 1]],GroupVertices[Vertex],0)),1,1,"")</f>
        <v>3</v>
      </c>
      <c r="U115" s="80" t="str">
        <f>REPLACE(INDEX(GroupVertices[Group],MATCH(Edges[[#This Row],[Vertex 2]],GroupVertices[Vertex],0)),1,1,"")</f>
        <v>3</v>
      </c>
      <c r="V115" s="35"/>
      <c r="W115" s="35"/>
      <c r="X115" s="35"/>
      <c r="Y115" s="35"/>
      <c r="Z115" s="35"/>
      <c r="AA115" s="35"/>
      <c r="AB115" s="35"/>
      <c r="AC115" s="35"/>
      <c r="AD115" s="35"/>
    </row>
    <row r="116" spans="1:30" ht="15">
      <c r="A116" s="65" t="s">
        <v>358</v>
      </c>
      <c r="B116" s="65" t="s">
        <v>405</v>
      </c>
      <c r="C116" s="66"/>
      <c r="D116" s="67"/>
      <c r="E116" s="68"/>
      <c r="F116" s="69"/>
      <c r="G116" s="66"/>
      <c r="H116" s="70"/>
      <c r="I116" s="71"/>
      <c r="J116" s="71"/>
      <c r="K116" s="35" t="s">
        <v>65</v>
      </c>
      <c r="L116" s="79">
        <v>116</v>
      </c>
      <c r="M116" s="79"/>
      <c r="N116" s="73"/>
      <c r="O116" s="81" t="s">
        <v>411</v>
      </c>
      <c r="P116" s="81">
        <v>1</v>
      </c>
      <c r="Q116" s="81" t="s">
        <v>412</v>
      </c>
      <c r="R116" s="81"/>
      <c r="S116" s="81"/>
      <c r="T116" s="80" t="str">
        <f>REPLACE(INDEX(GroupVertices[Group],MATCH(Edges[[#This Row],[Vertex 1]],GroupVertices[Vertex],0)),1,1,"")</f>
        <v>2</v>
      </c>
      <c r="U116" s="80" t="str">
        <f>REPLACE(INDEX(GroupVertices[Group],MATCH(Edges[[#This Row],[Vertex 2]],GroupVertices[Vertex],0)),1,1,"")</f>
        <v>3</v>
      </c>
      <c r="V116" s="35"/>
      <c r="W116" s="35"/>
      <c r="X116" s="35"/>
      <c r="Y116" s="35"/>
      <c r="Z116" s="35"/>
      <c r="AA116" s="35"/>
      <c r="AB116" s="35"/>
      <c r="AC116" s="35"/>
      <c r="AD116" s="35"/>
    </row>
    <row r="117" spans="1:30" ht="15">
      <c r="A117" s="65" t="s">
        <v>359</v>
      </c>
      <c r="B117" s="65" t="s">
        <v>359</v>
      </c>
      <c r="C117" s="66"/>
      <c r="D117" s="67"/>
      <c r="E117" s="68"/>
      <c r="F117" s="69"/>
      <c r="G117" s="66"/>
      <c r="H117" s="70"/>
      <c r="I117" s="71"/>
      <c r="J117" s="71"/>
      <c r="K117" s="35" t="s">
        <v>65</v>
      </c>
      <c r="L117" s="79">
        <v>117</v>
      </c>
      <c r="M117" s="79"/>
      <c r="N117" s="73"/>
      <c r="O117" s="81" t="s">
        <v>411</v>
      </c>
      <c r="P117" s="81">
        <v>1</v>
      </c>
      <c r="Q117" s="81" t="s">
        <v>412</v>
      </c>
      <c r="R117" s="81"/>
      <c r="S117" s="81"/>
      <c r="T117" s="80" t="str">
        <f>REPLACE(INDEX(GroupVertices[Group],MATCH(Edges[[#This Row],[Vertex 1]],GroupVertices[Vertex],0)),1,1,"")</f>
        <v>2</v>
      </c>
      <c r="U117" s="80" t="str">
        <f>REPLACE(INDEX(GroupVertices[Group],MATCH(Edges[[#This Row],[Vertex 2]],GroupVertices[Vertex],0)),1,1,"")</f>
        <v>2</v>
      </c>
      <c r="V117" s="35"/>
      <c r="W117" s="35"/>
      <c r="X117" s="35"/>
      <c r="Y117" s="35"/>
      <c r="Z117" s="35"/>
      <c r="AA117" s="35"/>
      <c r="AB117" s="35"/>
      <c r="AC117" s="35"/>
      <c r="AD117" s="35"/>
    </row>
    <row r="118" spans="1:30" ht="15">
      <c r="A118" s="65" t="s">
        <v>359</v>
      </c>
      <c r="B118" s="65" t="s">
        <v>345</v>
      </c>
      <c r="C118" s="66"/>
      <c r="D118" s="67"/>
      <c r="E118" s="68"/>
      <c r="F118" s="69"/>
      <c r="G118" s="66"/>
      <c r="H118" s="70"/>
      <c r="I118" s="71"/>
      <c r="J118" s="71"/>
      <c r="K118" s="35" t="s">
        <v>66</v>
      </c>
      <c r="L118" s="79">
        <v>118</v>
      </c>
      <c r="M118" s="79"/>
      <c r="N118" s="73"/>
      <c r="O118" s="81" t="s">
        <v>411</v>
      </c>
      <c r="P118" s="81">
        <v>1</v>
      </c>
      <c r="Q118" s="81" t="s">
        <v>412</v>
      </c>
      <c r="R118" s="81"/>
      <c r="S118" s="81"/>
      <c r="T118" s="80" t="str">
        <f>REPLACE(INDEX(GroupVertices[Group],MATCH(Edges[[#This Row],[Vertex 1]],GroupVertices[Vertex],0)),1,1,"")</f>
        <v>2</v>
      </c>
      <c r="U118" s="80" t="str">
        <f>REPLACE(INDEX(GroupVertices[Group],MATCH(Edges[[#This Row],[Vertex 2]],GroupVertices[Vertex],0)),1,1,"")</f>
        <v>2</v>
      </c>
      <c r="V118" s="35"/>
      <c r="W118" s="35"/>
      <c r="X118" s="35"/>
      <c r="Y118" s="35"/>
      <c r="Z118" s="35"/>
      <c r="AA118" s="35"/>
      <c r="AB118" s="35"/>
      <c r="AC118" s="35"/>
      <c r="AD118" s="35"/>
    </row>
    <row r="119" spans="1:30" ht="15">
      <c r="A119" s="65" t="s">
        <v>359</v>
      </c>
      <c r="B119" s="65" t="s">
        <v>357</v>
      </c>
      <c r="C119" s="66"/>
      <c r="D119" s="67"/>
      <c r="E119" s="68"/>
      <c r="F119" s="69"/>
      <c r="G119" s="66"/>
      <c r="H119" s="70"/>
      <c r="I119" s="71"/>
      <c r="J119" s="71"/>
      <c r="K119" s="35" t="s">
        <v>65</v>
      </c>
      <c r="L119" s="79">
        <v>119</v>
      </c>
      <c r="M119" s="79"/>
      <c r="N119" s="73"/>
      <c r="O119" s="81" t="s">
        <v>411</v>
      </c>
      <c r="P119" s="81">
        <v>1</v>
      </c>
      <c r="Q119" s="81" t="s">
        <v>412</v>
      </c>
      <c r="R119" s="81"/>
      <c r="S119" s="81"/>
      <c r="T119" s="80" t="str">
        <f>REPLACE(INDEX(GroupVertices[Group],MATCH(Edges[[#This Row],[Vertex 1]],GroupVertices[Vertex],0)),1,1,"")</f>
        <v>2</v>
      </c>
      <c r="U119" s="80" t="str">
        <f>REPLACE(INDEX(GroupVertices[Group],MATCH(Edges[[#This Row],[Vertex 2]],GroupVertices[Vertex],0)),1,1,"")</f>
        <v>3</v>
      </c>
      <c r="V119" s="35"/>
      <c r="W119" s="35"/>
      <c r="X119" s="35"/>
      <c r="Y119" s="35"/>
      <c r="Z119" s="35"/>
      <c r="AA119" s="35"/>
      <c r="AB119" s="35"/>
      <c r="AC119" s="35"/>
      <c r="AD119" s="35"/>
    </row>
    <row r="120" spans="1:30" ht="15">
      <c r="A120" s="65" t="s">
        <v>359</v>
      </c>
      <c r="B120" s="65" t="s">
        <v>350</v>
      </c>
      <c r="C120" s="66"/>
      <c r="D120" s="67"/>
      <c r="E120" s="68"/>
      <c r="F120" s="69"/>
      <c r="G120" s="66"/>
      <c r="H120" s="70"/>
      <c r="I120" s="71"/>
      <c r="J120" s="71"/>
      <c r="K120" s="35" t="s">
        <v>65</v>
      </c>
      <c r="L120" s="79">
        <v>120</v>
      </c>
      <c r="M120" s="79"/>
      <c r="N120" s="73"/>
      <c r="O120" s="81" t="s">
        <v>411</v>
      </c>
      <c r="P120" s="81">
        <v>1</v>
      </c>
      <c r="Q120" s="81" t="s">
        <v>412</v>
      </c>
      <c r="R120" s="81"/>
      <c r="S120" s="81"/>
      <c r="T120" s="80" t="str">
        <f>REPLACE(INDEX(GroupVertices[Group],MATCH(Edges[[#This Row],[Vertex 1]],GroupVertices[Vertex],0)),1,1,"")</f>
        <v>2</v>
      </c>
      <c r="U120" s="80" t="str">
        <f>REPLACE(INDEX(GroupVertices[Group],MATCH(Edges[[#This Row],[Vertex 2]],GroupVertices[Vertex],0)),1,1,"")</f>
        <v>3</v>
      </c>
      <c r="V120" s="35"/>
      <c r="W120" s="35"/>
      <c r="X120" s="35"/>
      <c r="Y120" s="35"/>
      <c r="Z120" s="35"/>
      <c r="AA120" s="35"/>
      <c r="AB120" s="35"/>
      <c r="AC120" s="35"/>
      <c r="AD120" s="35"/>
    </row>
    <row r="121" spans="1:30" ht="15">
      <c r="A121" s="65" t="s">
        <v>359</v>
      </c>
      <c r="B121" s="65" t="s">
        <v>375</v>
      </c>
      <c r="C121" s="66"/>
      <c r="D121" s="67"/>
      <c r="E121" s="68"/>
      <c r="F121" s="69"/>
      <c r="G121" s="66"/>
      <c r="H121" s="70"/>
      <c r="I121" s="71"/>
      <c r="J121" s="71"/>
      <c r="K121" s="35" t="s">
        <v>65</v>
      </c>
      <c r="L121" s="79">
        <v>121</v>
      </c>
      <c r="M121" s="79"/>
      <c r="N121" s="73"/>
      <c r="O121" s="81" t="s">
        <v>411</v>
      </c>
      <c r="P121" s="81">
        <v>1</v>
      </c>
      <c r="Q121" s="81" t="s">
        <v>412</v>
      </c>
      <c r="R121" s="81"/>
      <c r="S121" s="81"/>
      <c r="T121" s="80" t="str">
        <f>REPLACE(INDEX(GroupVertices[Group],MATCH(Edges[[#This Row],[Vertex 1]],GroupVertices[Vertex],0)),1,1,"")</f>
        <v>2</v>
      </c>
      <c r="U121" s="80" t="str">
        <f>REPLACE(INDEX(GroupVertices[Group],MATCH(Edges[[#This Row],[Vertex 2]],GroupVertices[Vertex],0)),1,1,"")</f>
        <v>5</v>
      </c>
      <c r="V121" s="35"/>
      <c r="W121" s="35"/>
      <c r="X121" s="35"/>
      <c r="Y121" s="35"/>
      <c r="Z121" s="35"/>
      <c r="AA121" s="35"/>
      <c r="AB121" s="35"/>
      <c r="AC121" s="35"/>
      <c r="AD121" s="35"/>
    </row>
    <row r="122" spans="1:30" ht="15">
      <c r="A122" s="65" t="s">
        <v>359</v>
      </c>
      <c r="B122" s="65" t="s">
        <v>361</v>
      </c>
      <c r="C122" s="66"/>
      <c r="D122" s="67"/>
      <c r="E122" s="68"/>
      <c r="F122" s="69"/>
      <c r="G122" s="66"/>
      <c r="H122" s="70"/>
      <c r="I122" s="71"/>
      <c r="J122" s="71"/>
      <c r="K122" s="35" t="s">
        <v>66</v>
      </c>
      <c r="L122" s="79">
        <v>122</v>
      </c>
      <c r="M122" s="79"/>
      <c r="N122" s="73"/>
      <c r="O122" s="81" t="s">
        <v>411</v>
      </c>
      <c r="P122" s="81">
        <v>1</v>
      </c>
      <c r="Q122" s="81" t="s">
        <v>412</v>
      </c>
      <c r="R122" s="81"/>
      <c r="S122" s="81"/>
      <c r="T122" s="80" t="str">
        <f>REPLACE(INDEX(GroupVertices[Group],MATCH(Edges[[#This Row],[Vertex 1]],GroupVertices[Vertex],0)),1,1,"")</f>
        <v>2</v>
      </c>
      <c r="U122" s="80" t="str">
        <f>REPLACE(INDEX(GroupVertices[Group],MATCH(Edges[[#This Row],[Vertex 2]],GroupVertices[Vertex],0)),1,1,"")</f>
        <v>2</v>
      </c>
      <c r="V122" s="35"/>
      <c r="W122" s="35"/>
      <c r="X122" s="35"/>
      <c r="Y122" s="35"/>
      <c r="Z122" s="35"/>
      <c r="AA122" s="35"/>
      <c r="AB122" s="35"/>
      <c r="AC122" s="35"/>
      <c r="AD122" s="35"/>
    </row>
    <row r="123" spans="1:30" ht="15">
      <c r="A123" s="65" t="s">
        <v>326</v>
      </c>
      <c r="B123" s="65" t="s">
        <v>359</v>
      </c>
      <c r="C123" s="66"/>
      <c r="D123" s="67"/>
      <c r="E123" s="68"/>
      <c r="F123" s="69"/>
      <c r="G123" s="66"/>
      <c r="H123" s="70"/>
      <c r="I123" s="71"/>
      <c r="J123" s="71"/>
      <c r="K123" s="35" t="s">
        <v>65</v>
      </c>
      <c r="L123" s="79">
        <v>123</v>
      </c>
      <c r="M123" s="79"/>
      <c r="N123" s="73"/>
      <c r="O123" s="81" t="s">
        <v>411</v>
      </c>
      <c r="P123" s="81">
        <v>1</v>
      </c>
      <c r="Q123" s="81" t="s">
        <v>412</v>
      </c>
      <c r="R123" s="81"/>
      <c r="S123" s="81"/>
      <c r="T123" s="80" t="str">
        <f>REPLACE(INDEX(GroupVertices[Group],MATCH(Edges[[#This Row],[Vertex 1]],GroupVertices[Vertex],0)),1,1,"")</f>
        <v>1</v>
      </c>
      <c r="U123" s="80" t="str">
        <f>REPLACE(INDEX(GroupVertices[Group],MATCH(Edges[[#This Row],[Vertex 2]],GroupVertices[Vertex],0)),1,1,"")</f>
        <v>2</v>
      </c>
      <c r="V123" s="35"/>
      <c r="W123" s="35"/>
      <c r="X123" s="35"/>
      <c r="Y123" s="35"/>
      <c r="Z123" s="35"/>
      <c r="AA123" s="35"/>
      <c r="AB123" s="35"/>
      <c r="AC123" s="35"/>
      <c r="AD123" s="35"/>
    </row>
    <row r="124" spans="1:30" ht="15">
      <c r="A124" s="65" t="s">
        <v>345</v>
      </c>
      <c r="B124" s="65" t="s">
        <v>359</v>
      </c>
      <c r="C124" s="66"/>
      <c r="D124" s="67"/>
      <c r="E124" s="68"/>
      <c r="F124" s="69"/>
      <c r="G124" s="66"/>
      <c r="H124" s="70"/>
      <c r="I124" s="71"/>
      <c r="J124" s="71"/>
      <c r="K124" s="35" t="s">
        <v>66</v>
      </c>
      <c r="L124" s="79">
        <v>124</v>
      </c>
      <c r="M124" s="79"/>
      <c r="N124" s="73"/>
      <c r="O124" s="81" t="s">
        <v>411</v>
      </c>
      <c r="P124" s="81">
        <v>1</v>
      </c>
      <c r="Q124" s="81" t="s">
        <v>412</v>
      </c>
      <c r="R124" s="81"/>
      <c r="S124" s="81"/>
      <c r="T124" s="80" t="str">
        <f>REPLACE(INDEX(GroupVertices[Group],MATCH(Edges[[#This Row],[Vertex 1]],GroupVertices[Vertex],0)),1,1,"")</f>
        <v>2</v>
      </c>
      <c r="U124" s="80" t="str">
        <f>REPLACE(INDEX(GroupVertices[Group],MATCH(Edges[[#This Row],[Vertex 2]],GroupVertices[Vertex],0)),1,1,"")</f>
        <v>2</v>
      </c>
      <c r="V124" s="35"/>
      <c r="W124" s="35"/>
      <c r="X124" s="35"/>
      <c r="Y124" s="35"/>
      <c r="Z124" s="35"/>
      <c r="AA124" s="35"/>
      <c r="AB124" s="35"/>
      <c r="AC124" s="35"/>
      <c r="AD124" s="35"/>
    </row>
    <row r="125" spans="1:30" ht="15">
      <c r="A125" s="65" t="s">
        <v>360</v>
      </c>
      <c r="B125" s="65" t="s">
        <v>359</v>
      </c>
      <c r="C125" s="66"/>
      <c r="D125" s="67"/>
      <c r="E125" s="68"/>
      <c r="F125" s="69"/>
      <c r="G125" s="66"/>
      <c r="H125" s="70"/>
      <c r="I125" s="71"/>
      <c r="J125" s="71"/>
      <c r="K125" s="35" t="s">
        <v>65</v>
      </c>
      <c r="L125" s="79">
        <v>125</v>
      </c>
      <c r="M125" s="79"/>
      <c r="N125" s="73"/>
      <c r="O125" s="81" t="s">
        <v>411</v>
      </c>
      <c r="P125" s="81">
        <v>1</v>
      </c>
      <c r="Q125" s="81" t="s">
        <v>412</v>
      </c>
      <c r="R125" s="81"/>
      <c r="S125" s="81"/>
      <c r="T125" s="80" t="str">
        <f>REPLACE(INDEX(GroupVertices[Group],MATCH(Edges[[#This Row],[Vertex 1]],GroupVertices[Vertex],0)),1,1,"")</f>
        <v>2</v>
      </c>
      <c r="U125" s="80" t="str">
        <f>REPLACE(INDEX(GroupVertices[Group],MATCH(Edges[[#This Row],[Vertex 2]],GroupVertices[Vertex],0)),1,1,"")</f>
        <v>2</v>
      </c>
      <c r="V125" s="35"/>
      <c r="W125" s="35"/>
      <c r="X125" s="35"/>
      <c r="Y125" s="35"/>
      <c r="Z125" s="35"/>
      <c r="AA125" s="35"/>
      <c r="AB125" s="35"/>
      <c r="AC125" s="35"/>
      <c r="AD125" s="35"/>
    </row>
    <row r="126" spans="1:30" ht="15">
      <c r="A126" s="65" t="s">
        <v>358</v>
      </c>
      <c r="B126" s="65" t="s">
        <v>359</v>
      </c>
      <c r="C126" s="66"/>
      <c r="D126" s="67"/>
      <c r="E126" s="68"/>
      <c r="F126" s="69"/>
      <c r="G126" s="66"/>
      <c r="H126" s="70"/>
      <c r="I126" s="71"/>
      <c r="J126" s="71"/>
      <c r="K126" s="35" t="s">
        <v>65</v>
      </c>
      <c r="L126" s="79">
        <v>126</v>
      </c>
      <c r="M126" s="79"/>
      <c r="N126" s="73"/>
      <c r="O126" s="81" t="s">
        <v>411</v>
      </c>
      <c r="P126" s="81">
        <v>1</v>
      </c>
      <c r="Q126" s="81" t="s">
        <v>412</v>
      </c>
      <c r="R126" s="81"/>
      <c r="S126" s="81"/>
      <c r="T126" s="80" t="str">
        <f>REPLACE(INDEX(GroupVertices[Group],MATCH(Edges[[#This Row],[Vertex 1]],GroupVertices[Vertex],0)),1,1,"")</f>
        <v>2</v>
      </c>
      <c r="U126" s="80" t="str">
        <f>REPLACE(INDEX(GroupVertices[Group],MATCH(Edges[[#This Row],[Vertex 2]],GroupVertices[Vertex],0)),1,1,"")</f>
        <v>2</v>
      </c>
      <c r="V126" s="35"/>
      <c r="W126" s="35"/>
      <c r="X126" s="35"/>
      <c r="Y126" s="35"/>
      <c r="Z126" s="35"/>
      <c r="AA126" s="35"/>
      <c r="AB126" s="35"/>
      <c r="AC126" s="35"/>
      <c r="AD126" s="35"/>
    </row>
    <row r="127" spans="1:30" ht="15">
      <c r="A127" s="65" t="s">
        <v>361</v>
      </c>
      <c r="B127" s="65" t="s">
        <v>359</v>
      </c>
      <c r="C127" s="66"/>
      <c r="D127" s="67"/>
      <c r="E127" s="68"/>
      <c r="F127" s="69"/>
      <c r="G127" s="66"/>
      <c r="H127" s="70"/>
      <c r="I127" s="71"/>
      <c r="J127" s="71"/>
      <c r="K127" s="35" t="s">
        <v>66</v>
      </c>
      <c r="L127" s="79">
        <v>127</v>
      </c>
      <c r="M127" s="79"/>
      <c r="N127" s="73"/>
      <c r="O127" s="81" t="s">
        <v>411</v>
      </c>
      <c r="P127" s="81">
        <v>1</v>
      </c>
      <c r="Q127" s="81" t="s">
        <v>412</v>
      </c>
      <c r="R127" s="81"/>
      <c r="S127" s="81"/>
      <c r="T127" s="80" t="str">
        <f>REPLACE(INDEX(GroupVertices[Group],MATCH(Edges[[#This Row],[Vertex 1]],GroupVertices[Vertex],0)),1,1,"")</f>
        <v>2</v>
      </c>
      <c r="U127" s="80" t="str">
        <f>REPLACE(INDEX(GroupVertices[Group],MATCH(Edges[[#This Row],[Vertex 2]],GroupVertices[Vertex],0)),1,1,"")</f>
        <v>2</v>
      </c>
      <c r="V127" s="35"/>
      <c r="W127" s="35"/>
      <c r="X127" s="35"/>
      <c r="Y127" s="35"/>
      <c r="Z127" s="35"/>
      <c r="AA127" s="35"/>
      <c r="AB127" s="35"/>
      <c r="AC127" s="35"/>
      <c r="AD127" s="35"/>
    </row>
    <row r="128" spans="1:30" ht="15">
      <c r="A128" s="65" t="s">
        <v>345</v>
      </c>
      <c r="B128" s="65" t="s">
        <v>338</v>
      </c>
      <c r="C128" s="66"/>
      <c r="D128" s="67"/>
      <c r="E128" s="68"/>
      <c r="F128" s="69"/>
      <c r="G128" s="66"/>
      <c r="H128" s="70"/>
      <c r="I128" s="71"/>
      <c r="J128" s="71"/>
      <c r="K128" s="35" t="s">
        <v>65</v>
      </c>
      <c r="L128" s="79">
        <v>128</v>
      </c>
      <c r="M128" s="79"/>
      <c r="N128" s="73"/>
      <c r="O128" s="81" t="s">
        <v>411</v>
      </c>
      <c r="P128" s="81">
        <v>1</v>
      </c>
      <c r="Q128" s="81" t="s">
        <v>412</v>
      </c>
      <c r="R128" s="81"/>
      <c r="S128" s="81"/>
      <c r="T128" s="80" t="str">
        <f>REPLACE(INDEX(GroupVertices[Group],MATCH(Edges[[#This Row],[Vertex 1]],GroupVertices[Vertex],0)),1,1,"")</f>
        <v>2</v>
      </c>
      <c r="U128" s="80" t="str">
        <f>REPLACE(INDEX(GroupVertices[Group],MATCH(Edges[[#This Row],[Vertex 2]],GroupVertices[Vertex],0)),1,1,"")</f>
        <v>3</v>
      </c>
      <c r="V128" s="35"/>
      <c r="W128" s="35"/>
      <c r="X128" s="35"/>
      <c r="Y128" s="35"/>
      <c r="Z128" s="35"/>
      <c r="AA128" s="35"/>
      <c r="AB128" s="35"/>
      <c r="AC128" s="35"/>
      <c r="AD128" s="35"/>
    </row>
    <row r="129" spans="1:30" ht="15">
      <c r="A129" s="65" t="s">
        <v>345</v>
      </c>
      <c r="B129" s="65" t="s">
        <v>402</v>
      </c>
      <c r="C129" s="66"/>
      <c r="D129" s="67"/>
      <c r="E129" s="68"/>
      <c r="F129" s="69"/>
      <c r="G129" s="66"/>
      <c r="H129" s="70"/>
      <c r="I129" s="71"/>
      <c r="J129" s="71"/>
      <c r="K129" s="35" t="s">
        <v>65</v>
      </c>
      <c r="L129" s="79">
        <v>129</v>
      </c>
      <c r="M129" s="79"/>
      <c r="N129" s="73"/>
      <c r="O129" s="81" t="s">
        <v>411</v>
      </c>
      <c r="P129" s="81">
        <v>1</v>
      </c>
      <c r="Q129" s="81" t="s">
        <v>412</v>
      </c>
      <c r="R129" s="81"/>
      <c r="S129" s="81"/>
      <c r="T129" s="80" t="str">
        <f>REPLACE(INDEX(GroupVertices[Group],MATCH(Edges[[#This Row],[Vertex 1]],GroupVertices[Vertex],0)),1,1,"")</f>
        <v>2</v>
      </c>
      <c r="U129" s="80" t="str">
        <f>REPLACE(INDEX(GroupVertices[Group],MATCH(Edges[[#This Row],[Vertex 2]],GroupVertices[Vertex],0)),1,1,"")</f>
        <v>3</v>
      </c>
      <c r="V129" s="35"/>
      <c r="W129" s="35"/>
      <c r="X129" s="35"/>
      <c r="Y129" s="35"/>
      <c r="Z129" s="35"/>
      <c r="AA129" s="35"/>
      <c r="AB129" s="35"/>
      <c r="AC129" s="35"/>
      <c r="AD129" s="35"/>
    </row>
    <row r="130" spans="1:30" ht="15">
      <c r="A130" s="65" t="s">
        <v>345</v>
      </c>
      <c r="B130" s="65" t="s">
        <v>357</v>
      </c>
      <c r="C130" s="66"/>
      <c r="D130" s="67"/>
      <c r="E130" s="68"/>
      <c r="F130" s="69"/>
      <c r="G130" s="66"/>
      <c r="H130" s="70"/>
      <c r="I130" s="71"/>
      <c r="J130" s="71"/>
      <c r="K130" s="35" t="s">
        <v>65</v>
      </c>
      <c r="L130" s="79">
        <v>130</v>
      </c>
      <c r="M130" s="79"/>
      <c r="N130" s="73"/>
      <c r="O130" s="81" t="s">
        <v>411</v>
      </c>
      <c r="P130" s="81">
        <v>1</v>
      </c>
      <c r="Q130" s="81" t="s">
        <v>412</v>
      </c>
      <c r="R130" s="81"/>
      <c r="S130" s="81"/>
      <c r="T130" s="80" t="str">
        <f>REPLACE(INDEX(GroupVertices[Group],MATCH(Edges[[#This Row],[Vertex 1]],GroupVertices[Vertex],0)),1,1,"")</f>
        <v>2</v>
      </c>
      <c r="U130" s="80" t="str">
        <f>REPLACE(INDEX(GroupVertices[Group],MATCH(Edges[[#This Row],[Vertex 2]],GroupVertices[Vertex],0)),1,1,"")</f>
        <v>3</v>
      </c>
      <c r="V130" s="35"/>
      <c r="W130" s="35"/>
      <c r="X130" s="35"/>
      <c r="Y130" s="35"/>
      <c r="Z130" s="35"/>
      <c r="AA130" s="35"/>
      <c r="AB130" s="35"/>
      <c r="AC130" s="35"/>
      <c r="AD130" s="35"/>
    </row>
    <row r="131" spans="1:30" ht="15">
      <c r="A131" s="65" t="s">
        <v>345</v>
      </c>
      <c r="B131" s="65" t="s">
        <v>365</v>
      </c>
      <c r="C131" s="66"/>
      <c r="D131" s="67"/>
      <c r="E131" s="68"/>
      <c r="F131" s="69"/>
      <c r="G131" s="66"/>
      <c r="H131" s="70"/>
      <c r="I131" s="71"/>
      <c r="J131" s="71"/>
      <c r="K131" s="35" t="s">
        <v>65</v>
      </c>
      <c r="L131" s="79">
        <v>131</v>
      </c>
      <c r="M131" s="79"/>
      <c r="N131" s="73"/>
      <c r="O131" s="81" t="s">
        <v>411</v>
      </c>
      <c r="P131" s="81">
        <v>1</v>
      </c>
      <c r="Q131" s="81" t="s">
        <v>412</v>
      </c>
      <c r="R131" s="81"/>
      <c r="S131" s="81"/>
      <c r="T131" s="80" t="str">
        <f>REPLACE(INDEX(GroupVertices[Group],MATCH(Edges[[#This Row],[Vertex 1]],GroupVertices[Vertex],0)),1,1,"")</f>
        <v>2</v>
      </c>
      <c r="U131" s="80" t="str">
        <f>REPLACE(INDEX(GroupVertices[Group],MATCH(Edges[[#This Row],[Vertex 2]],GroupVertices[Vertex],0)),1,1,"")</f>
        <v>2</v>
      </c>
      <c r="V131" s="35"/>
      <c r="W131" s="35"/>
      <c r="X131" s="35"/>
      <c r="Y131" s="35"/>
      <c r="Z131" s="35"/>
      <c r="AA131" s="35"/>
      <c r="AB131" s="35"/>
      <c r="AC131" s="35"/>
      <c r="AD131" s="35"/>
    </row>
    <row r="132" spans="1:30" ht="15">
      <c r="A132" s="65" t="s">
        <v>345</v>
      </c>
      <c r="B132" s="65" t="s">
        <v>366</v>
      </c>
      <c r="C132" s="66"/>
      <c r="D132" s="67"/>
      <c r="E132" s="68"/>
      <c r="F132" s="69"/>
      <c r="G132" s="66"/>
      <c r="H132" s="70"/>
      <c r="I132" s="71"/>
      <c r="J132" s="71"/>
      <c r="K132" s="35" t="s">
        <v>65</v>
      </c>
      <c r="L132" s="79">
        <v>132</v>
      </c>
      <c r="M132" s="79"/>
      <c r="N132" s="73"/>
      <c r="O132" s="81" t="s">
        <v>411</v>
      </c>
      <c r="P132" s="81">
        <v>1</v>
      </c>
      <c r="Q132" s="81" t="s">
        <v>412</v>
      </c>
      <c r="R132" s="81"/>
      <c r="S132" s="81"/>
      <c r="T132" s="80" t="str">
        <f>REPLACE(INDEX(GroupVertices[Group],MATCH(Edges[[#This Row],[Vertex 1]],GroupVertices[Vertex],0)),1,1,"")</f>
        <v>2</v>
      </c>
      <c r="U132" s="80" t="str">
        <f>REPLACE(INDEX(GroupVertices[Group],MATCH(Edges[[#This Row],[Vertex 2]],GroupVertices[Vertex],0)),1,1,"")</f>
        <v>2</v>
      </c>
      <c r="V132" s="35"/>
      <c r="W132" s="35"/>
      <c r="X132" s="35"/>
      <c r="Y132" s="35"/>
      <c r="Z132" s="35"/>
      <c r="AA132" s="35"/>
      <c r="AB132" s="35"/>
      <c r="AC132" s="35"/>
      <c r="AD132" s="35"/>
    </row>
    <row r="133" spans="1:30" ht="15">
      <c r="A133" s="65" t="s">
        <v>345</v>
      </c>
      <c r="B133" s="65" t="s">
        <v>361</v>
      </c>
      <c r="C133" s="66"/>
      <c r="D133" s="67"/>
      <c r="E133" s="68"/>
      <c r="F133" s="69"/>
      <c r="G133" s="66"/>
      <c r="H133" s="70"/>
      <c r="I133" s="71"/>
      <c r="J133" s="71"/>
      <c r="K133" s="35" t="s">
        <v>66</v>
      </c>
      <c r="L133" s="79">
        <v>133</v>
      </c>
      <c r="M133" s="79"/>
      <c r="N133" s="73"/>
      <c r="O133" s="81" t="s">
        <v>411</v>
      </c>
      <c r="P133" s="81">
        <v>1</v>
      </c>
      <c r="Q133" s="81" t="s">
        <v>412</v>
      </c>
      <c r="R133" s="81"/>
      <c r="S133" s="81"/>
      <c r="T133" s="80" t="str">
        <f>REPLACE(INDEX(GroupVertices[Group],MATCH(Edges[[#This Row],[Vertex 1]],GroupVertices[Vertex],0)),1,1,"")</f>
        <v>2</v>
      </c>
      <c r="U133" s="80" t="str">
        <f>REPLACE(INDEX(GroupVertices[Group],MATCH(Edges[[#This Row],[Vertex 2]],GroupVertices[Vertex],0)),1,1,"")</f>
        <v>2</v>
      </c>
      <c r="V133" s="35"/>
      <c r="W133" s="35"/>
      <c r="X133" s="35"/>
      <c r="Y133" s="35"/>
      <c r="Z133" s="35"/>
      <c r="AA133" s="35"/>
      <c r="AB133" s="35"/>
      <c r="AC133" s="35"/>
      <c r="AD133" s="35"/>
    </row>
    <row r="134" spans="1:30" ht="15">
      <c r="A134" s="65" t="s">
        <v>345</v>
      </c>
      <c r="B134" s="65" t="s">
        <v>367</v>
      </c>
      <c r="C134" s="66"/>
      <c r="D134" s="67"/>
      <c r="E134" s="68"/>
      <c r="F134" s="69"/>
      <c r="G134" s="66"/>
      <c r="H134" s="70"/>
      <c r="I134" s="71"/>
      <c r="J134" s="71"/>
      <c r="K134" s="35" t="s">
        <v>65</v>
      </c>
      <c r="L134" s="79">
        <v>134</v>
      </c>
      <c r="M134" s="79"/>
      <c r="N134" s="73"/>
      <c r="O134" s="81" t="s">
        <v>411</v>
      </c>
      <c r="P134" s="81">
        <v>1</v>
      </c>
      <c r="Q134" s="81" t="s">
        <v>412</v>
      </c>
      <c r="R134" s="81"/>
      <c r="S134" s="81"/>
      <c r="T134" s="80" t="str">
        <f>REPLACE(INDEX(GroupVertices[Group],MATCH(Edges[[#This Row],[Vertex 1]],GroupVertices[Vertex],0)),1,1,"")</f>
        <v>2</v>
      </c>
      <c r="U134" s="80" t="str">
        <f>REPLACE(INDEX(GroupVertices[Group],MATCH(Edges[[#This Row],[Vertex 2]],GroupVertices[Vertex],0)),1,1,"")</f>
        <v>2</v>
      </c>
      <c r="V134" s="35"/>
      <c r="W134" s="35"/>
      <c r="X134" s="35"/>
      <c r="Y134" s="35"/>
      <c r="Z134" s="35"/>
      <c r="AA134" s="35"/>
      <c r="AB134" s="35"/>
      <c r="AC134" s="35"/>
      <c r="AD134" s="35"/>
    </row>
    <row r="135" spans="1:30" ht="15">
      <c r="A135" s="65" t="s">
        <v>345</v>
      </c>
      <c r="B135" s="65" t="s">
        <v>371</v>
      </c>
      <c r="C135" s="66"/>
      <c r="D135" s="67"/>
      <c r="E135" s="68"/>
      <c r="F135" s="69"/>
      <c r="G135" s="66"/>
      <c r="H135" s="70"/>
      <c r="I135" s="71"/>
      <c r="J135" s="71"/>
      <c r="K135" s="35" t="s">
        <v>65</v>
      </c>
      <c r="L135" s="79">
        <v>135</v>
      </c>
      <c r="M135" s="79"/>
      <c r="N135" s="73"/>
      <c r="O135" s="81" t="s">
        <v>411</v>
      </c>
      <c r="P135" s="81">
        <v>1</v>
      </c>
      <c r="Q135" s="81" t="s">
        <v>412</v>
      </c>
      <c r="R135" s="81"/>
      <c r="S135" s="81"/>
      <c r="T135" s="80" t="str">
        <f>REPLACE(INDEX(GroupVertices[Group],MATCH(Edges[[#This Row],[Vertex 1]],GroupVertices[Vertex],0)),1,1,"")</f>
        <v>2</v>
      </c>
      <c r="U135" s="80" t="str">
        <f>REPLACE(INDEX(GroupVertices[Group],MATCH(Edges[[#This Row],[Vertex 2]],GroupVertices[Vertex],0)),1,1,"")</f>
        <v>2</v>
      </c>
      <c r="V135" s="35"/>
      <c r="W135" s="35"/>
      <c r="X135" s="35"/>
      <c r="Y135" s="35"/>
      <c r="Z135" s="35"/>
      <c r="AA135" s="35"/>
      <c r="AB135" s="35"/>
      <c r="AC135" s="35"/>
      <c r="AD135" s="35"/>
    </row>
    <row r="136" spans="1:30" ht="15">
      <c r="A136" s="65" t="s">
        <v>345</v>
      </c>
      <c r="B136" s="65" t="s">
        <v>376</v>
      </c>
      <c r="C136" s="66"/>
      <c r="D136" s="67"/>
      <c r="E136" s="68"/>
      <c r="F136" s="69"/>
      <c r="G136" s="66"/>
      <c r="H136" s="70"/>
      <c r="I136" s="71"/>
      <c r="J136" s="71"/>
      <c r="K136" s="35" t="s">
        <v>65</v>
      </c>
      <c r="L136" s="79">
        <v>136</v>
      </c>
      <c r="M136" s="79"/>
      <c r="N136" s="73"/>
      <c r="O136" s="81" t="s">
        <v>411</v>
      </c>
      <c r="P136" s="81">
        <v>1</v>
      </c>
      <c r="Q136" s="81" t="s">
        <v>412</v>
      </c>
      <c r="R136" s="81"/>
      <c r="S136" s="81"/>
      <c r="T136" s="80" t="str">
        <f>REPLACE(INDEX(GroupVertices[Group],MATCH(Edges[[#This Row],[Vertex 1]],GroupVertices[Vertex],0)),1,1,"")</f>
        <v>2</v>
      </c>
      <c r="U136" s="80" t="str">
        <f>REPLACE(INDEX(GroupVertices[Group],MATCH(Edges[[#This Row],[Vertex 2]],GroupVertices[Vertex],0)),1,1,"")</f>
        <v>2</v>
      </c>
      <c r="V136" s="35"/>
      <c r="W136" s="35"/>
      <c r="X136" s="35"/>
      <c r="Y136" s="35"/>
      <c r="Z136" s="35"/>
      <c r="AA136" s="35"/>
      <c r="AB136" s="35"/>
      <c r="AC136" s="35"/>
      <c r="AD136" s="35"/>
    </row>
    <row r="137" spans="1:30" ht="15">
      <c r="A137" s="65" t="s">
        <v>345</v>
      </c>
      <c r="B137" s="65" t="s">
        <v>382</v>
      </c>
      <c r="C137" s="66"/>
      <c r="D137" s="67"/>
      <c r="E137" s="68"/>
      <c r="F137" s="69"/>
      <c r="G137" s="66"/>
      <c r="H137" s="70"/>
      <c r="I137" s="71"/>
      <c r="J137" s="71"/>
      <c r="K137" s="35" t="s">
        <v>65</v>
      </c>
      <c r="L137" s="79">
        <v>137</v>
      </c>
      <c r="M137" s="79"/>
      <c r="N137" s="73"/>
      <c r="O137" s="81" t="s">
        <v>411</v>
      </c>
      <c r="P137" s="81">
        <v>1</v>
      </c>
      <c r="Q137" s="81" t="s">
        <v>412</v>
      </c>
      <c r="R137" s="81"/>
      <c r="S137" s="81"/>
      <c r="T137" s="80" t="str">
        <f>REPLACE(INDEX(GroupVertices[Group],MATCH(Edges[[#This Row],[Vertex 1]],GroupVertices[Vertex],0)),1,1,"")</f>
        <v>2</v>
      </c>
      <c r="U137" s="80" t="str">
        <f>REPLACE(INDEX(GroupVertices[Group],MATCH(Edges[[#This Row],[Vertex 2]],GroupVertices[Vertex],0)),1,1,"")</f>
        <v>3</v>
      </c>
      <c r="V137" s="35"/>
      <c r="W137" s="35"/>
      <c r="X137" s="35"/>
      <c r="Y137" s="35"/>
      <c r="Z137" s="35"/>
      <c r="AA137" s="35"/>
      <c r="AB137" s="35"/>
      <c r="AC137" s="35"/>
      <c r="AD137" s="35"/>
    </row>
    <row r="138" spans="1:30" ht="15">
      <c r="A138" s="65" t="s">
        <v>326</v>
      </c>
      <c r="B138" s="65" t="s">
        <v>345</v>
      </c>
      <c r="C138" s="66"/>
      <c r="D138" s="67"/>
      <c r="E138" s="68"/>
      <c r="F138" s="69"/>
      <c r="G138" s="66"/>
      <c r="H138" s="70"/>
      <c r="I138" s="71"/>
      <c r="J138" s="71"/>
      <c r="K138" s="35" t="s">
        <v>65</v>
      </c>
      <c r="L138" s="79">
        <v>138</v>
      </c>
      <c r="M138" s="79"/>
      <c r="N138" s="73"/>
      <c r="O138" s="81" t="s">
        <v>411</v>
      </c>
      <c r="P138" s="81">
        <v>1</v>
      </c>
      <c r="Q138" s="81" t="s">
        <v>412</v>
      </c>
      <c r="R138" s="81"/>
      <c r="S138" s="81"/>
      <c r="T138" s="80" t="str">
        <f>REPLACE(INDEX(GroupVertices[Group],MATCH(Edges[[#This Row],[Vertex 1]],GroupVertices[Vertex],0)),1,1,"")</f>
        <v>1</v>
      </c>
      <c r="U138" s="80" t="str">
        <f>REPLACE(INDEX(GroupVertices[Group],MATCH(Edges[[#This Row],[Vertex 2]],GroupVertices[Vertex],0)),1,1,"")</f>
        <v>2</v>
      </c>
      <c r="V138" s="35"/>
      <c r="W138" s="35"/>
      <c r="X138" s="35"/>
      <c r="Y138" s="35"/>
      <c r="Z138" s="35"/>
      <c r="AA138" s="35"/>
      <c r="AB138" s="35"/>
      <c r="AC138" s="35"/>
      <c r="AD138" s="35"/>
    </row>
    <row r="139" spans="1:30" ht="15">
      <c r="A139" s="65" t="s">
        <v>362</v>
      </c>
      <c r="B139" s="65" t="s">
        <v>345</v>
      </c>
      <c r="C139" s="66"/>
      <c r="D139" s="67"/>
      <c r="E139" s="68"/>
      <c r="F139" s="69"/>
      <c r="G139" s="66"/>
      <c r="H139" s="70"/>
      <c r="I139" s="71"/>
      <c r="J139" s="71"/>
      <c r="K139" s="35" t="s">
        <v>65</v>
      </c>
      <c r="L139" s="79">
        <v>139</v>
      </c>
      <c r="M139" s="79"/>
      <c r="N139" s="73"/>
      <c r="O139" s="81" t="s">
        <v>411</v>
      </c>
      <c r="P139" s="81">
        <v>1</v>
      </c>
      <c r="Q139" s="81" t="s">
        <v>412</v>
      </c>
      <c r="R139" s="81"/>
      <c r="S139" s="81"/>
      <c r="T139" s="80" t="str">
        <f>REPLACE(INDEX(GroupVertices[Group],MATCH(Edges[[#This Row],[Vertex 1]],GroupVertices[Vertex],0)),1,1,"")</f>
        <v>2</v>
      </c>
      <c r="U139" s="80" t="str">
        <f>REPLACE(INDEX(GroupVertices[Group],MATCH(Edges[[#This Row],[Vertex 2]],GroupVertices[Vertex],0)),1,1,"")</f>
        <v>2</v>
      </c>
      <c r="V139" s="35"/>
      <c r="W139" s="35"/>
      <c r="X139" s="35"/>
      <c r="Y139" s="35"/>
      <c r="Z139" s="35"/>
      <c r="AA139" s="35"/>
      <c r="AB139" s="35"/>
      <c r="AC139" s="35"/>
      <c r="AD139" s="35"/>
    </row>
    <row r="140" spans="1:30" ht="15">
      <c r="A140" s="65" t="s">
        <v>361</v>
      </c>
      <c r="B140" s="65" t="s">
        <v>345</v>
      </c>
      <c r="C140" s="66"/>
      <c r="D140" s="67"/>
      <c r="E140" s="68"/>
      <c r="F140" s="69"/>
      <c r="G140" s="66"/>
      <c r="H140" s="70"/>
      <c r="I140" s="71"/>
      <c r="J140" s="71"/>
      <c r="K140" s="35" t="s">
        <v>66</v>
      </c>
      <c r="L140" s="79">
        <v>140</v>
      </c>
      <c r="M140" s="79"/>
      <c r="N140" s="73"/>
      <c r="O140" s="81" t="s">
        <v>411</v>
      </c>
      <c r="P140" s="81">
        <v>1</v>
      </c>
      <c r="Q140" s="81" t="s">
        <v>412</v>
      </c>
      <c r="R140" s="81"/>
      <c r="S140" s="81"/>
      <c r="T140" s="80" t="str">
        <f>REPLACE(INDEX(GroupVertices[Group],MATCH(Edges[[#This Row],[Vertex 1]],GroupVertices[Vertex],0)),1,1,"")</f>
        <v>2</v>
      </c>
      <c r="U140" s="80" t="str">
        <f>REPLACE(INDEX(GroupVertices[Group],MATCH(Edges[[#This Row],[Vertex 2]],GroupVertices[Vertex],0)),1,1,"")</f>
        <v>2</v>
      </c>
      <c r="V140" s="35"/>
      <c r="W140" s="35"/>
      <c r="X140" s="35"/>
      <c r="Y140" s="35"/>
      <c r="Z140" s="35"/>
      <c r="AA140" s="35"/>
      <c r="AB140" s="35"/>
      <c r="AC140" s="35"/>
      <c r="AD140" s="35"/>
    </row>
    <row r="141" spans="1:30" ht="15">
      <c r="A141" s="65" t="s">
        <v>362</v>
      </c>
      <c r="B141" s="65" t="s">
        <v>357</v>
      </c>
      <c r="C141" s="66"/>
      <c r="D141" s="67"/>
      <c r="E141" s="68"/>
      <c r="F141" s="69"/>
      <c r="G141" s="66"/>
      <c r="H141" s="70"/>
      <c r="I141" s="71"/>
      <c r="J141" s="71"/>
      <c r="K141" s="35" t="s">
        <v>65</v>
      </c>
      <c r="L141" s="79">
        <v>141</v>
      </c>
      <c r="M141" s="79"/>
      <c r="N141" s="73"/>
      <c r="O141" s="81" t="s">
        <v>411</v>
      </c>
      <c r="P141" s="81">
        <v>1</v>
      </c>
      <c r="Q141" s="81" t="s">
        <v>412</v>
      </c>
      <c r="R141" s="81"/>
      <c r="S141" s="81"/>
      <c r="T141" s="80" t="str">
        <f>REPLACE(INDEX(GroupVertices[Group],MATCH(Edges[[#This Row],[Vertex 1]],GroupVertices[Vertex],0)),1,1,"")</f>
        <v>2</v>
      </c>
      <c r="U141" s="80" t="str">
        <f>REPLACE(INDEX(GroupVertices[Group],MATCH(Edges[[#This Row],[Vertex 2]],GroupVertices[Vertex],0)),1,1,"")</f>
        <v>3</v>
      </c>
      <c r="V141" s="35"/>
      <c r="W141" s="35"/>
      <c r="X141" s="35"/>
      <c r="Y141" s="35"/>
      <c r="Z141" s="35"/>
      <c r="AA141" s="35"/>
      <c r="AB141" s="35"/>
      <c r="AC141" s="35"/>
      <c r="AD141" s="35"/>
    </row>
    <row r="142" spans="1:30" ht="15">
      <c r="A142" s="65" t="s">
        <v>362</v>
      </c>
      <c r="B142" s="65" t="s">
        <v>347</v>
      </c>
      <c r="C142" s="66"/>
      <c r="D142" s="67"/>
      <c r="E142" s="68"/>
      <c r="F142" s="69"/>
      <c r="G142" s="66"/>
      <c r="H142" s="70"/>
      <c r="I142" s="71"/>
      <c r="J142" s="71"/>
      <c r="K142" s="35" t="s">
        <v>65</v>
      </c>
      <c r="L142" s="79">
        <v>142</v>
      </c>
      <c r="M142" s="79"/>
      <c r="N142" s="73"/>
      <c r="O142" s="81" t="s">
        <v>411</v>
      </c>
      <c r="P142" s="81">
        <v>1</v>
      </c>
      <c r="Q142" s="81" t="s">
        <v>412</v>
      </c>
      <c r="R142" s="81"/>
      <c r="S142" s="81"/>
      <c r="T142" s="80" t="str">
        <f>REPLACE(INDEX(GroupVertices[Group],MATCH(Edges[[#This Row],[Vertex 1]],GroupVertices[Vertex],0)),1,1,"")</f>
        <v>2</v>
      </c>
      <c r="U142" s="80" t="str">
        <f>REPLACE(INDEX(GroupVertices[Group],MATCH(Edges[[#This Row],[Vertex 2]],GroupVertices[Vertex],0)),1,1,"")</f>
        <v>2</v>
      </c>
      <c r="V142" s="35"/>
      <c r="W142" s="35"/>
      <c r="X142" s="35"/>
      <c r="Y142" s="35"/>
      <c r="Z142" s="35"/>
      <c r="AA142" s="35"/>
      <c r="AB142" s="35"/>
      <c r="AC142" s="35"/>
      <c r="AD142" s="35"/>
    </row>
    <row r="143" spans="1:30" ht="15">
      <c r="A143" s="65" t="s">
        <v>362</v>
      </c>
      <c r="B143" s="65" t="s">
        <v>361</v>
      </c>
      <c r="C143" s="66"/>
      <c r="D143" s="67"/>
      <c r="E143" s="68"/>
      <c r="F143" s="69"/>
      <c r="G143" s="66"/>
      <c r="H143" s="70"/>
      <c r="I143" s="71"/>
      <c r="J143" s="71"/>
      <c r="K143" s="35" t="s">
        <v>66</v>
      </c>
      <c r="L143" s="79">
        <v>143</v>
      </c>
      <c r="M143" s="79"/>
      <c r="N143" s="73"/>
      <c r="O143" s="81" t="s">
        <v>411</v>
      </c>
      <c r="P143" s="81">
        <v>1</v>
      </c>
      <c r="Q143" s="81" t="s">
        <v>412</v>
      </c>
      <c r="R143" s="81"/>
      <c r="S143" s="81"/>
      <c r="T143" s="80" t="str">
        <f>REPLACE(INDEX(GroupVertices[Group],MATCH(Edges[[#This Row],[Vertex 1]],GroupVertices[Vertex],0)),1,1,"")</f>
        <v>2</v>
      </c>
      <c r="U143" s="80" t="str">
        <f>REPLACE(INDEX(GroupVertices[Group],MATCH(Edges[[#This Row],[Vertex 2]],GroupVertices[Vertex],0)),1,1,"")</f>
        <v>2</v>
      </c>
      <c r="V143" s="35"/>
      <c r="W143" s="35"/>
      <c r="X143" s="35"/>
      <c r="Y143" s="35"/>
      <c r="Z143" s="35"/>
      <c r="AA143" s="35"/>
      <c r="AB143" s="35"/>
      <c r="AC143" s="35"/>
      <c r="AD143" s="35"/>
    </row>
    <row r="144" spans="1:30" ht="15">
      <c r="A144" s="65" t="s">
        <v>362</v>
      </c>
      <c r="B144" s="65" t="s">
        <v>367</v>
      </c>
      <c r="C144" s="66"/>
      <c r="D144" s="67"/>
      <c r="E144" s="68"/>
      <c r="F144" s="69"/>
      <c r="G144" s="66"/>
      <c r="H144" s="70"/>
      <c r="I144" s="71"/>
      <c r="J144" s="71"/>
      <c r="K144" s="35" t="s">
        <v>65</v>
      </c>
      <c r="L144" s="79">
        <v>144</v>
      </c>
      <c r="M144" s="79"/>
      <c r="N144" s="73"/>
      <c r="O144" s="81" t="s">
        <v>411</v>
      </c>
      <c r="P144" s="81">
        <v>1</v>
      </c>
      <c r="Q144" s="81" t="s">
        <v>412</v>
      </c>
      <c r="R144" s="81"/>
      <c r="S144" s="81"/>
      <c r="T144" s="80" t="str">
        <f>REPLACE(INDEX(GroupVertices[Group],MATCH(Edges[[#This Row],[Vertex 1]],GroupVertices[Vertex],0)),1,1,"")</f>
        <v>2</v>
      </c>
      <c r="U144" s="80" t="str">
        <f>REPLACE(INDEX(GroupVertices[Group],MATCH(Edges[[#This Row],[Vertex 2]],GroupVertices[Vertex],0)),1,1,"")</f>
        <v>2</v>
      </c>
      <c r="V144" s="35"/>
      <c r="W144" s="35"/>
      <c r="X144" s="35"/>
      <c r="Y144" s="35"/>
      <c r="Z144" s="35"/>
      <c r="AA144" s="35"/>
      <c r="AB144" s="35"/>
      <c r="AC144" s="35"/>
      <c r="AD144" s="35"/>
    </row>
    <row r="145" spans="1:30" ht="15">
      <c r="A145" s="65" t="s">
        <v>362</v>
      </c>
      <c r="B145" s="65" t="s">
        <v>376</v>
      </c>
      <c r="C145" s="66"/>
      <c r="D145" s="67"/>
      <c r="E145" s="68"/>
      <c r="F145" s="69"/>
      <c r="G145" s="66"/>
      <c r="H145" s="70"/>
      <c r="I145" s="71"/>
      <c r="J145" s="71"/>
      <c r="K145" s="35" t="s">
        <v>65</v>
      </c>
      <c r="L145" s="79">
        <v>145</v>
      </c>
      <c r="M145" s="79"/>
      <c r="N145" s="73"/>
      <c r="O145" s="81" t="s">
        <v>411</v>
      </c>
      <c r="P145" s="81">
        <v>1</v>
      </c>
      <c r="Q145" s="81" t="s">
        <v>412</v>
      </c>
      <c r="R145" s="81"/>
      <c r="S145" s="81"/>
      <c r="T145" s="80" t="str">
        <f>REPLACE(INDEX(GroupVertices[Group],MATCH(Edges[[#This Row],[Vertex 1]],GroupVertices[Vertex],0)),1,1,"")</f>
        <v>2</v>
      </c>
      <c r="U145" s="80" t="str">
        <f>REPLACE(INDEX(GroupVertices[Group],MATCH(Edges[[#This Row],[Vertex 2]],GroupVertices[Vertex],0)),1,1,"")</f>
        <v>2</v>
      </c>
      <c r="V145" s="35"/>
      <c r="W145" s="35"/>
      <c r="X145" s="35"/>
      <c r="Y145" s="35"/>
      <c r="Z145" s="35"/>
      <c r="AA145" s="35"/>
      <c r="AB145" s="35"/>
      <c r="AC145" s="35"/>
      <c r="AD145" s="35"/>
    </row>
    <row r="146" spans="1:30" ht="15">
      <c r="A146" s="65" t="s">
        <v>326</v>
      </c>
      <c r="B146" s="65" t="s">
        <v>362</v>
      </c>
      <c r="C146" s="66"/>
      <c r="D146" s="67"/>
      <c r="E146" s="68"/>
      <c r="F146" s="69"/>
      <c r="G146" s="66"/>
      <c r="H146" s="70"/>
      <c r="I146" s="71"/>
      <c r="J146" s="71"/>
      <c r="K146" s="35" t="s">
        <v>65</v>
      </c>
      <c r="L146" s="79">
        <v>146</v>
      </c>
      <c r="M146" s="79"/>
      <c r="N146" s="73"/>
      <c r="O146" s="81" t="s">
        <v>411</v>
      </c>
      <c r="P146" s="81">
        <v>1</v>
      </c>
      <c r="Q146" s="81" t="s">
        <v>412</v>
      </c>
      <c r="R146" s="81"/>
      <c r="S146" s="81"/>
      <c r="T146" s="80" t="str">
        <f>REPLACE(INDEX(GroupVertices[Group],MATCH(Edges[[#This Row],[Vertex 1]],GroupVertices[Vertex],0)),1,1,"")</f>
        <v>1</v>
      </c>
      <c r="U146" s="80" t="str">
        <f>REPLACE(INDEX(GroupVertices[Group],MATCH(Edges[[#This Row],[Vertex 2]],GroupVertices[Vertex],0)),1,1,"")</f>
        <v>2</v>
      </c>
      <c r="V146" s="35"/>
      <c r="W146" s="35"/>
      <c r="X146" s="35"/>
      <c r="Y146" s="35"/>
      <c r="Z146" s="35"/>
      <c r="AA146" s="35"/>
      <c r="AB146" s="35"/>
      <c r="AC146" s="35"/>
      <c r="AD146" s="35"/>
    </row>
    <row r="147" spans="1:30" ht="15">
      <c r="A147" s="65" t="s">
        <v>361</v>
      </c>
      <c r="B147" s="65" t="s">
        <v>362</v>
      </c>
      <c r="C147" s="66"/>
      <c r="D147" s="67"/>
      <c r="E147" s="68"/>
      <c r="F147" s="69"/>
      <c r="G147" s="66"/>
      <c r="H147" s="70"/>
      <c r="I147" s="71"/>
      <c r="J147" s="71"/>
      <c r="K147" s="35" t="s">
        <v>66</v>
      </c>
      <c r="L147" s="79">
        <v>147</v>
      </c>
      <c r="M147" s="79"/>
      <c r="N147" s="73"/>
      <c r="O147" s="81" t="s">
        <v>411</v>
      </c>
      <c r="P147" s="81">
        <v>1</v>
      </c>
      <c r="Q147" s="81" t="s">
        <v>412</v>
      </c>
      <c r="R147" s="81"/>
      <c r="S147" s="81"/>
      <c r="T147" s="80" t="str">
        <f>REPLACE(INDEX(GroupVertices[Group],MATCH(Edges[[#This Row],[Vertex 1]],GroupVertices[Vertex],0)),1,1,"")</f>
        <v>2</v>
      </c>
      <c r="U147" s="80" t="str">
        <f>REPLACE(INDEX(GroupVertices[Group],MATCH(Edges[[#This Row],[Vertex 2]],GroupVertices[Vertex],0)),1,1,"")</f>
        <v>2</v>
      </c>
      <c r="V147" s="35"/>
      <c r="W147" s="35"/>
      <c r="X147" s="35"/>
      <c r="Y147" s="35"/>
      <c r="Z147" s="35"/>
      <c r="AA147" s="35"/>
      <c r="AB147" s="35"/>
      <c r="AC147" s="35"/>
      <c r="AD147" s="35"/>
    </row>
    <row r="148" spans="1:30" ht="15">
      <c r="A148" s="65" t="s">
        <v>326</v>
      </c>
      <c r="B148" s="65" t="s">
        <v>402</v>
      </c>
      <c r="C148" s="66"/>
      <c r="D148" s="67"/>
      <c r="E148" s="68"/>
      <c r="F148" s="69"/>
      <c r="G148" s="66"/>
      <c r="H148" s="70"/>
      <c r="I148" s="71"/>
      <c r="J148" s="71"/>
      <c r="K148" s="35" t="s">
        <v>65</v>
      </c>
      <c r="L148" s="79">
        <v>148</v>
      </c>
      <c r="M148" s="79"/>
      <c r="N148" s="73"/>
      <c r="O148" s="81" t="s">
        <v>411</v>
      </c>
      <c r="P148" s="81">
        <v>1</v>
      </c>
      <c r="Q148" s="81" t="s">
        <v>412</v>
      </c>
      <c r="R148" s="81"/>
      <c r="S148" s="81"/>
      <c r="T148" s="80" t="str">
        <f>REPLACE(INDEX(GroupVertices[Group],MATCH(Edges[[#This Row],[Vertex 1]],GroupVertices[Vertex],0)),1,1,"")</f>
        <v>1</v>
      </c>
      <c r="U148" s="80" t="str">
        <f>REPLACE(INDEX(GroupVertices[Group],MATCH(Edges[[#This Row],[Vertex 2]],GroupVertices[Vertex],0)),1,1,"")</f>
        <v>3</v>
      </c>
      <c r="V148" s="35"/>
      <c r="W148" s="35"/>
      <c r="X148" s="35"/>
      <c r="Y148" s="35"/>
      <c r="Z148" s="35"/>
      <c r="AA148" s="35"/>
      <c r="AB148" s="35"/>
      <c r="AC148" s="35"/>
      <c r="AD148" s="35"/>
    </row>
    <row r="149" spans="1:30" ht="15">
      <c r="A149" s="65" t="s">
        <v>361</v>
      </c>
      <c r="B149" s="65" t="s">
        <v>402</v>
      </c>
      <c r="C149" s="66"/>
      <c r="D149" s="67"/>
      <c r="E149" s="68"/>
      <c r="F149" s="69"/>
      <c r="G149" s="66"/>
      <c r="H149" s="70"/>
      <c r="I149" s="71"/>
      <c r="J149" s="71"/>
      <c r="K149" s="35" t="s">
        <v>65</v>
      </c>
      <c r="L149" s="79">
        <v>149</v>
      </c>
      <c r="M149" s="79"/>
      <c r="N149" s="73"/>
      <c r="O149" s="81" t="s">
        <v>411</v>
      </c>
      <c r="P149" s="81">
        <v>1</v>
      </c>
      <c r="Q149" s="81" t="s">
        <v>412</v>
      </c>
      <c r="R149" s="81"/>
      <c r="S149" s="81"/>
      <c r="T149" s="80" t="str">
        <f>REPLACE(INDEX(GroupVertices[Group],MATCH(Edges[[#This Row],[Vertex 1]],GroupVertices[Vertex],0)),1,1,"")</f>
        <v>2</v>
      </c>
      <c r="U149" s="80" t="str">
        <f>REPLACE(INDEX(GroupVertices[Group],MATCH(Edges[[#This Row],[Vertex 2]],GroupVertices[Vertex],0)),1,1,"")</f>
        <v>3</v>
      </c>
      <c r="V149" s="35"/>
      <c r="W149" s="35"/>
      <c r="X149" s="35"/>
      <c r="Y149" s="35"/>
      <c r="Z149" s="35"/>
      <c r="AA149" s="35"/>
      <c r="AB149" s="35"/>
      <c r="AC149" s="35"/>
      <c r="AD149" s="35"/>
    </row>
    <row r="150" spans="1:30" ht="15">
      <c r="A150" s="65" t="s">
        <v>347</v>
      </c>
      <c r="B150" s="65" t="s">
        <v>367</v>
      </c>
      <c r="C150" s="66"/>
      <c r="D150" s="67"/>
      <c r="E150" s="68"/>
      <c r="F150" s="69"/>
      <c r="G150" s="66"/>
      <c r="H150" s="70"/>
      <c r="I150" s="71"/>
      <c r="J150" s="71"/>
      <c r="K150" s="35" t="s">
        <v>65</v>
      </c>
      <c r="L150" s="79">
        <v>150</v>
      </c>
      <c r="M150" s="79"/>
      <c r="N150" s="73"/>
      <c r="O150" s="81" t="s">
        <v>411</v>
      </c>
      <c r="P150" s="81">
        <v>1</v>
      </c>
      <c r="Q150" s="81" t="s">
        <v>412</v>
      </c>
      <c r="R150" s="81"/>
      <c r="S150" s="81"/>
      <c r="T150" s="80" t="str">
        <f>REPLACE(INDEX(GroupVertices[Group],MATCH(Edges[[#This Row],[Vertex 1]],GroupVertices[Vertex],0)),1,1,"")</f>
        <v>2</v>
      </c>
      <c r="U150" s="80" t="str">
        <f>REPLACE(INDEX(GroupVertices[Group],MATCH(Edges[[#This Row],[Vertex 2]],GroupVertices[Vertex],0)),1,1,"")</f>
        <v>2</v>
      </c>
      <c r="V150" s="35"/>
      <c r="W150" s="35"/>
      <c r="X150" s="35"/>
      <c r="Y150" s="35"/>
      <c r="Z150" s="35"/>
      <c r="AA150" s="35"/>
      <c r="AB150" s="35"/>
      <c r="AC150" s="35"/>
      <c r="AD150" s="35"/>
    </row>
    <row r="151" spans="1:30" ht="15">
      <c r="A151" s="65" t="s">
        <v>326</v>
      </c>
      <c r="B151" s="65" t="s">
        <v>347</v>
      </c>
      <c r="C151" s="66"/>
      <c r="D151" s="67"/>
      <c r="E151" s="68"/>
      <c r="F151" s="69"/>
      <c r="G151" s="66"/>
      <c r="H151" s="70"/>
      <c r="I151" s="71"/>
      <c r="J151" s="71"/>
      <c r="K151" s="35" t="s">
        <v>65</v>
      </c>
      <c r="L151" s="79">
        <v>151</v>
      </c>
      <c r="M151" s="79"/>
      <c r="N151" s="73"/>
      <c r="O151" s="81" t="s">
        <v>411</v>
      </c>
      <c r="P151" s="81">
        <v>1</v>
      </c>
      <c r="Q151" s="81" t="s">
        <v>412</v>
      </c>
      <c r="R151" s="81"/>
      <c r="S151" s="81"/>
      <c r="T151" s="80" t="str">
        <f>REPLACE(INDEX(GroupVertices[Group],MATCH(Edges[[#This Row],[Vertex 1]],GroupVertices[Vertex],0)),1,1,"")</f>
        <v>1</v>
      </c>
      <c r="U151" s="80" t="str">
        <f>REPLACE(INDEX(GroupVertices[Group],MATCH(Edges[[#This Row],[Vertex 2]],GroupVertices[Vertex],0)),1,1,"")</f>
        <v>2</v>
      </c>
      <c r="V151" s="35"/>
      <c r="W151" s="35"/>
      <c r="X151" s="35"/>
      <c r="Y151" s="35"/>
      <c r="Z151" s="35"/>
      <c r="AA151" s="35"/>
      <c r="AB151" s="35"/>
      <c r="AC151" s="35"/>
      <c r="AD151" s="35"/>
    </row>
    <row r="152" spans="1:30" ht="15">
      <c r="A152" s="65" t="s">
        <v>361</v>
      </c>
      <c r="B152" s="65" t="s">
        <v>347</v>
      </c>
      <c r="C152" s="66"/>
      <c r="D152" s="67"/>
      <c r="E152" s="68"/>
      <c r="F152" s="69"/>
      <c r="G152" s="66"/>
      <c r="H152" s="70"/>
      <c r="I152" s="71"/>
      <c r="J152" s="71"/>
      <c r="K152" s="35" t="s">
        <v>65</v>
      </c>
      <c r="L152" s="79">
        <v>152</v>
      </c>
      <c r="M152" s="79"/>
      <c r="N152" s="73"/>
      <c r="O152" s="81" t="s">
        <v>411</v>
      </c>
      <c r="P152" s="81">
        <v>1</v>
      </c>
      <c r="Q152" s="81" t="s">
        <v>412</v>
      </c>
      <c r="R152" s="81"/>
      <c r="S152" s="81"/>
      <c r="T152" s="80" t="str">
        <f>REPLACE(INDEX(GroupVertices[Group],MATCH(Edges[[#This Row],[Vertex 1]],GroupVertices[Vertex],0)),1,1,"")</f>
        <v>2</v>
      </c>
      <c r="U152" s="80" t="str">
        <f>REPLACE(INDEX(GroupVertices[Group],MATCH(Edges[[#This Row],[Vertex 2]],GroupVertices[Vertex],0)),1,1,"")</f>
        <v>2</v>
      </c>
      <c r="V152" s="35"/>
      <c r="W152" s="35"/>
      <c r="X152" s="35"/>
      <c r="Y152" s="35"/>
      <c r="Z152" s="35"/>
      <c r="AA152" s="35"/>
      <c r="AB152" s="35"/>
      <c r="AC152" s="35"/>
      <c r="AD152" s="35"/>
    </row>
    <row r="153" spans="1:30" ht="15">
      <c r="A153" s="65" t="s">
        <v>360</v>
      </c>
      <c r="B153" s="65" t="s">
        <v>361</v>
      </c>
      <c r="C153" s="66"/>
      <c r="D153" s="67"/>
      <c r="E153" s="68"/>
      <c r="F153" s="69"/>
      <c r="G153" s="66"/>
      <c r="H153" s="70"/>
      <c r="I153" s="71"/>
      <c r="J153" s="71"/>
      <c r="K153" s="35" t="s">
        <v>66</v>
      </c>
      <c r="L153" s="79">
        <v>153</v>
      </c>
      <c r="M153" s="79"/>
      <c r="N153" s="73"/>
      <c r="O153" s="81" t="s">
        <v>411</v>
      </c>
      <c r="P153" s="81">
        <v>1</v>
      </c>
      <c r="Q153" s="81" t="s">
        <v>412</v>
      </c>
      <c r="R153" s="81"/>
      <c r="S153" s="81"/>
      <c r="T153" s="80" t="str">
        <f>REPLACE(INDEX(GroupVertices[Group],MATCH(Edges[[#This Row],[Vertex 1]],GroupVertices[Vertex],0)),1,1,"")</f>
        <v>2</v>
      </c>
      <c r="U153" s="80" t="str">
        <f>REPLACE(INDEX(GroupVertices[Group],MATCH(Edges[[#This Row],[Vertex 2]],GroupVertices[Vertex],0)),1,1,"")</f>
        <v>2</v>
      </c>
      <c r="V153" s="35"/>
      <c r="W153" s="35"/>
      <c r="X153" s="35"/>
      <c r="Y153" s="35"/>
      <c r="Z153" s="35"/>
      <c r="AA153" s="35"/>
      <c r="AB153" s="35"/>
      <c r="AC153" s="35"/>
      <c r="AD153" s="35"/>
    </row>
    <row r="154" spans="1:30" ht="15">
      <c r="A154" s="65" t="s">
        <v>360</v>
      </c>
      <c r="B154" s="65" t="s">
        <v>376</v>
      </c>
      <c r="C154" s="66"/>
      <c r="D154" s="67"/>
      <c r="E154" s="68"/>
      <c r="F154" s="69"/>
      <c r="G154" s="66"/>
      <c r="H154" s="70"/>
      <c r="I154" s="71"/>
      <c r="J154" s="71"/>
      <c r="K154" s="35" t="s">
        <v>65</v>
      </c>
      <c r="L154" s="79">
        <v>154</v>
      </c>
      <c r="M154" s="79"/>
      <c r="N154" s="73"/>
      <c r="O154" s="81" t="s">
        <v>411</v>
      </c>
      <c r="P154" s="81">
        <v>1</v>
      </c>
      <c r="Q154" s="81" t="s">
        <v>412</v>
      </c>
      <c r="R154" s="81"/>
      <c r="S154" s="81"/>
      <c r="T154" s="80" t="str">
        <f>REPLACE(INDEX(GroupVertices[Group],MATCH(Edges[[#This Row],[Vertex 1]],GroupVertices[Vertex],0)),1,1,"")</f>
        <v>2</v>
      </c>
      <c r="U154" s="80" t="str">
        <f>REPLACE(INDEX(GroupVertices[Group],MATCH(Edges[[#This Row],[Vertex 2]],GroupVertices[Vertex],0)),1,1,"")</f>
        <v>2</v>
      </c>
      <c r="V154" s="35"/>
      <c r="W154" s="35"/>
      <c r="X154" s="35"/>
      <c r="Y154" s="35"/>
      <c r="Z154" s="35"/>
      <c r="AA154" s="35"/>
      <c r="AB154" s="35"/>
      <c r="AC154" s="35"/>
      <c r="AD154" s="35"/>
    </row>
    <row r="155" spans="1:30" ht="15">
      <c r="A155" s="65" t="s">
        <v>360</v>
      </c>
      <c r="B155" s="65" t="s">
        <v>377</v>
      </c>
      <c r="C155" s="66"/>
      <c r="D155" s="67"/>
      <c r="E155" s="68"/>
      <c r="F155" s="69"/>
      <c r="G155" s="66"/>
      <c r="H155" s="70"/>
      <c r="I155" s="71"/>
      <c r="J155" s="71"/>
      <c r="K155" s="35" t="s">
        <v>65</v>
      </c>
      <c r="L155" s="79">
        <v>155</v>
      </c>
      <c r="M155" s="79"/>
      <c r="N155" s="73"/>
      <c r="O155" s="81" t="s">
        <v>411</v>
      </c>
      <c r="P155" s="81">
        <v>1</v>
      </c>
      <c r="Q155" s="81" t="s">
        <v>412</v>
      </c>
      <c r="R155" s="81"/>
      <c r="S155" s="81"/>
      <c r="T155" s="80" t="str">
        <f>REPLACE(INDEX(GroupVertices[Group],MATCH(Edges[[#This Row],[Vertex 1]],GroupVertices[Vertex],0)),1,1,"")</f>
        <v>2</v>
      </c>
      <c r="U155" s="80" t="str">
        <f>REPLACE(INDEX(GroupVertices[Group],MATCH(Edges[[#This Row],[Vertex 2]],GroupVertices[Vertex],0)),1,1,"")</f>
        <v>2</v>
      </c>
      <c r="V155" s="35"/>
      <c r="W155" s="35"/>
      <c r="X155" s="35"/>
      <c r="Y155" s="35"/>
      <c r="Z155" s="35"/>
      <c r="AA155" s="35"/>
      <c r="AB155" s="35"/>
      <c r="AC155" s="35"/>
      <c r="AD155" s="35"/>
    </row>
    <row r="156" spans="1:30" ht="15">
      <c r="A156" s="65" t="s">
        <v>326</v>
      </c>
      <c r="B156" s="65" t="s">
        <v>360</v>
      </c>
      <c r="C156" s="66"/>
      <c r="D156" s="67"/>
      <c r="E156" s="68"/>
      <c r="F156" s="69"/>
      <c r="G156" s="66"/>
      <c r="H156" s="70"/>
      <c r="I156" s="71"/>
      <c r="J156" s="71"/>
      <c r="K156" s="35" t="s">
        <v>65</v>
      </c>
      <c r="L156" s="79">
        <v>156</v>
      </c>
      <c r="M156" s="79"/>
      <c r="N156" s="73"/>
      <c r="O156" s="81" t="s">
        <v>411</v>
      </c>
      <c r="P156" s="81">
        <v>1</v>
      </c>
      <c r="Q156" s="81" t="s">
        <v>412</v>
      </c>
      <c r="R156" s="81"/>
      <c r="S156" s="81"/>
      <c r="T156" s="80" t="str">
        <f>REPLACE(INDEX(GroupVertices[Group],MATCH(Edges[[#This Row],[Vertex 1]],GroupVertices[Vertex],0)),1,1,"")</f>
        <v>1</v>
      </c>
      <c r="U156" s="80" t="str">
        <f>REPLACE(INDEX(GroupVertices[Group],MATCH(Edges[[#This Row],[Vertex 2]],GroupVertices[Vertex],0)),1,1,"")</f>
        <v>2</v>
      </c>
      <c r="V156" s="35"/>
      <c r="W156" s="35"/>
      <c r="X156" s="35"/>
      <c r="Y156" s="35"/>
      <c r="Z156" s="35"/>
      <c r="AA156" s="35"/>
      <c r="AB156" s="35"/>
      <c r="AC156" s="35"/>
      <c r="AD156" s="35"/>
    </row>
    <row r="157" spans="1:30" ht="15">
      <c r="A157" s="65" t="s">
        <v>358</v>
      </c>
      <c r="B157" s="65" t="s">
        <v>360</v>
      </c>
      <c r="C157" s="66"/>
      <c r="D157" s="67"/>
      <c r="E157" s="68"/>
      <c r="F157" s="69"/>
      <c r="G157" s="66"/>
      <c r="H157" s="70"/>
      <c r="I157" s="71"/>
      <c r="J157" s="71"/>
      <c r="K157" s="35" t="s">
        <v>65</v>
      </c>
      <c r="L157" s="79">
        <v>157</v>
      </c>
      <c r="M157" s="79"/>
      <c r="N157" s="73"/>
      <c r="O157" s="81" t="s">
        <v>411</v>
      </c>
      <c r="P157" s="81">
        <v>1</v>
      </c>
      <c r="Q157" s="81" t="s">
        <v>412</v>
      </c>
      <c r="R157" s="81"/>
      <c r="S157" s="81"/>
      <c r="T157" s="80" t="str">
        <f>REPLACE(INDEX(GroupVertices[Group],MATCH(Edges[[#This Row],[Vertex 1]],GroupVertices[Vertex],0)),1,1,"")</f>
        <v>2</v>
      </c>
      <c r="U157" s="80" t="str">
        <f>REPLACE(INDEX(GroupVertices[Group],MATCH(Edges[[#This Row],[Vertex 2]],GroupVertices[Vertex],0)),1,1,"")</f>
        <v>2</v>
      </c>
      <c r="V157" s="35"/>
      <c r="W157" s="35"/>
      <c r="X157" s="35"/>
      <c r="Y157" s="35"/>
      <c r="Z157" s="35"/>
      <c r="AA157" s="35"/>
      <c r="AB157" s="35"/>
      <c r="AC157" s="35"/>
      <c r="AD157" s="35"/>
    </row>
    <row r="158" spans="1:30" ht="15">
      <c r="A158" s="65" t="s">
        <v>361</v>
      </c>
      <c r="B158" s="65" t="s">
        <v>360</v>
      </c>
      <c r="C158" s="66"/>
      <c r="D158" s="67"/>
      <c r="E158" s="68"/>
      <c r="F158" s="69"/>
      <c r="G158" s="66"/>
      <c r="H158" s="70"/>
      <c r="I158" s="71"/>
      <c r="J158" s="71"/>
      <c r="K158" s="35" t="s">
        <v>66</v>
      </c>
      <c r="L158" s="79">
        <v>158</v>
      </c>
      <c r="M158" s="79"/>
      <c r="N158" s="73"/>
      <c r="O158" s="81" t="s">
        <v>411</v>
      </c>
      <c r="P158" s="81">
        <v>1</v>
      </c>
      <c r="Q158" s="81" t="s">
        <v>412</v>
      </c>
      <c r="R158" s="81"/>
      <c r="S158" s="81"/>
      <c r="T158" s="80" t="str">
        <f>REPLACE(INDEX(GroupVertices[Group],MATCH(Edges[[#This Row],[Vertex 1]],GroupVertices[Vertex],0)),1,1,"")</f>
        <v>2</v>
      </c>
      <c r="U158" s="80" t="str">
        <f>REPLACE(INDEX(GroupVertices[Group],MATCH(Edges[[#This Row],[Vertex 2]],GroupVertices[Vertex],0)),1,1,"")</f>
        <v>2</v>
      </c>
      <c r="V158" s="35"/>
      <c r="W158" s="35"/>
      <c r="X158" s="35"/>
      <c r="Y158" s="35"/>
      <c r="Z158" s="35"/>
      <c r="AA158" s="35"/>
      <c r="AB158" s="35"/>
      <c r="AC158" s="35"/>
      <c r="AD158" s="35"/>
    </row>
    <row r="159" spans="1:30" ht="15">
      <c r="A159" s="65" t="s">
        <v>326</v>
      </c>
      <c r="B159" s="65" t="s">
        <v>406</v>
      </c>
      <c r="C159" s="66"/>
      <c r="D159" s="67"/>
      <c r="E159" s="68"/>
      <c r="F159" s="69"/>
      <c r="G159" s="66"/>
      <c r="H159" s="70"/>
      <c r="I159" s="71"/>
      <c r="J159" s="71"/>
      <c r="K159" s="35" t="s">
        <v>65</v>
      </c>
      <c r="L159" s="79">
        <v>159</v>
      </c>
      <c r="M159" s="79"/>
      <c r="N159" s="73"/>
      <c r="O159" s="81" t="s">
        <v>411</v>
      </c>
      <c r="P159" s="81">
        <v>1</v>
      </c>
      <c r="Q159" s="81" t="s">
        <v>412</v>
      </c>
      <c r="R159" s="81"/>
      <c r="S159" s="81"/>
      <c r="T159" s="80" t="str">
        <f>REPLACE(INDEX(GroupVertices[Group],MATCH(Edges[[#This Row],[Vertex 1]],GroupVertices[Vertex],0)),1,1,"")</f>
        <v>1</v>
      </c>
      <c r="U159" s="80" t="str">
        <f>REPLACE(INDEX(GroupVertices[Group],MATCH(Edges[[#This Row],[Vertex 2]],GroupVertices[Vertex],0)),1,1,"")</f>
        <v>1</v>
      </c>
      <c r="V159" s="35"/>
      <c r="W159" s="35"/>
      <c r="X159" s="35"/>
      <c r="Y159" s="35"/>
      <c r="Z159" s="35"/>
      <c r="AA159" s="35"/>
      <c r="AB159" s="35"/>
      <c r="AC159" s="35"/>
      <c r="AD159" s="35"/>
    </row>
    <row r="160" spans="1:30" ht="15">
      <c r="A160" s="65" t="s">
        <v>363</v>
      </c>
      <c r="B160" s="65" t="s">
        <v>406</v>
      </c>
      <c r="C160" s="66"/>
      <c r="D160" s="67"/>
      <c r="E160" s="68"/>
      <c r="F160" s="69"/>
      <c r="G160" s="66"/>
      <c r="H160" s="70"/>
      <c r="I160" s="71"/>
      <c r="J160" s="71"/>
      <c r="K160" s="35" t="s">
        <v>65</v>
      </c>
      <c r="L160" s="79">
        <v>160</v>
      </c>
      <c r="M160" s="79"/>
      <c r="N160" s="73"/>
      <c r="O160" s="81" t="s">
        <v>411</v>
      </c>
      <c r="P160" s="81">
        <v>1</v>
      </c>
      <c r="Q160" s="81" t="s">
        <v>412</v>
      </c>
      <c r="R160" s="81"/>
      <c r="S160" s="81"/>
      <c r="T160" s="80" t="str">
        <f>REPLACE(INDEX(GroupVertices[Group],MATCH(Edges[[#This Row],[Vertex 1]],GroupVertices[Vertex],0)),1,1,"")</f>
        <v>1</v>
      </c>
      <c r="U160" s="80" t="str">
        <f>REPLACE(INDEX(GroupVertices[Group],MATCH(Edges[[#This Row],[Vertex 2]],GroupVertices[Vertex],0)),1,1,"")</f>
        <v>1</v>
      </c>
      <c r="V160" s="35"/>
      <c r="W160" s="35"/>
      <c r="X160" s="35"/>
      <c r="Y160" s="35"/>
      <c r="Z160" s="35"/>
      <c r="AA160" s="35"/>
      <c r="AB160" s="35"/>
      <c r="AC160" s="35"/>
      <c r="AD160" s="35"/>
    </row>
    <row r="161" spans="1:30" ht="15">
      <c r="A161" s="65" t="s">
        <v>364</v>
      </c>
      <c r="B161" s="65" t="s">
        <v>339</v>
      </c>
      <c r="C161" s="66"/>
      <c r="D161" s="67"/>
      <c r="E161" s="68"/>
      <c r="F161" s="69"/>
      <c r="G161" s="66"/>
      <c r="H161" s="70"/>
      <c r="I161" s="71"/>
      <c r="J161" s="71"/>
      <c r="K161" s="35" t="s">
        <v>65</v>
      </c>
      <c r="L161" s="79">
        <v>161</v>
      </c>
      <c r="M161" s="79"/>
      <c r="N161" s="73"/>
      <c r="O161" s="81" t="s">
        <v>411</v>
      </c>
      <c r="P161" s="81">
        <v>1</v>
      </c>
      <c r="Q161" s="81" t="s">
        <v>412</v>
      </c>
      <c r="R161" s="81"/>
      <c r="S161" s="81"/>
      <c r="T161" s="80" t="str">
        <f>REPLACE(INDEX(GroupVertices[Group],MATCH(Edges[[#This Row],[Vertex 1]],GroupVertices[Vertex],0)),1,1,"")</f>
        <v>2</v>
      </c>
      <c r="U161" s="80" t="str">
        <f>REPLACE(INDEX(GroupVertices[Group],MATCH(Edges[[#This Row],[Vertex 2]],GroupVertices[Vertex],0)),1,1,"")</f>
        <v>2</v>
      </c>
      <c r="V161" s="35"/>
      <c r="W161" s="35"/>
      <c r="X161" s="35"/>
      <c r="Y161" s="35"/>
      <c r="Z161" s="35"/>
      <c r="AA161" s="35"/>
      <c r="AB161" s="35"/>
      <c r="AC161" s="35"/>
      <c r="AD161" s="35"/>
    </row>
    <row r="162" spans="1:30" ht="15">
      <c r="A162" s="65" t="s">
        <v>338</v>
      </c>
      <c r="B162" s="65" t="s">
        <v>339</v>
      </c>
      <c r="C162" s="66"/>
      <c r="D162" s="67"/>
      <c r="E162" s="68"/>
      <c r="F162" s="69"/>
      <c r="G162" s="66"/>
      <c r="H162" s="70"/>
      <c r="I162" s="71"/>
      <c r="J162" s="71"/>
      <c r="K162" s="35" t="s">
        <v>65</v>
      </c>
      <c r="L162" s="79">
        <v>162</v>
      </c>
      <c r="M162" s="79"/>
      <c r="N162" s="73"/>
      <c r="O162" s="81" t="s">
        <v>411</v>
      </c>
      <c r="P162" s="81">
        <v>1</v>
      </c>
      <c r="Q162" s="81" t="s">
        <v>412</v>
      </c>
      <c r="R162" s="81"/>
      <c r="S162" s="81"/>
      <c r="T162" s="80" t="str">
        <f>REPLACE(INDEX(GroupVertices[Group],MATCH(Edges[[#This Row],[Vertex 1]],GroupVertices[Vertex],0)),1,1,"")</f>
        <v>3</v>
      </c>
      <c r="U162" s="80" t="str">
        <f>REPLACE(INDEX(GroupVertices[Group],MATCH(Edges[[#This Row],[Vertex 2]],GroupVertices[Vertex],0)),1,1,"")</f>
        <v>2</v>
      </c>
      <c r="V162" s="35"/>
      <c r="W162" s="35"/>
      <c r="X162" s="35"/>
      <c r="Y162" s="35"/>
      <c r="Z162" s="35"/>
      <c r="AA162" s="35"/>
      <c r="AB162" s="35"/>
      <c r="AC162" s="35"/>
      <c r="AD162" s="35"/>
    </row>
    <row r="163" spans="1:30" ht="15">
      <c r="A163" s="65" t="s">
        <v>339</v>
      </c>
      <c r="B163" s="65" t="s">
        <v>375</v>
      </c>
      <c r="C163" s="66"/>
      <c r="D163" s="67"/>
      <c r="E163" s="68"/>
      <c r="F163" s="69"/>
      <c r="G163" s="66"/>
      <c r="H163" s="70"/>
      <c r="I163" s="71"/>
      <c r="J163" s="71"/>
      <c r="K163" s="35" t="s">
        <v>65</v>
      </c>
      <c r="L163" s="79">
        <v>163</v>
      </c>
      <c r="M163" s="79"/>
      <c r="N163" s="73"/>
      <c r="O163" s="81" t="s">
        <v>411</v>
      </c>
      <c r="P163" s="81">
        <v>1</v>
      </c>
      <c r="Q163" s="81" t="s">
        <v>412</v>
      </c>
      <c r="R163" s="81"/>
      <c r="S163" s="81"/>
      <c r="T163" s="80" t="str">
        <f>REPLACE(INDEX(GroupVertices[Group],MATCH(Edges[[#This Row],[Vertex 1]],GroupVertices[Vertex],0)),1,1,"")</f>
        <v>2</v>
      </c>
      <c r="U163" s="80" t="str">
        <f>REPLACE(INDEX(GroupVertices[Group],MATCH(Edges[[#This Row],[Vertex 2]],GroupVertices[Vertex],0)),1,1,"")</f>
        <v>5</v>
      </c>
      <c r="V163" s="35"/>
      <c r="W163" s="35"/>
      <c r="X163" s="35"/>
      <c r="Y163" s="35"/>
      <c r="Z163" s="35"/>
      <c r="AA163" s="35"/>
      <c r="AB163" s="35"/>
      <c r="AC163" s="35"/>
      <c r="AD163" s="35"/>
    </row>
    <row r="164" spans="1:30" ht="15">
      <c r="A164" s="65" t="s">
        <v>326</v>
      </c>
      <c r="B164" s="65" t="s">
        <v>339</v>
      </c>
      <c r="C164" s="66"/>
      <c r="D164" s="67"/>
      <c r="E164" s="68"/>
      <c r="F164" s="69"/>
      <c r="G164" s="66"/>
      <c r="H164" s="70"/>
      <c r="I164" s="71"/>
      <c r="J164" s="71"/>
      <c r="K164" s="35" t="s">
        <v>65</v>
      </c>
      <c r="L164" s="79">
        <v>164</v>
      </c>
      <c r="M164" s="79"/>
      <c r="N164" s="73"/>
      <c r="O164" s="81" t="s">
        <v>411</v>
      </c>
      <c r="P164" s="81">
        <v>1</v>
      </c>
      <c r="Q164" s="81" t="s">
        <v>412</v>
      </c>
      <c r="R164" s="81"/>
      <c r="S164" s="81"/>
      <c r="T164" s="80" t="str">
        <f>REPLACE(INDEX(GroupVertices[Group],MATCH(Edges[[#This Row],[Vertex 1]],GroupVertices[Vertex],0)),1,1,"")</f>
        <v>1</v>
      </c>
      <c r="U164" s="80" t="str">
        <f>REPLACE(INDEX(GroupVertices[Group],MATCH(Edges[[#This Row],[Vertex 2]],GroupVertices[Vertex],0)),1,1,"")</f>
        <v>2</v>
      </c>
      <c r="V164" s="35"/>
      <c r="W164" s="35"/>
      <c r="X164" s="35"/>
      <c r="Y164" s="35"/>
      <c r="Z164" s="35"/>
      <c r="AA164" s="35"/>
      <c r="AB164" s="35"/>
      <c r="AC164" s="35"/>
      <c r="AD164" s="35"/>
    </row>
    <row r="165" spans="1:30" ht="15">
      <c r="A165" s="65" t="s">
        <v>357</v>
      </c>
      <c r="B165" s="65" t="s">
        <v>339</v>
      </c>
      <c r="C165" s="66"/>
      <c r="D165" s="67"/>
      <c r="E165" s="68"/>
      <c r="F165" s="69"/>
      <c r="G165" s="66"/>
      <c r="H165" s="70"/>
      <c r="I165" s="71"/>
      <c r="J165" s="71"/>
      <c r="K165" s="35" t="s">
        <v>65</v>
      </c>
      <c r="L165" s="79">
        <v>165</v>
      </c>
      <c r="M165" s="79"/>
      <c r="N165" s="73"/>
      <c r="O165" s="81" t="s">
        <v>411</v>
      </c>
      <c r="P165" s="81">
        <v>1</v>
      </c>
      <c r="Q165" s="81" t="s">
        <v>412</v>
      </c>
      <c r="R165" s="81"/>
      <c r="S165" s="81"/>
      <c r="T165" s="80" t="str">
        <f>REPLACE(INDEX(GroupVertices[Group],MATCH(Edges[[#This Row],[Vertex 1]],GroupVertices[Vertex],0)),1,1,"")</f>
        <v>3</v>
      </c>
      <c r="U165" s="80" t="str">
        <f>REPLACE(INDEX(GroupVertices[Group],MATCH(Edges[[#This Row],[Vertex 2]],GroupVertices[Vertex],0)),1,1,"")</f>
        <v>2</v>
      </c>
      <c r="V165" s="35"/>
      <c r="W165" s="35"/>
      <c r="X165" s="35"/>
      <c r="Y165" s="35"/>
      <c r="Z165" s="35"/>
      <c r="AA165" s="35"/>
      <c r="AB165" s="35"/>
      <c r="AC165" s="35"/>
      <c r="AD165" s="35"/>
    </row>
    <row r="166" spans="1:30" ht="15">
      <c r="A166" s="65" t="s">
        <v>365</v>
      </c>
      <c r="B166" s="65" t="s">
        <v>339</v>
      </c>
      <c r="C166" s="66"/>
      <c r="D166" s="67"/>
      <c r="E166" s="68"/>
      <c r="F166" s="69"/>
      <c r="G166" s="66"/>
      <c r="H166" s="70"/>
      <c r="I166" s="71"/>
      <c r="J166" s="71"/>
      <c r="K166" s="35" t="s">
        <v>65</v>
      </c>
      <c r="L166" s="79">
        <v>166</v>
      </c>
      <c r="M166" s="79"/>
      <c r="N166" s="73"/>
      <c r="O166" s="81" t="s">
        <v>411</v>
      </c>
      <c r="P166" s="81">
        <v>1</v>
      </c>
      <c r="Q166" s="81" t="s">
        <v>412</v>
      </c>
      <c r="R166" s="81"/>
      <c r="S166" s="81"/>
      <c r="T166" s="80" t="str">
        <f>REPLACE(INDEX(GroupVertices[Group],MATCH(Edges[[#This Row],[Vertex 1]],GroupVertices[Vertex],0)),1,1,"")</f>
        <v>2</v>
      </c>
      <c r="U166" s="80" t="str">
        <f>REPLACE(INDEX(GroupVertices[Group],MATCH(Edges[[#This Row],[Vertex 2]],GroupVertices[Vertex],0)),1,1,"")</f>
        <v>2</v>
      </c>
      <c r="V166" s="35"/>
      <c r="W166" s="35"/>
      <c r="X166" s="35"/>
      <c r="Y166" s="35"/>
      <c r="Z166" s="35"/>
      <c r="AA166" s="35"/>
      <c r="AB166" s="35"/>
      <c r="AC166" s="35"/>
      <c r="AD166" s="35"/>
    </row>
    <row r="167" spans="1:30" ht="15">
      <c r="A167" s="65" t="s">
        <v>348</v>
      </c>
      <c r="B167" s="65" t="s">
        <v>339</v>
      </c>
      <c r="C167" s="66"/>
      <c r="D167" s="67"/>
      <c r="E167" s="68"/>
      <c r="F167" s="69"/>
      <c r="G167" s="66"/>
      <c r="H167" s="70"/>
      <c r="I167" s="71"/>
      <c r="J167" s="71"/>
      <c r="K167" s="35" t="s">
        <v>65</v>
      </c>
      <c r="L167" s="79">
        <v>167</v>
      </c>
      <c r="M167" s="79"/>
      <c r="N167" s="73"/>
      <c r="O167" s="81" t="s">
        <v>411</v>
      </c>
      <c r="P167" s="81">
        <v>1</v>
      </c>
      <c r="Q167" s="81" t="s">
        <v>412</v>
      </c>
      <c r="R167" s="81"/>
      <c r="S167" s="81"/>
      <c r="T167" s="80" t="str">
        <f>REPLACE(INDEX(GroupVertices[Group],MATCH(Edges[[#This Row],[Vertex 1]],GroupVertices[Vertex],0)),1,1,"")</f>
        <v>2</v>
      </c>
      <c r="U167" s="80" t="str">
        <f>REPLACE(INDEX(GroupVertices[Group],MATCH(Edges[[#This Row],[Vertex 2]],GroupVertices[Vertex],0)),1,1,"")</f>
        <v>2</v>
      </c>
      <c r="V167" s="35"/>
      <c r="W167" s="35"/>
      <c r="X167" s="35"/>
      <c r="Y167" s="35"/>
      <c r="Z167" s="35"/>
      <c r="AA167" s="35"/>
      <c r="AB167" s="35"/>
      <c r="AC167" s="35"/>
      <c r="AD167" s="35"/>
    </row>
    <row r="168" spans="1:30" ht="15">
      <c r="A168" s="65" t="s">
        <v>358</v>
      </c>
      <c r="B168" s="65" t="s">
        <v>339</v>
      </c>
      <c r="C168" s="66"/>
      <c r="D168" s="67"/>
      <c r="E168" s="68"/>
      <c r="F168" s="69"/>
      <c r="G168" s="66"/>
      <c r="H168" s="70"/>
      <c r="I168" s="71"/>
      <c r="J168" s="71"/>
      <c r="K168" s="35" t="s">
        <v>65</v>
      </c>
      <c r="L168" s="79">
        <v>168</v>
      </c>
      <c r="M168" s="79"/>
      <c r="N168" s="73"/>
      <c r="O168" s="81" t="s">
        <v>411</v>
      </c>
      <c r="P168" s="81">
        <v>1</v>
      </c>
      <c r="Q168" s="81" t="s">
        <v>412</v>
      </c>
      <c r="R168" s="81"/>
      <c r="S168" s="81"/>
      <c r="T168" s="80" t="str">
        <f>REPLACE(INDEX(GroupVertices[Group],MATCH(Edges[[#This Row],[Vertex 1]],GroupVertices[Vertex],0)),1,1,"")</f>
        <v>2</v>
      </c>
      <c r="U168" s="80" t="str">
        <f>REPLACE(INDEX(GroupVertices[Group],MATCH(Edges[[#This Row],[Vertex 2]],GroupVertices[Vertex],0)),1,1,"")</f>
        <v>2</v>
      </c>
      <c r="V168" s="35"/>
      <c r="W168" s="35"/>
      <c r="X168" s="35"/>
      <c r="Y168" s="35"/>
      <c r="Z168" s="35"/>
      <c r="AA168" s="35"/>
      <c r="AB168" s="35"/>
      <c r="AC168" s="35"/>
      <c r="AD168" s="35"/>
    </row>
    <row r="169" spans="1:30" ht="15">
      <c r="A169" s="65" t="s">
        <v>366</v>
      </c>
      <c r="B169" s="65" t="s">
        <v>339</v>
      </c>
      <c r="C169" s="66"/>
      <c r="D169" s="67"/>
      <c r="E169" s="68"/>
      <c r="F169" s="69"/>
      <c r="G169" s="66"/>
      <c r="H169" s="70"/>
      <c r="I169" s="71"/>
      <c r="J169" s="71"/>
      <c r="K169" s="35" t="s">
        <v>65</v>
      </c>
      <c r="L169" s="79">
        <v>169</v>
      </c>
      <c r="M169" s="79"/>
      <c r="N169" s="73"/>
      <c r="O169" s="81" t="s">
        <v>411</v>
      </c>
      <c r="P169" s="81">
        <v>1</v>
      </c>
      <c r="Q169" s="81" t="s">
        <v>412</v>
      </c>
      <c r="R169" s="81"/>
      <c r="S169" s="81"/>
      <c r="T169" s="80" t="str">
        <f>REPLACE(INDEX(GroupVertices[Group],MATCH(Edges[[#This Row],[Vertex 1]],GroupVertices[Vertex],0)),1,1,"")</f>
        <v>2</v>
      </c>
      <c r="U169" s="80" t="str">
        <f>REPLACE(INDEX(GroupVertices[Group],MATCH(Edges[[#This Row],[Vertex 2]],GroupVertices[Vertex],0)),1,1,"")</f>
        <v>2</v>
      </c>
      <c r="V169" s="35"/>
      <c r="W169" s="35"/>
      <c r="X169" s="35"/>
      <c r="Y169" s="35"/>
      <c r="Z169" s="35"/>
      <c r="AA169" s="35"/>
      <c r="AB169" s="35"/>
      <c r="AC169" s="35"/>
      <c r="AD169" s="35"/>
    </row>
    <row r="170" spans="1:30" ht="15">
      <c r="A170" s="65" t="s">
        <v>361</v>
      </c>
      <c r="B170" s="65" t="s">
        <v>339</v>
      </c>
      <c r="C170" s="66"/>
      <c r="D170" s="67"/>
      <c r="E170" s="68"/>
      <c r="F170" s="69"/>
      <c r="G170" s="66"/>
      <c r="H170" s="70"/>
      <c r="I170" s="71"/>
      <c r="J170" s="71"/>
      <c r="K170" s="35" t="s">
        <v>65</v>
      </c>
      <c r="L170" s="79">
        <v>170</v>
      </c>
      <c r="M170" s="79"/>
      <c r="N170" s="73"/>
      <c r="O170" s="81" t="s">
        <v>411</v>
      </c>
      <c r="P170" s="81">
        <v>1</v>
      </c>
      <c r="Q170" s="81" t="s">
        <v>412</v>
      </c>
      <c r="R170" s="81"/>
      <c r="S170" s="81"/>
      <c r="T170" s="80" t="str">
        <f>REPLACE(INDEX(GroupVertices[Group],MATCH(Edges[[#This Row],[Vertex 1]],GroupVertices[Vertex],0)),1,1,"")</f>
        <v>2</v>
      </c>
      <c r="U170" s="80" t="str">
        <f>REPLACE(INDEX(GroupVertices[Group],MATCH(Edges[[#This Row],[Vertex 2]],GroupVertices[Vertex],0)),1,1,"")</f>
        <v>2</v>
      </c>
      <c r="V170" s="35"/>
      <c r="W170" s="35"/>
      <c r="X170" s="35"/>
      <c r="Y170" s="35"/>
      <c r="Z170" s="35"/>
      <c r="AA170" s="35"/>
      <c r="AB170" s="35"/>
      <c r="AC170" s="35"/>
      <c r="AD170" s="35"/>
    </row>
    <row r="171" spans="1:30" ht="15">
      <c r="A171" s="65" t="s">
        <v>367</v>
      </c>
      <c r="B171" s="65" t="s">
        <v>339</v>
      </c>
      <c r="C171" s="66"/>
      <c r="D171" s="67"/>
      <c r="E171" s="68"/>
      <c r="F171" s="69"/>
      <c r="G171" s="66"/>
      <c r="H171" s="70"/>
      <c r="I171" s="71"/>
      <c r="J171" s="71"/>
      <c r="K171" s="35" t="s">
        <v>65</v>
      </c>
      <c r="L171" s="79">
        <v>171</v>
      </c>
      <c r="M171" s="79"/>
      <c r="N171" s="73"/>
      <c r="O171" s="81" t="s">
        <v>411</v>
      </c>
      <c r="P171" s="81">
        <v>1</v>
      </c>
      <c r="Q171" s="81" t="s">
        <v>412</v>
      </c>
      <c r="R171" s="81"/>
      <c r="S171" s="81"/>
      <c r="T171" s="80" t="str">
        <f>REPLACE(INDEX(GroupVertices[Group],MATCH(Edges[[#This Row],[Vertex 1]],GroupVertices[Vertex],0)),1,1,"")</f>
        <v>2</v>
      </c>
      <c r="U171" s="80" t="str">
        <f>REPLACE(INDEX(GroupVertices[Group],MATCH(Edges[[#This Row],[Vertex 2]],GroupVertices[Vertex],0)),1,1,"")</f>
        <v>2</v>
      </c>
      <c r="V171" s="35"/>
      <c r="W171" s="35"/>
      <c r="X171" s="35"/>
      <c r="Y171" s="35"/>
      <c r="Z171" s="35"/>
      <c r="AA171" s="35"/>
      <c r="AB171" s="35"/>
      <c r="AC171" s="35"/>
      <c r="AD171" s="35"/>
    </row>
    <row r="172" spans="1:30" ht="15">
      <c r="A172" s="65" t="s">
        <v>368</v>
      </c>
      <c r="B172" s="65" t="s">
        <v>354</v>
      </c>
      <c r="C172" s="66"/>
      <c r="D172" s="67"/>
      <c r="E172" s="68"/>
      <c r="F172" s="69"/>
      <c r="G172" s="66"/>
      <c r="H172" s="70"/>
      <c r="I172" s="71"/>
      <c r="J172" s="71"/>
      <c r="K172" s="35" t="s">
        <v>65</v>
      </c>
      <c r="L172" s="79">
        <v>172</v>
      </c>
      <c r="M172" s="79"/>
      <c r="N172" s="73"/>
      <c r="O172" s="81" t="s">
        <v>411</v>
      </c>
      <c r="P172" s="81">
        <v>1</v>
      </c>
      <c r="Q172" s="81" t="s">
        <v>412</v>
      </c>
      <c r="R172" s="81"/>
      <c r="S172" s="81"/>
      <c r="T172" s="80" t="str">
        <f>REPLACE(INDEX(GroupVertices[Group],MATCH(Edges[[#This Row],[Vertex 1]],GroupVertices[Vertex],0)),1,1,"")</f>
        <v>4</v>
      </c>
      <c r="U172" s="80" t="str">
        <f>REPLACE(INDEX(GroupVertices[Group],MATCH(Edges[[#This Row],[Vertex 2]],GroupVertices[Vertex],0)),1,1,"")</f>
        <v>4</v>
      </c>
      <c r="V172" s="35"/>
      <c r="W172" s="35"/>
      <c r="X172" s="35"/>
      <c r="Y172" s="35"/>
      <c r="Z172" s="35"/>
      <c r="AA172" s="35"/>
      <c r="AB172" s="35"/>
      <c r="AC172" s="35"/>
      <c r="AD172" s="35"/>
    </row>
    <row r="173" spans="1:30" ht="15">
      <c r="A173" s="65" t="s">
        <v>326</v>
      </c>
      <c r="B173" s="65" t="s">
        <v>354</v>
      </c>
      <c r="C173" s="66"/>
      <c r="D173" s="67"/>
      <c r="E173" s="68"/>
      <c r="F173" s="69"/>
      <c r="G173" s="66"/>
      <c r="H173" s="70"/>
      <c r="I173" s="71"/>
      <c r="J173" s="71"/>
      <c r="K173" s="35" t="s">
        <v>65</v>
      </c>
      <c r="L173" s="79">
        <v>173</v>
      </c>
      <c r="M173" s="79"/>
      <c r="N173" s="73"/>
      <c r="O173" s="81" t="s">
        <v>411</v>
      </c>
      <c r="P173" s="81">
        <v>1</v>
      </c>
      <c r="Q173" s="81" t="s">
        <v>412</v>
      </c>
      <c r="R173" s="81"/>
      <c r="S173" s="81"/>
      <c r="T173" s="80" t="str">
        <f>REPLACE(INDEX(GroupVertices[Group],MATCH(Edges[[#This Row],[Vertex 1]],GroupVertices[Vertex],0)),1,1,"")</f>
        <v>1</v>
      </c>
      <c r="U173" s="80" t="str">
        <f>REPLACE(INDEX(GroupVertices[Group],MATCH(Edges[[#This Row],[Vertex 2]],GroupVertices[Vertex],0)),1,1,"")</f>
        <v>4</v>
      </c>
      <c r="V173" s="35"/>
      <c r="W173" s="35"/>
      <c r="X173" s="35"/>
      <c r="Y173" s="35"/>
      <c r="Z173" s="35"/>
      <c r="AA173" s="35"/>
      <c r="AB173" s="35"/>
      <c r="AC173" s="35"/>
      <c r="AD173" s="35"/>
    </row>
    <row r="174" spans="1:30" ht="15">
      <c r="A174" s="65" t="s">
        <v>369</v>
      </c>
      <c r="B174" s="65" t="s">
        <v>354</v>
      </c>
      <c r="C174" s="66"/>
      <c r="D174" s="67"/>
      <c r="E174" s="68"/>
      <c r="F174" s="69"/>
      <c r="G174" s="66"/>
      <c r="H174" s="70"/>
      <c r="I174" s="71"/>
      <c r="J174" s="71"/>
      <c r="K174" s="35" t="s">
        <v>65</v>
      </c>
      <c r="L174" s="79">
        <v>174</v>
      </c>
      <c r="M174" s="79"/>
      <c r="N174" s="73"/>
      <c r="O174" s="81" t="s">
        <v>411</v>
      </c>
      <c r="P174" s="81">
        <v>1</v>
      </c>
      <c r="Q174" s="81" t="s">
        <v>412</v>
      </c>
      <c r="R174" s="81"/>
      <c r="S174" s="81"/>
      <c r="T174" s="80" t="str">
        <f>REPLACE(INDEX(GroupVertices[Group],MATCH(Edges[[#This Row],[Vertex 1]],GroupVertices[Vertex],0)),1,1,"")</f>
        <v>4</v>
      </c>
      <c r="U174" s="80" t="str">
        <f>REPLACE(INDEX(GroupVertices[Group],MATCH(Edges[[#This Row],[Vertex 2]],GroupVertices[Vertex],0)),1,1,"")</f>
        <v>4</v>
      </c>
      <c r="V174" s="35"/>
      <c r="W174" s="35"/>
      <c r="X174" s="35"/>
      <c r="Y174" s="35"/>
      <c r="Z174" s="35"/>
      <c r="AA174" s="35"/>
      <c r="AB174" s="35"/>
      <c r="AC174" s="35"/>
      <c r="AD174" s="35"/>
    </row>
    <row r="175" spans="1:30" ht="15">
      <c r="A175" s="65" t="s">
        <v>326</v>
      </c>
      <c r="B175" s="65" t="s">
        <v>407</v>
      </c>
      <c r="C175" s="66"/>
      <c r="D175" s="67"/>
      <c r="E175" s="68"/>
      <c r="F175" s="69"/>
      <c r="G175" s="66"/>
      <c r="H175" s="70"/>
      <c r="I175" s="71"/>
      <c r="J175" s="71"/>
      <c r="K175" s="35" t="s">
        <v>65</v>
      </c>
      <c r="L175" s="79">
        <v>175</v>
      </c>
      <c r="M175" s="79"/>
      <c r="N175" s="73"/>
      <c r="O175" s="81" t="s">
        <v>411</v>
      </c>
      <c r="P175" s="81">
        <v>1</v>
      </c>
      <c r="Q175" s="81" t="s">
        <v>412</v>
      </c>
      <c r="R175" s="81"/>
      <c r="S175" s="81"/>
      <c r="T175" s="80" t="str">
        <f>REPLACE(INDEX(GroupVertices[Group],MATCH(Edges[[#This Row],[Vertex 1]],GroupVertices[Vertex],0)),1,1,"")</f>
        <v>1</v>
      </c>
      <c r="U175" s="80" t="str">
        <f>REPLACE(INDEX(GroupVertices[Group],MATCH(Edges[[#This Row],[Vertex 2]],GroupVertices[Vertex],0)),1,1,"")</f>
        <v>1</v>
      </c>
      <c r="V175" s="35"/>
      <c r="W175" s="35"/>
      <c r="X175" s="35"/>
      <c r="Y175" s="35"/>
      <c r="Z175" s="35"/>
      <c r="AA175" s="35"/>
      <c r="AB175" s="35"/>
      <c r="AC175" s="35"/>
      <c r="AD175" s="35"/>
    </row>
    <row r="176" spans="1:30" ht="15">
      <c r="A176" s="65" t="s">
        <v>370</v>
      </c>
      <c r="B176" s="65" t="s">
        <v>375</v>
      </c>
      <c r="C176" s="66"/>
      <c r="D176" s="67"/>
      <c r="E176" s="68"/>
      <c r="F176" s="69"/>
      <c r="G176" s="66"/>
      <c r="H176" s="70"/>
      <c r="I176" s="71"/>
      <c r="J176" s="71"/>
      <c r="K176" s="35" t="s">
        <v>65</v>
      </c>
      <c r="L176" s="79">
        <v>176</v>
      </c>
      <c r="M176" s="79"/>
      <c r="N176" s="73"/>
      <c r="O176" s="81" t="s">
        <v>411</v>
      </c>
      <c r="P176" s="81">
        <v>1</v>
      </c>
      <c r="Q176" s="81" t="s">
        <v>412</v>
      </c>
      <c r="R176" s="81"/>
      <c r="S176" s="81"/>
      <c r="T176" s="80" t="str">
        <f>REPLACE(INDEX(GroupVertices[Group],MATCH(Edges[[#This Row],[Vertex 1]],GroupVertices[Vertex],0)),1,1,"")</f>
        <v>5</v>
      </c>
      <c r="U176" s="80" t="str">
        <f>REPLACE(INDEX(GroupVertices[Group],MATCH(Edges[[#This Row],[Vertex 2]],GroupVertices[Vertex],0)),1,1,"")</f>
        <v>5</v>
      </c>
      <c r="V176" s="35"/>
      <c r="W176" s="35"/>
      <c r="X176" s="35"/>
      <c r="Y176" s="35"/>
      <c r="Z176" s="35"/>
      <c r="AA176" s="35"/>
      <c r="AB176" s="35"/>
      <c r="AC176" s="35"/>
      <c r="AD176" s="35"/>
    </row>
    <row r="177" spans="1:30" ht="15">
      <c r="A177" s="65" t="s">
        <v>326</v>
      </c>
      <c r="B177" s="65" t="s">
        <v>370</v>
      </c>
      <c r="C177" s="66"/>
      <c r="D177" s="67"/>
      <c r="E177" s="68"/>
      <c r="F177" s="69"/>
      <c r="G177" s="66"/>
      <c r="H177" s="70"/>
      <c r="I177" s="71"/>
      <c r="J177" s="71"/>
      <c r="K177" s="35" t="s">
        <v>65</v>
      </c>
      <c r="L177" s="79">
        <v>177</v>
      </c>
      <c r="M177" s="79"/>
      <c r="N177" s="73"/>
      <c r="O177" s="81" t="s">
        <v>411</v>
      </c>
      <c r="P177" s="81">
        <v>1</v>
      </c>
      <c r="Q177" s="81" t="s">
        <v>412</v>
      </c>
      <c r="R177" s="81"/>
      <c r="S177" s="81"/>
      <c r="T177" s="80" t="str">
        <f>REPLACE(INDEX(GroupVertices[Group],MATCH(Edges[[#This Row],[Vertex 1]],GroupVertices[Vertex],0)),1,1,"")</f>
        <v>1</v>
      </c>
      <c r="U177" s="80" t="str">
        <f>REPLACE(INDEX(GroupVertices[Group],MATCH(Edges[[#This Row],[Vertex 2]],GroupVertices[Vertex],0)),1,1,"")</f>
        <v>5</v>
      </c>
      <c r="V177" s="35"/>
      <c r="W177" s="35"/>
      <c r="X177" s="35"/>
      <c r="Y177" s="35"/>
      <c r="Z177" s="35"/>
      <c r="AA177" s="35"/>
      <c r="AB177" s="35"/>
      <c r="AC177" s="35"/>
      <c r="AD177" s="35"/>
    </row>
    <row r="178" spans="1:30" ht="15">
      <c r="A178" s="65" t="s">
        <v>353</v>
      </c>
      <c r="B178" s="65" t="s">
        <v>370</v>
      </c>
      <c r="C178" s="66"/>
      <c r="D178" s="67"/>
      <c r="E178" s="68"/>
      <c r="F178" s="69"/>
      <c r="G178" s="66"/>
      <c r="H178" s="70"/>
      <c r="I178" s="71"/>
      <c r="J178" s="71"/>
      <c r="K178" s="35" t="s">
        <v>65</v>
      </c>
      <c r="L178" s="79">
        <v>178</v>
      </c>
      <c r="M178" s="79"/>
      <c r="N178" s="73"/>
      <c r="O178" s="81" t="s">
        <v>411</v>
      </c>
      <c r="P178" s="81">
        <v>1</v>
      </c>
      <c r="Q178" s="81" t="s">
        <v>412</v>
      </c>
      <c r="R178" s="81"/>
      <c r="S178" s="81"/>
      <c r="T178" s="80" t="str">
        <f>REPLACE(INDEX(GroupVertices[Group],MATCH(Edges[[#This Row],[Vertex 1]],GroupVertices[Vertex],0)),1,1,"")</f>
        <v>3</v>
      </c>
      <c r="U178" s="80" t="str">
        <f>REPLACE(INDEX(GroupVertices[Group],MATCH(Edges[[#This Row],[Vertex 2]],GroupVertices[Vertex],0)),1,1,"")</f>
        <v>5</v>
      </c>
      <c r="V178" s="35"/>
      <c r="W178" s="35"/>
      <c r="X178" s="35"/>
      <c r="Y178" s="35"/>
      <c r="Z178" s="35"/>
      <c r="AA178" s="35"/>
      <c r="AB178" s="35"/>
      <c r="AC178" s="35"/>
      <c r="AD178" s="35"/>
    </row>
    <row r="179" spans="1:30" ht="15">
      <c r="A179" s="65" t="s">
        <v>371</v>
      </c>
      <c r="B179" s="65" t="s">
        <v>370</v>
      </c>
      <c r="C179" s="66"/>
      <c r="D179" s="67"/>
      <c r="E179" s="68"/>
      <c r="F179" s="69"/>
      <c r="G179" s="66"/>
      <c r="H179" s="70"/>
      <c r="I179" s="71"/>
      <c r="J179" s="71"/>
      <c r="K179" s="35" t="s">
        <v>65</v>
      </c>
      <c r="L179" s="79">
        <v>179</v>
      </c>
      <c r="M179" s="79"/>
      <c r="N179" s="73"/>
      <c r="O179" s="81" t="s">
        <v>411</v>
      </c>
      <c r="P179" s="81">
        <v>1</v>
      </c>
      <c r="Q179" s="81" t="s">
        <v>412</v>
      </c>
      <c r="R179" s="81"/>
      <c r="S179" s="81"/>
      <c r="T179" s="80" t="str">
        <f>REPLACE(INDEX(GroupVertices[Group],MATCH(Edges[[#This Row],[Vertex 1]],GroupVertices[Vertex],0)),1,1,"")</f>
        <v>2</v>
      </c>
      <c r="U179" s="80" t="str">
        <f>REPLACE(INDEX(GroupVertices[Group],MATCH(Edges[[#This Row],[Vertex 2]],GroupVertices[Vertex],0)),1,1,"")</f>
        <v>5</v>
      </c>
      <c r="V179" s="35"/>
      <c r="W179" s="35"/>
      <c r="X179" s="35"/>
      <c r="Y179" s="35"/>
      <c r="Z179" s="35"/>
      <c r="AA179" s="35"/>
      <c r="AB179" s="35"/>
      <c r="AC179" s="35"/>
      <c r="AD179" s="35"/>
    </row>
    <row r="180" spans="1:30" ht="15">
      <c r="A180" s="65" t="s">
        <v>364</v>
      </c>
      <c r="B180" s="65" t="s">
        <v>366</v>
      </c>
      <c r="C180" s="66"/>
      <c r="D180" s="67"/>
      <c r="E180" s="68"/>
      <c r="F180" s="69"/>
      <c r="G180" s="66"/>
      <c r="H180" s="70"/>
      <c r="I180" s="71"/>
      <c r="J180" s="71"/>
      <c r="K180" s="35" t="s">
        <v>65</v>
      </c>
      <c r="L180" s="79">
        <v>180</v>
      </c>
      <c r="M180" s="79"/>
      <c r="N180" s="73"/>
      <c r="O180" s="81" t="s">
        <v>411</v>
      </c>
      <c r="P180" s="81">
        <v>1</v>
      </c>
      <c r="Q180" s="81" t="s">
        <v>412</v>
      </c>
      <c r="R180" s="81"/>
      <c r="S180" s="81"/>
      <c r="T180" s="80" t="str">
        <f>REPLACE(INDEX(GroupVertices[Group],MATCH(Edges[[#This Row],[Vertex 1]],GroupVertices[Vertex],0)),1,1,"")</f>
        <v>2</v>
      </c>
      <c r="U180" s="80" t="str">
        <f>REPLACE(INDEX(GroupVertices[Group],MATCH(Edges[[#This Row],[Vertex 2]],GroupVertices[Vertex],0)),1,1,"")</f>
        <v>2</v>
      </c>
      <c r="V180" s="35"/>
      <c r="W180" s="35"/>
      <c r="X180" s="35"/>
      <c r="Y180" s="35"/>
      <c r="Z180" s="35"/>
      <c r="AA180" s="35"/>
      <c r="AB180" s="35"/>
      <c r="AC180" s="35"/>
      <c r="AD180" s="35"/>
    </row>
    <row r="181" spans="1:30" ht="15">
      <c r="A181" s="65" t="s">
        <v>364</v>
      </c>
      <c r="B181" s="65" t="s">
        <v>367</v>
      </c>
      <c r="C181" s="66"/>
      <c r="D181" s="67"/>
      <c r="E181" s="68"/>
      <c r="F181" s="69"/>
      <c r="G181" s="66"/>
      <c r="H181" s="70"/>
      <c r="I181" s="71"/>
      <c r="J181" s="71"/>
      <c r="K181" s="35" t="s">
        <v>66</v>
      </c>
      <c r="L181" s="79">
        <v>181</v>
      </c>
      <c r="M181" s="79"/>
      <c r="N181" s="73"/>
      <c r="O181" s="81" t="s">
        <v>411</v>
      </c>
      <c r="P181" s="81">
        <v>1</v>
      </c>
      <c r="Q181" s="81" t="s">
        <v>412</v>
      </c>
      <c r="R181" s="81"/>
      <c r="S181" s="81"/>
      <c r="T181" s="80" t="str">
        <f>REPLACE(INDEX(GroupVertices[Group],MATCH(Edges[[#This Row],[Vertex 1]],GroupVertices[Vertex],0)),1,1,"")</f>
        <v>2</v>
      </c>
      <c r="U181" s="80" t="str">
        <f>REPLACE(INDEX(GroupVertices[Group],MATCH(Edges[[#This Row],[Vertex 2]],GroupVertices[Vertex],0)),1,1,"")</f>
        <v>2</v>
      </c>
      <c r="V181" s="35"/>
      <c r="W181" s="35"/>
      <c r="X181" s="35"/>
      <c r="Y181" s="35"/>
      <c r="Z181" s="35"/>
      <c r="AA181" s="35"/>
      <c r="AB181" s="35"/>
      <c r="AC181" s="35"/>
      <c r="AD181" s="35"/>
    </row>
    <row r="182" spans="1:30" ht="15">
      <c r="A182" s="65" t="s">
        <v>364</v>
      </c>
      <c r="B182" s="65" t="s">
        <v>371</v>
      </c>
      <c r="C182" s="66"/>
      <c r="D182" s="67"/>
      <c r="E182" s="68"/>
      <c r="F182" s="69"/>
      <c r="G182" s="66"/>
      <c r="H182" s="70"/>
      <c r="I182" s="71"/>
      <c r="J182" s="71"/>
      <c r="K182" s="35" t="s">
        <v>66</v>
      </c>
      <c r="L182" s="79">
        <v>182</v>
      </c>
      <c r="M182" s="79"/>
      <c r="N182" s="73"/>
      <c r="O182" s="81" t="s">
        <v>411</v>
      </c>
      <c r="P182" s="81">
        <v>1</v>
      </c>
      <c r="Q182" s="81" t="s">
        <v>412</v>
      </c>
      <c r="R182" s="81"/>
      <c r="S182" s="81"/>
      <c r="T182" s="80" t="str">
        <f>REPLACE(INDEX(GroupVertices[Group],MATCH(Edges[[#This Row],[Vertex 1]],GroupVertices[Vertex],0)),1,1,"")</f>
        <v>2</v>
      </c>
      <c r="U182" s="80" t="str">
        <f>REPLACE(INDEX(GroupVertices[Group],MATCH(Edges[[#This Row],[Vertex 2]],GroupVertices[Vertex],0)),1,1,"")</f>
        <v>2</v>
      </c>
      <c r="V182" s="35"/>
      <c r="W182" s="35"/>
      <c r="X182" s="35"/>
      <c r="Y182" s="35"/>
      <c r="Z182" s="35"/>
      <c r="AA182" s="35"/>
      <c r="AB182" s="35"/>
      <c r="AC182" s="35"/>
      <c r="AD182" s="35"/>
    </row>
    <row r="183" spans="1:30" ht="15">
      <c r="A183" s="65" t="s">
        <v>326</v>
      </c>
      <c r="B183" s="65" t="s">
        <v>364</v>
      </c>
      <c r="C183" s="66"/>
      <c r="D183" s="67"/>
      <c r="E183" s="68"/>
      <c r="F183" s="69"/>
      <c r="G183" s="66"/>
      <c r="H183" s="70"/>
      <c r="I183" s="71"/>
      <c r="J183" s="71"/>
      <c r="K183" s="35" t="s">
        <v>65</v>
      </c>
      <c r="L183" s="79">
        <v>183</v>
      </c>
      <c r="M183" s="79"/>
      <c r="N183" s="73"/>
      <c r="O183" s="81" t="s">
        <v>411</v>
      </c>
      <c r="P183" s="81">
        <v>1</v>
      </c>
      <c r="Q183" s="81" t="s">
        <v>412</v>
      </c>
      <c r="R183" s="81"/>
      <c r="S183" s="81"/>
      <c r="T183" s="80" t="str">
        <f>REPLACE(INDEX(GroupVertices[Group],MATCH(Edges[[#This Row],[Vertex 1]],GroupVertices[Vertex],0)),1,1,"")</f>
        <v>1</v>
      </c>
      <c r="U183" s="80" t="str">
        <f>REPLACE(INDEX(GroupVertices[Group],MATCH(Edges[[#This Row],[Vertex 2]],GroupVertices[Vertex],0)),1,1,"")</f>
        <v>2</v>
      </c>
      <c r="V183" s="35"/>
      <c r="W183" s="35"/>
      <c r="X183" s="35"/>
      <c r="Y183" s="35"/>
      <c r="Z183" s="35"/>
      <c r="AA183" s="35"/>
      <c r="AB183" s="35"/>
      <c r="AC183" s="35"/>
      <c r="AD183" s="35"/>
    </row>
    <row r="184" spans="1:30" ht="15">
      <c r="A184" s="65" t="s">
        <v>358</v>
      </c>
      <c r="B184" s="65" t="s">
        <v>364</v>
      </c>
      <c r="C184" s="66"/>
      <c r="D184" s="67"/>
      <c r="E184" s="68"/>
      <c r="F184" s="69"/>
      <c r="G184" s="66"/>
      <c r="H184" s="70"/>
      <c r="I184" s="71"/>
      <c r="J184" s="71"/>
      <c r="K184" s="35" t="s">
        <v>65</v>
      </c>
      <c r="L184" s="79">
        <v>184</v>
      </c>
      <c r="M184" s="79"/>
      <c r="N184" s="73"/>
      <c r="O184" s="81" t="s">
        <v>411</v>
      </c>
      <c r="P184" s="81">
        <v>1</v>
      </c>
      <c r="Q184" s="81" t="s">
        <v>412</v>
      </c>
      <c r="R184" s="81"/>
      <c r="S184" s="81"/>
      <c r="T184" s="80" t="str">
        <f>REPLACE(INDEX(GroupVertices[Group],MATCH(Edges[[#This Row],[Vertex 1]],GroupVertices[Vertex],0)),1,1,"")</f>
        <v>2</v>
      </c>
      <c r="U184" s="80" t="str">
        <f>REPLACE(INDEX(GroupVertices[Group],MATCH(Edges[[#This Row],[Vertex 2]],GroupVertices[Vertex],0)),1,1,"")</f>
        <v>2</v>
      </c>
      <c r="V184" s="35"/>
      <c r="W184" s="35"/>
      <c r="X184" s="35"/>
      <c r="Y184" s="35"/>
      <c r="Z184" s="35"/>
      <c r="AA184" s="35"/>
      <c r="AB184" s="35"/>
      <c r="AC184" s="35"/>
      <c r="AD184" s="35"/>
    </row>
    <row r="185" spans="1:30" ht="15">
      <c r="A185" s="65" t="s">
        <v>361</v>
      </c>
      <c r="B185" s="65" t="s">
        <v>364</v>
      </c>
      <c r="C185" s="66"/>
      <c r="D185" s="67"/>
      <c r="E185" s="68"/>
      <c r="F185" s="69"/>
      <c r="G185" s="66"/>
      <c r="H185" s="70"/>
      <c r="I185" s="71"/>
      <c r="J185" s="71"/>
      <c r="K185" s="35" t="s">
        <v>65</v>
      </c>
      <c r="L185" s="79">
        <v>185</v>
      </c>
      <c r="M185" s="79"/>
      <c r="N185" s="73"/>
      <c r="O185" s="81" t="s">
        <v>411</v>
      </c>
      <c r="P185" s="81">
        <v>1</v>
      </c>
      <c r="Q185" s="81" t="s">
        <v>412</v>
      </c>
      <c r="R185" s="81"/>
      <c r="S185" s="81"/>
      <c r="T185" s="80" t="str">
        <f>REPLACE(INDEX(GroupVertices[Group],MATCH(Edges[[#This Row],[Vertex 1]],GroupVertices[Vertex],0)),1,1,"")</f>
        <v>2</v>
      </c>
      <c r="U185" s="80" t="str">
        <f>REPLACE(INDEX(GroupVertices[Group],MATCH(Edges[[#This Row],[Vertex 2]],GroupVertices[Vertex],0)),1,1,"")</f>
        <v>2</v>
      </c>
      <c r="V185" s="35"/>
      <c r="W185" s="35"/>
      <c r="X185" s="35"/>
      <c r="Y185" s="35"/>
      <c r="Z185" s="35"/>
      <c r="AA185" s="35"/>
      <c r="AB185" s="35"/>
      <c r="AC185" s="35"/>
      <c r="AD185" s="35"/>
    </row>
    <row r="186" spans="1:30" ht="15">
      <c r="A186" s="65" t="s">
        <v>367</v>
      </c>
      <c r="B186" s="65" t="s">
        <v>364</v>
      </c>
      <c r="C186" s="66"/>
      <c r="D186" s="67"/>
      <c r="E186" s="68"/>
      <c r="F186" s="69"/>
      <c r="G186" s="66"/>
      <c r="H186" s="70"/>
      <c r="I186" s="71"/>
      <c r="J186" s="71"/>
      <c r="K186" s="35" t="s">
        <v>66</v>
      </c>
      <c r="L186" s="79">
        <v>186</v>
      </c>
      <c r="M186" s="79"/>
      <c r="N186" s="73"/>
      <c r="O186" s="81" t="s">
        <v>411</v>
      </c>
      <c r="P186" s="81">
        <v>1</v>
      </c>
      <c r="Q186" s="81" t="s">
        <v>412</v>
      </c>
      <c r="R186" s="81"/>
      <c r="S186" s="81"/>
      <c r="T186" s="80" t="str">
        <f>REPLACE(INDEX(GroupVertices[Group],MATCH(Edges[[#This Row],[Vertex 1]],GroupVertices[Vertex],0)),1,1,"")</f>
        <v>2</v>
      </c>
      <c r="U186" s="80" t="str">
        <f>REPLACE(INDEX(GroupVertices[Group],MATCH(Edges[[#This Row],[Vertex 2]],GroupVertices[Vertex],0)),1,1,"")</f>
        <v>2</v>
      </c>
      <c r="V186" s="35"/>
      <c r="W186" s="35"/>
      <c r="X186" s="35"/>
      <c r="Y186" s="35"/>
      <c r="Z186" s="35"/>
      <c r="AA186" s="35"/>
      <c r="AB186" s="35"/>
      <c r="AC186" s="35"/>
      <c r="AD186" s="35"/>
    </row>
    <row r="187" spans="1:30" ht="15">
      <c r="A187" s="65" t="s">
        <v>371</v>
      </c>
      <c r="B187" s="65" t="s">
        <v>364</v>
      </c>
      <c r="C187" s="66"/>
      <c r="D187" s="67"/>
      <c r="E187" s="68"/>
      <c r="F187" s="69"/>
      <c r="G187" s="66"/>
      <c r="H187" s="70"/>
      <c r="I187" s="71"/>
      <c r="J187" s="71"/>
      <c r="K187" s="35" t="s">
        <v>66</v>
      </c>
      <c r="L187" s="79">
        <v>187</v>
      </c>
      <c r="M187" s="79"/>
      <c r="N187" s="73"/>
      <c r="O187" s="81" t="s">
        <v>411</v>
      </c>
      <c r="P187" s="81">
        <v>1</v>
      </c>
      <c r="Q187" s="81" t="s">
        <v>412</v>
      </c>
      <c r="R187" s="81"/>
      <c r="S187" s="81"/>
      <c r="T187" s="80" t="str">
        <f>REPLACE(INDEX(GroupVertices[Group],MATCH(Edges[[#This Row],[Vertex 1]],GroupVertices[Vertex],0)),1,1,"")</f>
        <v>2</v>
      </c>
      <c r="U187" s="80" t="str">
        <f>REPLACE(INDEX(GroupVertices[Group],MATCH(Edges[[#This Row],[Vertex 2]],GroupVertices[Vertex],0)),1,1,"")</f>
        <v>2</v>
      </c>
      <c r="V187" s="35"/>
      <c r="W187" s="35"/>
      <c r="X187" s="35"/>
      <c r="Y187" s="35"/>
      <c r="Z187" s="35"/>
      <c r="AA187" s="35"/>
      <c r="AB187" s="35"/>
      <c r="AC187" s="35"/>
      <c r="AD187" s="35"/>
    </row>
    <row r="188" spans="1:30" ht="15">
      <c r="A188" s="65" t="s">
        <v>372</v>
      </c>
      <c r="B188" s="65" t="s">
        <v>373</v>
      </c>
      <c r="C188" s="66"/>
      <c r="D188" s="67"/>
      <c r="E188" s="68"/>
      <c r="F188" s="69"/>
      <c r="G188" s="66"/>
      <c r="H188" s="70"/>
      <c r="I188" s="71"/>
      <c r="J188" s="71"/>
      <c r="K188" s="35" t="s">
        <v>65</v>
      </c>
      <c r="L188" s="79">
        <v>188</v>
      </c>
      <c r="M188" s="79"/>
      <c r="N188" s="73"/>
      <c r="O188" s="81" t="s">
        <v>411</v>
      </c>
      <c r="P188" s="81">
        <v>1</v>
      </c>
      <c r="Q188" s="81" t="s">
        <v>412</v>
      </c>
      <c r="R188" s="81"/>
      <c r="S188" s="81"/>
      <c r="T188" s="80" t="str">
        <f>REPLACE(INDEX(GroupVertices[Group],MATCH(Edges[[#This Row],[Vertex 1]],GroupVertices[Vertex],0)),1,1,"")</f>
        <v>4</v>
      </c>
      <c r="U188" s="80" t="str">
        <f>REPLACE(INDEX(GroupVertices[Group],MATCH(Edges[[#This Row],[Vertex 2]],GroupVertices[Vertex],0)),1,1,"")</f>
        <v>4</v>
      </c>
      <c r="V188" s="35"/>
      <c r="W188" s="35"/>
      <c r="X188" s="35"/>
      <c r="Y188" s="35"/>
      <c r="Z188" s="35"/>
      <c r="AA188" s="35"/>
      <c r="AB188" s="35"/>
      <c r="AC188" s="35"/>
      <c r="AD188" s="35"/>
    </row>
    <row r="189" spans="1:30" ht="15">
      <c r="A189" s="65" t="s">
        <v>368</v>
      </c>
      <c r="B189" s="65" t="s">
        <v>373</v>
      </c>
      <c r="C189" s="66"/>
      <c r="D189" s="67"/>
      <c r="E189" s="68"/>
      <c r="F189" s="69"/>
      <c r="G189" s="66"/>
      <c r="H189" s="70"/>
      <c r="I189" s="71"/>
      <c r="J189" s="71"/>
      <c r="K189" s="35" t="s">
        <v>66</v>
      </c>
      <c r="L189" s="79">
        <v>189</v>
      </c>
      <c r="M189" s="79"/>
      <c r="N189" s="73"/>
      <c r="O189" s="81" t="s">
        <v>411</v>
      </c>
      <c r="P189" s="81">
        <v>1</v>
      </c>
      <c r="Q189" s="81" t="s">
        <v>412</v>
      </c>
      <c r="R189" s="81"/>
      <c r="S189" s="81"/>
      <c r="T189" s="80" t="str">
        <f>REPLACE(INDEX(GroupVertices[Group],MATCH(Edges[[#This Row],[Vertex 1]],GroupVertices[Vertex],0)),1,1,"")</f>
        <v>4</v>
      </c>
      <c r="U189" s="80" t="str">
        <f>REPLACE(INDEX(GroupVertices[Group],MATCH(Edges[[#This Row],[Vertex 2]],GroupVertices[Vertex],0)),1,1,"")</f>
        <v>4</v>
      </c>
      <c r="V189" s="35"/>
      <c r="W189" s="35"/>
      <c r="X189" s="35"/>
      <c r="Y189" s="35"/>
      <c r="Z189" s="35"/>
      <c r="AA189" s="35"/>
      <c r="AB189" s="35"/>
      <c r="AC189" s="35"/>
      <c r="AD189" s="35"/>
    </row>
    <row r="190" spans="1:30" ht="15">
      <c r="A190" s="65" t="s">
        <v>373</v>
      </c>
      <c r="B190" s="65" t="s">
        <v>368</v>
      </c>
      <c r="C190" s="66"/>
      <c r="D190" s="67"/>
      <c r="E190" s="68"/>
      <c r="F190" s="69"/>
      <c r="G190" s="66"/>
      <c r="H190" s="70"/>
      <c r="I190" s="71"/>
      <c r="J190" s="71"/>
      <c r="K190" s="35" t="s">
        <v>66</v>
      </c>
      <c r="L190" s="79">
        <v>190</v>
      </c>
      <c r="M190" s="79"/>
      <c r="N190" s="73"/>
      <c r="O190" s="81" t="s">
        <v>411</v>
      </c>
      <c r="P190" s="81">
        <v>1</v>
      </c>
      <c r="Q190" s="81" t="s">
        <v>412</v>
      </c>
      <c r="R190" s="81"/>
      <c r="S190" s="81"/>
      <c r="T190" s="80" t="str">
        <f>REPLACE(INDEX(GroupVertices[Group],MATCH(Edges[[#This Row],[Vertex 1]],GroupVertices[Vertex],0)),1,1,"")</f>
        <v>4</v>
      </c>
      <c r="U190" s="80" t="str">
        <f>REPLACE(INDEX(GroupVertices[Group],MATCH(Edges[[#This Row],[Vertex 2]],GroupVertices[Vertex],0)),1,1,"")</f>
        <v>4</v>
      </c>
      <c r="V190" s="35"/>
      <c r="W190" s="35"/>
      <c r="X190" s="35"/>
      <c r="Y190" s="35"/>
      <c r="Z190" s="35"/>
      <c r="AA190" s="35"/>
      <c r="AB190" s="35"/>
      <c r="AC190" s="35"/>
      <c r="AD190" s="35"/>
    </row>
    <row r="191" spans="1:30" ht="15">
      <c r="A191" s="65" t="s">
        <v>326</v>
      </c>
      <c r="B191" s="65" t="s">
        <v>373</v>
      </c>
      <c r="C191" s="66"/>
      <c r="D191" s="67"/>
      <c r="E191" s="68"/>
      <c r="F191" s="69"/>
      <c r="G191" s="66"/>
      <c r="H191" s="70"/>
      <c r="I191" s="71"/>
      <c r="J191" s="71"/>
      <c r="K191" s="35" t="s">
        <v>65</v>
      </c>
      <c r="L191" s="79">
        <v>191</v>
      </c>
      <c r="M191" s="79"/>
      <c r="N191" s="73"/>
      <c r="O191" s="81" t="s">
        <v>411</v>
      </c>
      <c r="P191" s="81">
        <v>1</v>
      </c>
      <c r="Q191" s="81" t="s">
        <v>412</v>
      </c>
      <c r="R191" s="81"/>
      <c r="S191" s="81"/>
      <c r="T191" s="80" t="str">
        <f>REPLACE(INDEX(GroupVertices[Group],MATCH(Edges[[#This Row],[Vertex 1]],GroupVertices[Vertex],0)),1,1,"")</f>
        <v>1</v>
      </c>
      <c r="U191" s="80" t="str">
        <f>REPLACE(INDEX(GroupVertices[Group],MATCH(Edges[[#This Row],[Vertex 2]],GroupVertices[Vertex],0)),1,1,"")</f>
        <v>4</v>
      </c>
      <c r="V191" s="35"/>
      <c r="W191" s="35"/>
      <c r="X191" s="35"/>
      <c r="Y191" s="35"/>
      <c r="Z191" s="35"/>
      <c r="AA191" s="35"/>
      <c r="AB191" s="35"/>
      <c r="AC191" s="35"/>
      <c r="AD191" s="35"/>
    </row>
    <row r="192" spans="1:30" ht="15">
      <c r="A192" s="65" t="s">
        <v>358</v>
      </c>
      <c r="B192" s="65" t="s">
        <v>373</v>
      </c>
      <c r="C192" s="66"/>
      <c r="D192" s="67"/>
      <c r="E192" s="68"/>
      <c r="F192" s="69"/>
      <c r="G192" s="66"/>
      <c r="H192" s="70"/>
      <c r="I192" s="71"/>
      <c r="J192" s="71"/>
      <c r="K192" s="35" t="s">
        <v>65</v>
      </c>
      <c r="L192" s="79">
        <v>192</v>
      </c>
      <c r="M192" s="79"/>
      <c r="N192" s="73"/>
      <c r="O192" s="81" t="s">
        <v>411</v>
      </c>
      <c r="P192" s="81">
        <v>1</v>
      </c>
      <c r="Q192" s="81" t="s">
        <v>412</v>
      </c>
      <c r="R192" s="81"/>
      <c r="S192" s="81"/>
      <c r="T192" s="80" t="str">
        <f>REPLACE(INDEX(GroupVertices[Group],MATCH(Edges[[#This Row],[Vertex 1]],GroupVertices[Vertex],0)),1,1,"")</f>
        <v>2</v>
      </c>
      <c r="U192" s="80" t="str">
        <f>REPLACE(INDEX(GroupVertices[Group],MATCH(Edges[[#This Row],[Vertex 2]],GroupVertices[Vertex],0)),1,1,"")</f>
        <v>4</v>
      </c>
      <c r="V192" s="35"/>
      <c r="W192" s="35"/>
      <c r="X192" s="35"/>
      <c r="Y192" s="35"/>
      <c r="Z192" s="35"/>
      <c r="AA192" s="35"/>
      <c r="AB192" s="35"/>
      <c r="AC192" s="35"/>
      <c r="AD192" s="35"/>
    </row>
    <row r="193" spans="1:30" ht="15">
      <c r="A193" s="65" t="s">
        <v>366</v>
      </c>
      <c r="B193" s="65" t="s">
        <v>373</v>
      </c>
      <c r="C193" s="66"/>
      <c r="D193" s="67"/>
      <c r="E193" s="68"/>
      <c r="F193" s="69"/>
      <c r="G193" s="66"/>
      <c r="H193" s="70"/>
      <c r="I193" s="71"/>
      <c r="J193" s="71"/>
      <c r="K193" s="35" t="s">
        <v>65</v>
      </c>
      <c r="L193" s="79">
        <v>193</v>
      </c>
      <c r="M193" s="79"/>
      <c r="N193" s="73"/>
      <c r="O193" s="81" t="s">
        <v>411</v>
      </c>
      <c r="P193" s="81">
        <v>1</v>
      </c>
      <c r="Q193" s="81" t="s">
        <v>412</v>
      </c>
      <c r="R193" s="81"/>
      <c r="S193" s="81"/>
      <c r="T193" s="80" t="str">
        <f>REPLACE(INDEX(GroupVertices[Group],MATCH(Edges[[#This Row],[Vertex 1]],GroupVertices[Vertex],0)),1,1,"")</f>
        <v>2</v>
      </c>
      <c r="U193" s="80" t="str">
        <f>REPLACE(INDEX(GroupVertices[Group],MATCH(Edges[[#This Row],[Vertex 2]],GroupVertices[Vertex],0)),1,1,"")</f>
        <v>4</v>
      </c>
      <c r="V193" s="35"/>
      <c r="W193" s="35"/>
      <c r="X193" s="35"/>
      <c r="Y193" s="35"/>
      <c r="Z193" s="35"/>
      <c r="AA193" s="35"/>
      <c r="AB193" s="35"/>
      <c r="AC193" s="35"/>
      <c r="AD193" s="35"/>
    </row>
    <row r="194" spans="1:30" ht="15">
      <c r="A194" s="65" t="s">
        <v>367</v>
      </c>
      <c r="B194" s="65" t="s">
        <v>373</v>
      </c>
      <c r="C194" s="66"/>
      <c r="D194" s="67"/>
      <c r="E194" s="68"/>
      <c r="F194" s="69"/>
      <c r="G194" s="66"/>
      <c r="H194" s="70"/>
      <c r="I194" s="71"/>
      <c r="J194" s="71"/>
      <c r="K194" s="35" t="s">
        <v>65</v>
      </c>
      <c r="L194" s="79">
        <v>194</v>
      </c>
      <c r="M194" s="79"/>
      <c r="N194" s="73"/>
      <c r="O194" s="81" t="s">
        <v>411</v>
      </c>
      <c r="P194" s="81">
        <v>1</v>
      </c>
      <c r="Q194" s="81" t="s">
        <v>412</v>
      </c>
      <c r="R194" s="81"/>
      <c r="S194" s="81"/>
      <c r="T194" s="80" t="str">
        <f>REPLACE(INDEX(GroupVertices[Group],MATCH(Edges[[#This Row],[Vertex 1]],GroupVertices[Vertex],0)),1,1,"")</f>
        <v>2</v>
      </c>
      <c r="U194" s="80" t="str">
        <f>REPLACE(INDEX(GroupVertices[Group],MATCH(Edges[[#This Row],[Vertex 2]],GroupVertices[Vertex],0)),1,1,"")</f>
        <v>4</v>
      </c>
      <c r="V194" s="35"/>
      <c r="W194" s="35"/>
      <c r="X194" s="35"/>
      <c r="Y194" s="35"/>
      <c r="Z194" s="35"/>
      <c r="AA194" s="35"/>
      <c r="AB194" s="35"/>
      <c r="AC194" s="35"/>
      <c r="AD194" s="35"/>
    </row>
    <row r="195" spans="1:30" ht="15">
      <c r="A195" s="65" t="s">
        <v>371</v>
      </c>
      <c r="B195" s="65" t="s">
        <v>373</v>
      </c>
      <c r="C195" s="66"/>
      <c r="D195" s="67"/>
      <c r="E195" s="68"/>
      <c r="F195" s="69"/>
      <c r="G195" s="66"/>
      <c r="H195" s="70"/>
      <c r="I195" s="71"/>
      <c r="J195" s="71"/>
      <c r="K195" s="35" t="s">
        <v>65</v>
      </c>
      <c r="L195" s="79">
        <v>195</v>
      </c>
      <c r="M195" s="79"/>
      <c r="N195" s="73"/>
      <c r="O195" s="81" t="s">
        <v>411</v>
      </c>
      <c r="P195" s="81">
        <v>1</v>
      </c>
      <c r="Q195" s="81" t="s">
        <v>412</v>
      </c>
      <c r="R195" s="81"/>
      <c r="S195" s="81"/>
      <c r="T195" s="80" t="str">
        <f>REPLACE(INDEX(GroupVertices[Group],MATCH(Edges[[#This Row],[Vertex 1]],GroupVertices[Vertex],0)),1,1,"")</f>
        <v>2</v>
      </c>
      <c r="U195" s="80" t="str">
        <f>REPLACE(INDEX(GroupVertices[Group],MATCH(Edges[[#This Row],[Vertex 2]],GroupVertices[Vertex],0)),1,1,"")</f>
        <v>4</v>
      </c>
      <c r="V195" s="35"/>
      <c r="W195" s="35"/>
      <c r="X195" s="35"/>
      <c r="Y195" s="35"/>
      <c r="Z195" s="35"/>
      <c r="AA195" s="35"/>
      <c r="AB195" s="35"/>
      <c r="AC195" s="35"/>
      <c r="AD195" s="35"/>
    </row>
    <row r="196" spans="1:30" ht="15">
      <c r="A196" s="65" t="s">
        <v>326</v>
      </c>
      <c r="B196" s="65" t="s">
        <v>348</v>
      </c>
      <c r="C196" s="66"/>
      <c r="D196" s="67"/>
      <c r="E196" s="68"/>
      <c r="F196" s="69"/>
      <c r="G196" s="66"/>
      <c r="H196" s="70"/>
      <c r="I196" s="71"/>
      <c r="J196" s="71"/>
      <c r="K196" s="35" t="s">
        <v>65</v>
      </c>
      <c r="L196" s="79">
        <v>196</v>
      </c>
      <c r="M196" s="79"/>
      <c r="N196" s="73"/>
      <c r="O196" s="81" t="s">
        <v>411</v>
      </c>
      <c r="P196" s="81">
        <v>1</v>
      </c>
      <c r="Q196" s="81" t="s">
        <v>412</v>
      </c>
      <c r="R196" s="81"/>
      <c r="S196" s="81"/>
      <c r="T196" s="80" t="str">
        <f>REPLACE(INDEX(GroupVertices[Group],MATCH(Edges[[#This Row],[Vertex 1]],GroupVertices[Vertex],0)),1,1,"")</f>
        <v>1</v>
      </c>
      <c r="U196" s="80" t="str">
        <f>REPLACE(INDEX(GroupVertices[Group],MATCH(Edges[[#This Row],[Vertex 2]],GroupVertices[Vertex],0)),1,1,"")</f>
        <v>2</v>
      </c>
      <c r="V196" s="35"/>
      <c r="W196" s="35"/>
      <c r="X196" s="35"/>
      <c r="Y196" s="35"/>
      <c r="Z196" s="35"/>
      <c r="AA196" s="35"/>
      <c r="AB196" s="35"/>
      <c r="AC196" s="35"/>
      <c r="AD196" s="35"/>
    </row>
    <row r="197" spans="1:30" ht="15">
      <c r="A197" s="65" t="s">
        <v>371</v>
      </c>
      <c r="B197" s="65" t="s">
        <v>348</v>
      </c>
      <c r="C197" s="66"/>
      <c r="D197" s="67"/>
      <c r="E197" s="68"/>
      <c r="F197" s="69"/>
      <c r="G197" s="66"/>
      <c r="H197" s="70"/>
      <c r="I197" s="71"/>
      <c r="J197" s="71"/>
      <c r="K197" s="35" t="s">
        <v>65</v>
      </c>
      <c r="L197" s="79">
        <v>197</v>
      </c>
      <c r="M197" s="79"/>
      <c r="N197" s="73"/>
      <c r="O197" s="81" t="s">
        <v>411</v>
      </c>
      <c r="P197" s="81">
        <v>1</v>
      </c>
      <c r="Q197" s="81" t="s">
        <v>412</v>
      </c>
      <c r="R197" s="81"/>
      <c r="S197" s="81"/>
      <c r="T197" s="80" t="str">
        <f>REPLACE(INDEX(GroupVertices[Group],MATCH(Edges[[#This Row],[Vertex 1]],GroupVertices[Vertex],0)),1,1,"")</f>
        <v>2</v>
      </c>
      <c r="U197" s="80" t="str">
        <f>REPLACE(INDEX(GroupVertices[Group],MATCH(Edges[[#This Row],[Vertex 2]],GroupVertices[Vertex],0)),1,1,"")</f>
        <v>2</v>
      </c>
      <c r="V197" s="35"/>
      <c r="W197" s="35"/>
      <c r="X197" s="35"/>
      <c r="Y197" s="35"/>
      <c r="Z197" s="35"/>
      <c r="AA197" s="35"/>
      <c r="AB197" s="35"/>
      <c r="AC197" s="35"/>
      <c r="AD197" s="35"/>
    </row>
    <row r="198" spans="1:30" ht="15">
      <c r="A198" s="65" t="s">
        <v>374</v>
      </c>
      <c r="B198" s="65" t="s">
        <v>358</v>
      </c>
      <c r="C198" s="66"/>
      <c r="D198" s="67"/>
      <c r="E198" s="68"/>
      <c r="F198" s="69"/>
      <c r="G198" s="66"/>
      <c r="H198" s="70"/>
      <c r="I198" s="71"/>
      <c r="J198" s="71"/>
      <c r="K198" s="35" t="s">
        <v>65</v>
      </c>
      <c r="L198" s="79">
        <v>198</v>
      </c>
      <c r="M198" s="79"/>
      <c r="N198" s="73"/>
      <c r="O198" s="81" t="s">
        <v>411</v>
      </c>
      <c r="P198" s="81">
        <v>1</v>
      </c>
      <c r="Q198" s="81" t="s">
        <v>412</v>
      </c>
      <c r="R198" s="81"/>
      <c r="S198" s="81"/>
      <c r="T198" s="80" t="str">
        <f>REPLACE(INDEX(GroupVertices[Group],MATCH(Edges[[#This Row],[Vertex 1]],GroupVertices[Vertex],0)),1,1,"")</f>
        <v>2</v>
      </c>
      <c r="U198" s="80" t="str">
        <f>REPLACE(INDEX(GroupVertices[Group],MATCH(Edges[[#This Row],[Vertex 2]],GroupVertices[Vertex],0)),1,1,"")</f>
        <v>2</v>
      </c>
      <c r="V198" s="35"/>
      <c r="W198" s="35"/>
      <c r="X198" s="35"/>
      <c r="Y198" s="35"/>
      <c r="Z198" s="35"/>
      <c r="AA198" s="35"/>
      <c r="AB198" s="35"/>
      <c r="AC198" s="35"/>
      <c r="AD198" s="35"/>
    </row>
    <row r="199" spans="1:30" ht="15">
      <c r="A199" s="65" t="s">
        <v>374</v>
      </c>
      <c r="B199" s="65" t="s">
        <v>367</v>
      </c>
      <c r="C199" s="66"/>
      <c r="D199" s="67"/>
      <c r="E199" s="68"/>
      <c r="F199" s="69"/>
      <c r="G199" s="66"/>
      <c r="H199" s="70"/>
      <c r="I199" s="71"/>
      <c r="J199" s="71"/>
      <c r="K199" s="35" t="s">
        <v>65</v>
      </c>
      <c r="L199" s="79">
        <v>199</v>
      </c>
      <c r="M199" s="79"/>
      <c r="N199" s="73"/>
      <c r="O199" s="81" t="s">
        <v>411</v>
      </c>
      <c r="P199" s="81">
        <v>1</v>
      </c>
      <c r="Q199" s="81" t="s">
        <v>412</v>
      </c>
      <c r="R199" s="81"/>
      <c r="S199" s="81"/>
      <c r="T199" s="80" t="str">
        <f>REPLACE(INDEX(GroupVertices[Group],MATCH(Edges[[#This Row],[Vertex 1]],GroupVertices[Vertex],0)),1,1,"")</f>
        <v>2</v>
      </c>
      <c r="U199" s="80" t="str">
        <f>REPLACE(INDEX(GroupVertices[Group],MATCH(Edges[[#This Row],[Vertex 2]],GroupVertices[Vertex],0)),1,1,"")</f>
        <v>2</v>
      </c>
      <c r="V199" s="35"/>
      <c r="W199" s="35"/>
      <c r="X199" s="35"/>
      <c r="Y199" s="35"/>
      <c r="Z199" s="35"/>
      <c r="AA199" s="35"/>
      <c r="AB199" s="35"/>
      <c r="AC199" s="35"/>
      <c r="AD199" s="35"/>
    </row>
    <row r="200" spans="1:30" ht="15">
      <c r="A200" s="65" t="s">
        <v>374</v>
      </c>
      <c r="B200" s="65" t="s">
        <v>371</v>
      </c>
      <c r="C200" s="66"/>
      <c r="D200" s="67"/>
      <c r="E200" s="68"/>
      <c r="F200" s="69"/>
      <c r="G200" s="66"/>
      <c r="H200" s="70"/>
      <c r="I200" s="71"/>
      <c r="J200" s="71"/>
      <c r="K200" s="35" t="s">
        <v>66</v>
      </c>
      <c r="L200" s="79">
        <v>200</v>
      </c>
      <c r="M200" s="79"/>
      <c r="N200" s="73"/>
      <c r="O200" s="81" t="s">
        <v>411</v>
      </c>
      <c r="P200" s="81">
        <v>1</v>
      </c>
      <c r="Q200" s="81" t="s">
        <v>412</v>
      </c>
      <c r="R200" s="81"/>
      <c r="S200" s="81"/>
      <c r="T200" s="80" t="str">
        <f>REPLACE(INDEX(GroupVertices[Group],MATCH(Edges[[#This Row],[Vertex 1]],GroupVertices[Vertex],0)),1,1,"")</f>
        <v>2</v>
      </c>
      <c r="U200" s="80" t="str">
        <f>REPLACE(INDEX(GroupVertices[Group],MATCH(Edges[[#This Row],[Vertex 2]],GroupVertices[Vertex],0)),1,1,"")</f>
        <v>2</v>
      </c>
      <c r="V200" s="35"/>
      <c r="W200" s="35"/>
      <c r="X200" s="35"/>
      <c r="Y200" s="35"/>
      <c r="Z200" s="35"/>
      <c r="AA200" s="35"/>
      <c r="AB200" s="35"/>
      <c r="AC200" s="35"/>
      <c r="AD200" s="35"/>
    </row>
    <row r="201" spans="1:30" ht="15">
      <c r="A201" s="65" t="s">
        <v>374</v>
      </c>
      <c r="B201" s="65" t="s">
        <v>377</v>
      </c>
      <c r="C201" s="66"/>
      <c r="D201" s="67"/>
      <c r="E201" s="68"/>
      <c r="F201" s="69"/>
      <c r="G201" s="66"/>
      <c r="H201" s="70"/>
      <c r="I201" s="71"/>
      <c r="J201" s="71"/>
      <c r="K201" s="35" t="s">
        <v>65</v>
      </c>
      <c r="L201" s="79">
        <v>201</v>
      </c>
      <c r="M201" s="79"/>
      <c r="N201" s="73"/>
      <c r="O201" s="81" t="s">
        <v>411</v>
      </c>
      <c r="P201" s="81">
        <v>1</v>
      </c>
      <c r="Q201" s="81" t="s">
        <v>412</v>
      </c>
      <c r="R201" s="81"/>
      <c r="S201" s="81"/>
      <c r="T201" s="80" t="str">
        <f>REPLACE(INDEX(GroupVertices[Group],MATCH(Edges[[#This Row],[Vertex 1]],GroupVertices[Vertex],0)),1,1,"")</f>
        <v>2</v>
      </c>
      <c r="U201" s="80" t="str">
        <f>REPLACE(INDEX(GroupVertices[Group],MATCH(Edges[[#This Row],[Vertex 2]],GroupVertices[Vertex],0)),1,1,"")</f>
        <v>2</v>
      </c>
      <c r="V201" s="35"/>
      <c r="W201" s="35"/>
      <c r="X201" s="35"/>
      <c r="Y201" s="35"/>
      <c r="Z201" s="35"/>
      <c r="AA201" s="35"/>
      <c r="AB201" s="35"/>
      <c r="AC201" s="35"/>
      <c r="AD201" s="35"/>
    </row>
    <row r="202" spans="1:30" ht="15">
      <c r="A202" s="65" t="s">
        <v>326</v>
      </c>
      <c r="B202" s="65" t="s">
        <v>374</v>
      </c>
      <c r="C202" s="66"/>
      <c r="D202" s="67"/>
      <c r="E202" s="68"/>
      <c r="F202" s="69"/>
      <c r="G202" s="66"/>
      <c r="H202" s="70"/>
      <c r="I202" s="71"/>
      <c r="J202" s="71"/>
      <c r="K202" s="35" t="s">
        <v>65</v>
      </c>
      <c r="L202" s="79">
        <v>202</v>
      </c>
      <c r="M202" s="79"/>
      <c r="N202" s="73"/>
      <c r="O202" s="81" t="s">
        <v>411</v>
      </c>
      <c r="P202" s="81">
        <v>1</v>
      </c>
      <c r="Q202" s="81" t="s">
        <v>412</v>
      </c>
      <c r="R202" s="81"/>
      <c r="S202" s="81"/>
      <c r="T202" s="80" t="str">
        <f>REPLACE(INDEX(GroupVertices[Group],MATCH(Edges[[#This Row],[Vertex 1]],GroupVertices[Vertex],0)),1,1,"")</f>
        <v>1</v>
      </c>
      <c r="U202" s="80" t="str">
        <f>REPLACE(INDEX(GroupVertices[Group],MATCH(Edges[[#This Row],[Vertex 2]],GroupVertices[Vertex],0)),1,1,"")</f>
        <v>2</v>
      </c>
      <c r="V202" s="35"/>
      <c r="W202" s="35"/>
      <c r="X202" s="35"/>
      <c r="Y202" s="35"/>
      <c r="Z202" s="35"/>
      <c r="AA202" s="35"/>
      <c r="AB202" s="35"/>
      <c r="AC202" s="35"/>
      <c r="AD202" s="35"/>
    </row>
    <row r="203" spans="1:30" ht="15">
      <c r="A203" s="65" t="s">
        <v>371</v>
      </c>
      <c r="B203" s="65" t="s">
        <v>374</v>
      </c>
      <c r="C203" s="66"/>
      <c r="D203" s="67"/>
      <c r="E203" s="68"/>
      <c r="F203" s="69"/>
      <c r="G203" s="66"/>
      <c r="H203" s="70"/>
      <c r="I203" s="71"/>
      <c r="J203" s="71"/>
      <c r="K203" s="35" t="s">
        <v>66</v>
      </c>
      <c r="L203" s="79">
        <v>203</v>
      </c>
      <c r="M203" s="79"/>
      <c r="N203" s="73"/>
      <c r="O203" s="81" t="s">
        <v>411</v>
      </c>
      <c r="P203" s="81">
        <v>1</v>
      </c>
      <c r="Q203" s="81" t="s">
        <v>412</v>
      </c>
      <c r="R203" s="81"/>
      <c r="S203" s="81"/>
      <c r="T203" s="80" t="str">
        <f>REPLACE(INDEX(GroupVertices[Group],MATCH(Edges[[#This Row],[Vertex 1]],GroupVertices[Vertex],0)),1,1,"")</f>
        <v>2</v>
      </c>
      <c r="U203" s="80" t="str">
        <f>REPLACE(INDEX(GroupVertices[Group],MATCH(Edges[[#This Row],[Vertex 2]],GroupVertices[Vertex],0)),1,1,"")</f>
        <v>2</v>
      </c>
      <c r="V203" s="35"/>
      <c r="W203" s="35"/>
      <c r="X203" s="35"/>
      <c r="Y203" s="35"/>
      <c r="Z203" s="35"/>
      <c r="AA203" s="35"/>
      <c r="AB203" s="35"/>
      <c r="AC203" s="35"/>
      <c r="AD203" s="35"/>
    </row>
    <row r="204" spans="1:30" ht="15">
      <c r="A204" s="65" t="s">
        <v>375</v>
      </c>
      <c r="B204" s="65" t="s">
        <v>371</v>
      </c>
      <c r="C204" s="66"/>
      <c r="D204" s="67"/>
      <c r="E204" s="68"/>
      <c r="F204" s="69"/>
      <c r="G204" s="66"/>
      <c r="H204" s="70"/>
      <c r="I204" s="71"/>
      <c r="J204" s="71"/>
      <c r="K204" s="35" t="s">
        <v>66</v>
      </c>
      <c r="L204" s="79">
        <v>204</v>
      </c>
      <c r="M204" s="79"/>
      <c r="N204" s="73"/>
      <c r="O204" s="81" t="s">
        <v>411</v>
      </c>
      <c r="P204" s="81">
        <v>1</v>
      </c>
      <c r="Q204" s="81" t="s">
        <v>412</v>
      </c>
      <c r="R204" s="81"/>
      <c r="S204" s="81"/>
      <c r="T204" s="80" t="str">
        <f>REPLACE(INDEX(GroupVertices[Group],MATCH(Edges[[#This Row],[Vertex 1]],GroupVertices[Vertex],0)),1,1,"")</f>
        <v>5</v>
      </c>
      <c r="U204" s="80" t="str">
        <f>REPLACE(INDEX(GroupVertices[Group],MATCH(Edges[[#This Row],[Vertex 2]],GroupVertices[Vertex],0)),1,1,"")</f>
        <v>2</v>
      </c>
      <c r="V204" s="35"/>
      <c r="W204" s="35"/>
      <c r="X204" s="35"/>
      <c r="Y204" s="35"/>
      <c r="Z204" s="35"/>
      <c r="AA204" s="35"/>
      <c r="AB204" s="35"/>
      <c r="AC204" s="35"/>
      <c r="AD204" s="35"/>
    </row>
    <row r="205" spans="1:30" ht="15">
      <c r="A205" s="65" t="s">
        <v>371</v>
      </c>
      <c r="B205" s="65" t="s">
        <v>338</v>
      </c>
      <c r="C205" s="66"/>
      <c r="D205" s="67"/>
      <c r="E205" s="68"/>
      <c r="F205" s="69"/>
      <c r="G205" s="66"/>
      <c r="H205" s="70"/>
      <c r="I205" s="71"/>
      <c r="J205" s="71"/>
      <c r="K205" s="35" t="s">
        <v>65</v>
      </c>
      <c r="L205" s="79">
        <v>205</v>
      </c>
      <c r="M205" s="79"/>
      <c r="N205" s="73"/>
      <c r="O205" s="81" t="s">
        <v>411</v>
      </c>
      <c r="P205" s="81">
        <v>1</v>
      </c>
      <c r="Q205" s="81" t="s">
        <v>412</v>
      </c>
      <c r="R205" s="81"/>
      <c r="S205" s="81"/>
      <c r="T205" s="80" t="str">
        <f>REPLACE(INDEX(GroupVertices[Group],MATCH(Edges[[#This Row],[Vertex 1]],GroupVertices[Vertex],0)),1,1,"")</f>
        <v>2</v>
      </c>
      <c r="U205" s="80" t="str">
        <f>REPLACE(INDEX(GroupVertices[Group],MATCH(Edges[[#This Row],[Vertex 2]],GroupVertices[Vertex],0)),1,1,"")</f>
        <v>3</v>
      </c>
      <c r="V205" s="35"/>
      <c r="W205" s="35"/>
      <c r="X205" s="35"/>
      <c r="Y205" s="35"/>
      <c r="Z205" s="35"/>
      <c r="AA205" s="35"/>
      <c r="AB205" s="35"/>
      <c r="AC205" s="35"/>
      <c r="AD205" s="35"/>
    </row>
    <row r="206" spans="1:30" ht="15">
      <c r="A206" s="65" t="s">
        <v>371</v>
      </c>
      <c r="B206" s="65" t="s">
        <v>375</v>
      </c>
      <c r="C206" s="66"/>
      <c r="D206" s="67"/>
      <c r="E206" s="68"/>
      <c r="F206" s="69"/>
      <c r="G206" s="66"/>
      <c r="H206" s="70"/>
      <c r="I206" s="71"/>
      <c r="J206" s="71"/>
      <c r="K206" s="35" t="s">
        <v>66</v>
      </c>
      <c r="L206" s="79">
        <v>206</v>
      </c>
      <c r="M206" s="79"/>
      <c r="N206" s="73"/>
      <c r="O206" s="81" t="s">
        <v>411</v>
      </c>
      <c r="P206" s="81">
        <v>1</v>
      </c>
      <c r="Q206" s="81" t="s">
        <v>412</v>
      </c>
      <c r="R206" s="81"/>
      <c r="S206" s="81"/>
      <c r="T206" s="80" t="str">
        <f>REPLACE(INDEX(GroupVertices[Group],MATCH(Edges[[#This Row],[Vertex 1]],GroupVertices[Vertex],0)),1,1,"")</f>
        <v>2</v>
      </c>
      <c r="U206" s="80" t="str">
        <f>REPLACE(INDEX(GroupVertices[Group],MATCH(Edges[[#This Row],[Vertex 2]],GroupVertices[Vertex],0)),1,1,"")</f>
        <v>5</v>
      </c>
      <c r="V206" s="35"/>
      <c r="W206" s="35"/>
      <c r="X206" s="35"/>
      <c r="Y206" s="35"/>
      <c r="Z206" s="35"/>
      <c r="AA206" s="35"/>
      <c r="AB206" s="35"/>
      <c r="AC206" s="35"/>
      <c r="AD206" s="35"/>
    </row>
    <row r="207" spans="1:30" ht="15">
      <c r="A207" s="65" t="s">
        <v>371</v>
      </c>
      <c r="B207" s="65" t="s">
        <v>353</v>
      </c>
      <c r="C207" s="66"/>
      <c r="D207" s="67"/>
      <c r="E207" s="68"/>
      <c r="F207" s="69"/>
      <c r="G207" s="66"/>
      <c r="H207" s="70"/>
      <c r="I207" s="71"/>
      <c r="J207" s="71"/>
      <c r="K207" s="35" t="s">
        <v>65</v>
      </c>
      <c r="L207" s="79">
        <v>207</v>
      </c>
      <c r="M207" s="79"/>
      <c r="N207" s="73"/>
      <c r="O207" s="81" t="s">
        <v>411</v>
      </c>
      <c r="P207" s="81">
        <v>1</v>
      </c>
      <c r="Q207" s="81" t="s">
        <v>412</v>
      </c>
      <c r="R207" s="81"/>
      <c r="S207" s="81"/>
      <c r="T207" s="80" t="str">
        <f>REPLACE(INDEX(GroupVertices[Group],MATCH(Edges[[#This Row],[Vertex 1]],GroupVertices[Vertex],0)),1,1,"")</f>
        <v>2</v>
      </c>
      <c r="U207" s="80" t="str">
        <f>REPLACE(INDEX(GroupVertices[Group],MATCH(Edges[[#This Row],[Vertex 2]],GroupVertices[Vertex],0)),1,1,"")</f>
        <v>3</v>
      </c>
      <c r="V207" s="35"/>
      <c r="W207" s="35"/>
      <c r="X207" s="35"/>
      <c r="Y207" s="35"/>
      <c r="Z207" s="35"/>
      <c r="AA207" s="35"/>
      <c r="AB207" s="35"/>
      <c r="AC207" s="35"/>
      <c r="AD207" s="35"/>
    </row>
    <row r="208" spans="1:30" ht="15">
      <c r="A208" s="65" t="s">
        <v>371</v>
      </c>
      <c r="B208" s="65" t="s">
        <v>358</v>
      </c>
      <c r="C208" s="66"/>
      <c r="D208" s="67"/>
      <c r="E208" s="68"/>
      <c r="F208" s="69"/>
      <c r="G208" s="66"/>
      <c r="H208" s="70"/>
      <c r="I208" s="71"/>
      <c r="J208" s="71"/>
      <c r="K208" s="35" t="s">
        <v>65</v>
      </c>
      <c r="L208" s="79">
        <v>208</v>
      </c>
      <c r="M208" s="79"/>
      <c r="N208" s="73"/>
      <c r="O208" s="81" t="s">
        <v>411</v>
      </c>
      <c r="P208" s="81">
        <v>1</v>
      </c>
      <c r="Q208" s="81" t="s">
        <v>412</v>
      </c>
      <c r="R208" s="81"/>
      <c r="S208" s="81"/>
      <c r="T208" s="80" t="str">
        <f>REPLACE(INDEX(GroupVertices[Group],MATCH(Edges[[#This Row],[Vertex 1]],GroupVertices[Vertex],0)),1,1,"")</f>
        <v>2</v>
      </c>
      <c r="U208" s="80" t="str">
        <f>REPLACE(INDEX(GroupVertices[Group],MATCH(Edges[[#This Row],[Vertex 2]],GroupVertices[Vertex],0)),1,1,"")</f>
        <v>2</v>
      </c>
      <c r="V208" s="35"/>
      <c r="W208" s="35"/>
      <c r="X208" s="35"/>
      <c r="Y208" s="35"/>
      <c r="Z208" s="35"/>
      <c r="AA208" s="35"/>
      <c r="AB208" s="35"/>
      <c r="AC208" s="35"/>
      <c r="AD208" s="35"/>
    </row>
    <row r="209" spans="1:30" ht="15">
      <c r="A209" s="65" t="s">
        <v>371</v>
      </c>
      <c r="B209" s="65" t="s">
        <v>366</v>
      </c>
      <c r="C209" s="66"/>
      <c r="D209" s="67"/>
      <c r="E209" s="68"/>
      <c r="F209" s="69"/>
      <c r="G209" s="66"/>
      <c r="H209" s="70"/>
      <c r="I209" s="71"/>
      <c r="J209" s="71"/>
      <c r="K209" s="35" t="s">
        <v>65</v>
      </c>
      <c r="L209" s="79">
        <v>209</v>
      </c>
      <c r="M209" s="79"/>
      <c r="N209" s="73"/>
      <c r="O209" s="81" t="s">
        <v>411</v>
      </c>
      <c r="P209" s="81">
        <v>1</v>
      </c>
      <c r="Q209" s="81" t="s">
        <v>412</v>
      </c>
      <c r="R209" s="81"/>
      <c r="S209" s="81"/>
      <c r="T209" s="80" t="str">
        <f>REPLACE(INDEX(GroupVertices[Group],MATCH(Edges[[#This Row],[Vertex 1]],GroupVertices[Vertex],0)),1,1,"")</f>
        <v>2</v>
      </c>
      <c r="U209" s="80" t="str">
        <f>REPLACE(INDEX(GroupVertices[Group],MATCH(Edges[[#This Row],[Vertex 2]],GroupVertices[Vertex],0)),1,1,"")</f>
        <v>2</v>
      </c>
      <c r="V209" s="35"/>
      <c r="W209" s="35"/>
      <c r="X209" s="35"/>
      <c r="Y209" s="35"/>
      <c r="Z209" s="35"/>
      <c r="AA209" s="35"/>
      <c r="AB209" s="35"/>
      <c r="AC209" s="35"/>
      <c r="AD209" s="35"/>
    </row>
    <row r="210" spans="1:30" ht="15">
      <c r="A210" s="65" t="s">
        <v>371</v>
      </c>
      <c r="B210" s="65" t="s">
        <v>361</v>
      </c>
      <c r="C210" s="66"/>
      <c r="D210" s="67"/>
      <c r="E210" s="68"/>
      <c r="F210" s="69"/>
      <c r="G210" s="66"/>
      <c r="H210" s="70"/>
      <c r="I210" s="71"/>
      <c r="J210" s="71"/>
      <c r="K210" s="35" t="s">
        <v>65</v>
      </c>
      <c r="L210" s="79">
        <v>210</v>
      </c>
      <c r="M210" s="79"/>
      <c r="N210" s="73"/>
      <c r="O210" s="81" t="s">
        <v>411</v>
      </c>
      <c r="P210" s="81">
        <v>1</v>
      </c>
      <c r="Q210" s="81" t="s">
        <v>412</v>
      </c>
      <c r="R210" s="81"/>
      <c r="S210" s="81"/>
      <c r="T210" s="80" t="str">
        <f>REPLACE(INDEX(GroupVertices[Group],MATCH(Edges[[#This Row],[Vertex 1]],GroupVertices[Vertex],0)),1,1,"")</f>
        <v>2</v>
      </c>
      <c r="U210" s="80" t="str">
        <f>REPLACE(INDEX(GroupVertices[Group],MATCH(Edges[[#This Row],[Vertex 2]],GroupVertices[Vertex],0)),1,1,"")</f>
        <v>2</v>
      </c>
      <c r="V210" s="35"/>
      <c r="W210" s="35"/>
      <c r="X210" s="35"/>
      <c r="Y210" s="35"/>
      <c r="Z210" s="35"/>
      <c r="AA210" s="35"/>
      <c r="AB210" s="35"/>
      <c r="AC210" s="35"/>
      <c r="AD210" s="35"/>
    </row>
    <row r="211" spans="1:30" ht="15">
      <c r="A211" s="65" t="s">
        <v>371</v>
      </c>
      <c r="B211" s="65" t="s">
        <v>367</v>
      </c>
      <c r="C211" s="66"/>
      <c r="D211" s="67"/>
      <c r="E211" s="68"/>
      <c r="F211" s="69"/>
      <c r="G211" s="66"/>
      <c r="H211" s="70"/>
      <c r="I211" s="71"/>
      <c r="J211" s="71"/>
      <c r="K211" s="35" t="s">
        <v>65</v>
      </c>
      <c r="L211" s="79">
        <v>211</v>
      </c>
      <c r="M211" s="79"/>
      <c r="N211" s="73"/>
      <c r="O211" s="81" t="s">
        <v>411</v>
      </c>
      <c r="P211" s="81">
        <v>1</v>
      </c>
      <c r="Q211" s="81" t="s">
        <v>412</v>
      </c>
      <c r="R211" s="81"/>
      <c r="S211" s="81"/>
      <c r="T211" s="80" t="str">
        <f>REPLACE(INDEX(GroupVertices[Group],MATCH(Edges[[#This Row],[Vertex 1]],GroupVertices[Vertex],0)),1,1,"")</f>
        <v>2</v>
      </c>
      <c r="U211" s="80" t="str">
        <f>REPLACE(INDEX(GroupVertices[Group],MATCH(Edges[[#This Row],[Vertex 2]],GroupVertices[Vertex],0)),1,1,"")</f>
        <v>2</v>
      </c>
      <c r="V211" s="35"/>
      <c r="W211" s="35"/>
      <c r="X211" s="35"/>
      <c r="Y211" s="35"/>
      <c r="Z211" s="35"/>
      <c r="AA211" s="35"/>
      <c r="AB211" s="35"/>
      <c r="AC211" s="35"/>
      <c r="AD211" s="35"/>
    </row>
    <row r="212" spans="1:30" ht="15">
      <c r="A212" s="65" t="s">
        <v>371</v>
      </c>
      <c r="B212" s="65" t="s">
        <v>381</v>
      </c>
      <c r="C212" s="66"/>
      <c r="D212" s="67"/>
      <c r="E212" s="68"/>
      <c r="F212" s="69"/>
      <c r="G212" s="66"/>
      <c r="H212" s="70"/>
      <c r="I212" s="71"/>
      <c r="J212" s="71"/>
      <c r="K212" s="35" t="s">
        <v>65</v>
      </c>
      <c r="L212" s="79">
        <v>212</v>
      </c>
      <c r="M212" s="79"/>
      <c r="N212" s="73"/>
      <c r="O212" s="81" t="s">
        <v>411</v>
      </c>
      <c r="P212" s="81">
        <v>1</v>
      </c>
      <c r="Q212" s="81" t="s">
        <v>412</v>
      </c>
      <c r="R212" s="81"/>
      <c r="S212" s="81"/>
      <c r="T212" s="80" t="str">
        <f>REPLACE(INDEX(GroupVertices[Group],MATCH(Edges[[#This Row],[Vertex 1]],GroupVertices[Vertex],0)),1,1,"")</f>
        <v>2</v>
      </c>
      <c r="U212" s="80" t="str">
        <f>REPLACE(INDEX(GroupVertices[Group],MATCH(Edges[[#This Row],[Vertex 2]],GroupVertices[Vertex],0)),1,1,"")</f>
        <v>3</v>
      </c>
      <c r="V212" s="35"/>
      <c r="W212" s="35"/>
      <c r="X212" s="35"/>
      <c r="Y212" s="35"/>
      <c r="Z212" s="35"/>
      <c r="AA212" s="35"/>
      <c r="AB212" s="35"/>
      <c r="AC212" s="35"/>
      <c r="AD212" s="35"/>
    </row>
    <row r="213" spans="1:30" ht="15">
      <c r="A213" s="65" t="s">
        <v>371</v>
      </c>
      <c r="B213" s="65" t="s">
        <v>382</v>
      </c>
      <c r="C213" s="66"/>
      <c r="D213" s="67"/>
      <c r="E213" s="68"/>
      <c r="F213" s="69"/>
      <c r="G213" s="66"/>
      <c r="H213" s="70"/>
      <c r="I213" s="71"/>
      <c r="J213" s="71"/>
      <c r="K213" s="35" t="s">
        <v>65</v>
      </c>
      <c r="L213" s="79">
        <v>213</v>
      </c>
      <c r="M213" s="79"/>
      <c r="N213" s="73"/>
      <c r="O213" s="81" t="s">
        <v>411</v>
      </c>
      <c r="P213" s="81">
        <v>1</v>
      </c>
      <c r="Q213" s="81" t="s">
        <v>412</v>
      </c>
      <c r="R213" s="81"/>
      <c r="S213" s="81"/>
      <c r="T213" s="80" t="str">
        <f>REPLACE(INDEX(GroupVertices[Group],MATCH(Edges[[#This Row],[Vertex 1]],GroupVertices[Vertex],0)),1,1,"")</f>
        <v>2</v>
      </c>
      <c r="U213" s="80" t="str">
        <f>REPLACE(INDEX(GroupVertices[Group],MATCH(Edges[[#This Row],[Vertex 2]],GroupVertices[Vertex],0)),1,1,"")</f>
        <v>3</v>
      </c>
      <c r="V213" s="35"/>
      <c r="W213" s="35"/>
      <c r="X213" s="35"/>
      <c r="Y213" s="35"/>
      <c r="Z213" s="35"/>
      <c r="AA213" s="35"/>
      <c r="AB213" s="35"/>
      <c r="AC213" s="35"/>
      <c r="AD213" s="35"/>
    </row>
    <row r="214" spans="1:30" ht="15">
      <c r="A214" s="65" t="s">
        <v>326</v>
      </c>
      <c r="B214" s="65" t="s">
        <v>371</v>
      </c>
      <c r="C214" s="66"/>
      <c r="D214" s="67"/>
      <c r="E214" s="68"/>
      <c r="F214" s="69"/>
      <c r="G214" s="66"/>
      <c r="H214" s="70"/>
      <c r="I214" s="71"/>
      <c r="J214" s="71"/>
      <c r="K214" s="35" t="s">
        <v>65</v>
      </c>
      <c r="L214" s="79">
        <v>214</v>
      </c>
      <c r="M214" s="79"/>
      <c r="N214" s="73"/>
      <c r="O214" s="81" t="s">
        <v>411</v>
      </c>
      <c r="P214" s="81">
        <v>1</v>
      </c>
      <c r="Q214" s="81" t="s">
        <v>412</v>
      </c>
      <c r="R214" s="81"/>
      <c r="S214" s="81"/>
      <c r="T214" s="80" t="str">
        <f>REPLACE(INDEX(GroupVertices[Group],MATCH(Edges[[#This Row],[Vertex 1]],GroupVertices[Vertex],0)),1,1,"")</f>
        <v>1</v>
      </c>
      <c r="U214" s="80" t="str">
        <f>REPLACE(INDEX(GroupVertices[Group],MATCH(Edges[[#This Row],[Vertex 2]],GroupVertices[Vertex],0)),1,1,"")</f>
        <v>2</v>
      </c>
      <c r="V214" s="35"/>
      <c r="W214" s="35"/>
      <c r="X214" s="35"/>
      <c r="Y214" s="35"/>
      <c r="Z214" s="35"/>
      <c r="AA214" s="35"/>
      <c r="AB214" s="35"/>
      <c r="AC214" s="35"/>
      <c r="AD214" s="35"/>
    </row>
    <row r="215" spans="1:30" ht="15">
      <c r="A215" s="65" t="s">
        <v>326</v>
      </c>
      <c r="B215" s="65" t="s">
        <v>334</v>
      </c>
      <c r="C215" s="66"/>
      <c r="D215" s="67"/>
      <c r="E215" s="68"/>
      <c r="F215" s="69"/>
      <c r="G215" s="66"/>
      <c r="H215" s="70"/>
      <c r="I215" s="71"/>
      <c r="J215" s="71"/>
      <c r="K215" s="35" t="s">
        <v>65</v>
      </c>
      <c r="L215" s="79">
        <v>215</v>
      </c>
      <c r="M215" s="79"/>
      <c r="N215" s="73"/>
      <c r="O215" s="81" t="s">
        <v>411</v>
      </c>
      <c r="P215" s="81">
        <v>1</v>
      </c>
      <c r="Q215" s="81" t="s">
        <v>412</v>
      </c>
      <c r="R215" s="81"/>
      <c r="S215" s="81"/>
      <c r="T215" s="80" t="str">
        <f>REPLACE(INDEX(GroupVertices[Group],MATCH(Edges[[#This Row],[Vertex 1]],GroupVertices[Vertex],0)),1,1,"")</f>
        <v>1</v>
      </c>
      <c r="U215" s="80" t="str">
        <f>REPLACE(INDEX(GroupVertices[Group],MATCH(Edges[[#This Row],[Vertex 2]],GroupVertices[Vertex],0)),1,1,"")</f>
        <v>1</v>
      </c>
      <c r="V215" s="35"/>
      <c r="W215" s="35"/>
      <c r="X215" s="35"/>
      <c r="Y215" s="35"/>
      <c r="Z215" s="35"/>
      <c r="AA215" s="35"/>
      <c r="AB215" s="35"/>
      <c r="AC215" s="35"/>
      <c r="AD215" s="35"/>
    </row>
    <row r="216" spans="1:30" ht="15">
      <c r="A216" s="65" t="s">
        <v>376</v>
      </c>
      <c r="B216" s="65" t="s">
        <v>334</v>
      </c>
      <c r="C216" s="66"/>
      <c r="D216" s="67"/>
      <c r="E216" s="68"/>
      <c r="F216" s="69"/>
      <c r="G216" s="66"/>
      <c r="H216" s="70"/>
      <c r="I216" s="71"/>
      <c r="J216" s="71"/>
      <c r="K216" s="35" t="s">
        <v>65</v>
      </c>
      <c r="L216" s="79">
        <v>216</v>
      </c>
      <c r="M216" s="79"/>
      <c r="N216" s="73"/>
      <c r="O216" s="81" t="s">
        <v>411</v>
      </c>
      <c r="P216" s="81">
        <v>1</v>
      </c>
      <c r="Q216" s="81" t="s">
        <v>412</v>
      </c>
      <c r="R216" s="81"/>
      <c r="S216" s="81"/>
      <c r="T216" s="80" t="str">
        <f>REPLACE(INDEX(GroupVertices[Group],MATCH(Edges[[#This Row],[Vertex 1]],GroupVertices[Vertex],0)),1,1,"")</f>
        <v>2</v>
      </c>
      <c r="U216" s="80" t="str">
        <f>REPLACE(INDEX(GroupVertices[Group],MATCH(Edges[[#This Row],[Vertex 2]],GroupVertices[Vertex],0)),1,1,"")</f>
        <v>1</v>
      </c>
      <c r="V216" s="35"/>
      <c r="W216" s="35"/>
      <c r="X216" s="35"/>
      <c r="Y216" s="35"/>
      <c r="Z216" s="35"/>
      <c r="AA216" s="35"/>
      <c r="AB216" s="35"/>
      <c r="AC216" s="35"/>
      <c r="AD216" s="35"/>
    </row>
    <row r="217" spans="1:30" ht="15">
      <c r="A217" s="65" t="s">
        <v>326</v>
      </c>
      <c r="B217" s="65" t="s">
        <v>365</v>
      </c>
      <c r="C217" s="66"/>
      <c r="D217" s="67"/>
      <c r="E217" s="68"/>
      <c r="F217" s="69"/>
      <c r="G217" s="66"/>
      <c r="H217" s="70"/>
      <c r="I217" s="71"/>
      <c r="J217" s="71"/>
      <c r="K217" s="35" t="s">
        <v>65</v>
      </c>
      <c r="L217" s="79">
        <v>217</v>
      </c>
      <c r="M217" s="79"/>
      <c r="N217" s="73"/>
      <c r="O217" s="81" t="s">
        <v>411</v>
      </c>
      <c r="P217" s="81">
        <v>1</v>
      </c>
      <c r="Q217" s="81" t="s">
        <v>412</v>
      </c>
      <c r="R217" s="81"/>
      <c r="S217" s="81"/>
      <c r="T217" s="80" t="str">
        <f>REPLACE(INDEX(GroupVertices[Group],MATCH(Edges[[#This Row],[Vertex 1]],GroupVertices[Vertex],0)),1,1,"")</f>
        <v>1</v>
      </c>
      <c r="U217" s="80" t="str">
        <f>REPLACE(INDEX(GroupVertices[Group],MATCH(Edges[[#This Row],[Vertex 2]],GroupVertices[Vertex],0)),1,1,"")</f>
        <v>2</v>
      </c>
      <c r="V217" s="35"/>
      <c r="W217" s="35"/>
      <c r="X217" s="35"/>
      <c r="Y217" s="35"/>
      <c r="Z217" s="35"/>
      <c r="AA217" s="35"/>
      <c r="AB217" s="35"/>
      <c r="AC217" s="35"/>
      <c r="AD217" s="35"/>
    </row>
    <row r="218" spans="1:30" ht="15">
      <c r="A218" s="65" t="s">
        <v>353</v>
      </c>
      <c r="B218" s="65" t="s">
        <v>365</v>
      </c>
      <c r="C218" s="66"/>
      <c r="D218" s="67"/>
      <c r="E218" s="68"/>
      <c r="F218" s="69"/>
      <c r="G218" s="66"/>
      <c r="H218" s="70"/>
      <c r="I218" s="71"/>
      <c r="J218" s="71"/>
      <c r="K218" s="35" t="s">
        <v>65</v>
      </c>
      <c r="L218" s="79">
        <v>218</v>
      </c>
      <c r="M218" s="79"/>
      <c r="N218" s="73"/>
      <c r="O218" s="81" t="s">
        <v>411</v>
      </c>
      <c r="P218" s="81">
        <v>1</v>
      </c>
      <c r="Q218" s="81" t="s">
        <v>412</v>
      </c>
      <c r="R218" s="81"/>
      <c r="S218" s="81"/>
      <c r="T218" s="80" t="str">
        <f>REPLACE(INDEX(GroupVertices[Group],MATCH(Edges[[#This Row],[Vertex 1]],GroupVertices[Vertex],0)),1,1,"")</f>
        <v>3</v>
      </c>
      <c r="U218" s="80" t="str">
        <f>REPLACE(INDEX(GroupVertices[Group],MATCH(Edges[[#This Row],[Vertex 2]],GroupVertices[Vertex],0)),1,1,"")</f>
        <v>2</v>
      </c>
      <c r="V218" s="35"/>
      <c r="W218" s="35"/>
      <c r="X218" s="35"/>
      <c r="Y218" s="35"/>
      <c r="Z218" s="35"/>
      <c r="AA218" s="35"/>
      <c r="AB218" s="35"/>
      <c r="AC218" s="35"/>
      <c r="AD218" s="35"/>
    </row>
    <row r="219" spans="1:30" ht="15">
      <c r="A219" s="65" t="s">
        <v>376</v>
      </c>
      <c r="B219" s="65" t="s">
        <v>365</v>
      </c>
      <c r="C219" s="66"/>
      <c r="D219" s="67"/>
      <c r="E219" s="68"/>
      <c r="F219" s="69"/>
      <c r="G219" s="66"/>
      <c r="H219" s="70"/>
      <c r="I219" s="71"/>
      <c r="J219" s="71"/>
      <c r="K219" s="35" t="s">
        <v>65</v>
      </c>
      <c r="L219" s="79">
        <v>219</v>
      </c>
      <c r="M219" s="79"/>
      <c r="N219" s="73"/>
      <c r="O219" s="81" t="s">
        <v>411</v>
      </c>
      <c r="P219" s="81">
        <v>1</v>
      </c>
      <c r="Q219" s="81" t="s">
        <v>412</v>
      </c>
      <c r="R219" s="81"/>
      <c r="S219" s="81"/>
      <c r="T219" s="80" t="str">
        <f>REPLACE(INDEX(GroupVertices[Group],MATCH(Edges[[#This Row],[Vertex 1]],GroupVertices[Vertex],0)),1,1,"")</f>
        <v>2</v>
      </c>
      <c r="U219" s="80" t="str">
        <f>REPLACE(INDEX(GroupVertices[Group],MATCH(Edges[[#This Row],[Vertex 2]],GroupVertices[Vertex],0)),1,1,"")</f>
        <v>2</v>
      </c>
      <c r="V219" s="35"/>
      <c r="W219" s="35"/>
      <c r="X219" s="35"/>
      <c r="Y219" s="35"/>
      <c r="Z219" s="35"/>
      <c r="AA219" s="35"/>
      <c r="AB219" s="35"/>
      <c r="AC219" s="35"/>
      <c r="AD219" s="35"/>
    </row>
    <row r="220" spans="1:30" ht="15">
      <c r="A220" s="65" t="s">
        <v>353</v>
      </c>
      <c r="B220" s="65" t="s">
        <v>338</v>
      </c>
      <c r="C220" s="66"/>
      <c r="D220" s="67"/>
      <c r="E220" s="68"/>
      <c r="F220" s="69"/>
      <c r="G220" s="66"/>
      <c r="H220" s="70"/>
      <c r="I220" s="71"/>
      <c r="J220" s="71"/>
      <c r="K220" s="35" t="s">
        <v>65</v>
      </c>
      <c r="L220" s="79">
        <v>220</v>
      </c>
      <c r="M220" s="79"/>
      <c r="N220" s="73"/>
      <c r="O220" s="81" t="s">
        <v>411</v>
      </c>
      <c r="P220" s="81">
        <v>1</v>
      </c>
      <c r="Q220" s="81" t="s">
        <v>412</v>
      </c>
      <c r="R220" s="81"/>
      <c r="S220" s="81"/>
      <c r="T220" s="80" t="str">
        <f>REPLACE(INDEX(GroupVertices[Group],MATCH(Edges[[#This Row],[Vertex 1]],GroupVertices[Vertex],0)),1,1,"")</f>
        <v>3</v>
      </c>
      <c r="U220" s="80" t="str">
        <f>REPLACE(INDEX(GroupVertices[Group],MATCH(Edges[[#This Row],[Vertex 2]],GroupVertices[Vertex],0)),1,1,"")</f>
        <v>3</v>
      </c>
      <c r="V220" s="35"/>
      <c r="W220" s="35"/>
      <c r="X220" s="35"/>
      <c r="Y220" s="35"/>
      <c r="Z220" s="35"/>
      <c r="AA220" s="35"/>
      <c r="AB220" s="35"/>
      <c r="AC220" s="35"/>
      <c r="AD220" s="35"/>
    </row>
    <row r="221" spans="1:30" ht="15">
      <c r="A221" s="65" t="s">
        <v>353</v>
      </c>
      <c r="B221" s="65" t="s">
        <v>357</v>
      </c>
      <c r="C221" s="66"/>
      <c r="D221" s="67"/>
      <c r="E221" s="68"/>
      <c r="F221" s="69"/>
      <c r="G221" s="66"/>
      <c r="H221" s="70"/>
      <c r="I221" s="71"/>
      <c r="J221" s="71"/>
      <c r="K221" s="35" t="s">
        <v>65</v>
      </c>
      <c r="L221" s="79">
        <v>221</v>
      </c>
      <c r="M221" s="79"/>
      <c r="N221" s="73"/>
      <c r="O221" s="81" t="s">
        <v>411</v>
      </c>
      <c r="P221" s="81">
        <v>1</v>
      </c>
      <c r="Q221" s="81" t="s">
        <v>412</v>
      </c>
      <c r="R221" s="81"/>
      <c r="S221" s="81"/>
      <c r="T221" s="80" t="str">
        <f>REPLACE(INDEX(GroupVertices[Group],MATCH(Edges[[#This Row],[Vertex 1]],GroupVertices[Vertex],0)),1,1,"")</f>
        <v>3</v>
      </c>
      <c r="U221" s="80" t="str">
        <f>REPLACE(INDEX(GroupVertices[Group],MATCH(Edges[[#This Row],[Vertex 2]],GroupVertices[Vertex],0)),1,1,"")</f>
        <v>3</v>
      </c>
      <c r="V221" s="35"/>
      <c r="W221" s="35"/>
      <c r="X221" s="35"/>
      <c r="Y221" s="35"/>
      <c r="Z221" s="35"/>
      <c r="AA221" s="35"/>
      <c r="AB221" s="35"/>
      <c r="AC221" s="35"/>
      <c r="AD221" s="35"/>
    </row>
    <row r="222" spans="1:30" ht="15">
      <c r="A222" s="65" t="s">
        <v>353</v>
      </c>
      <c r="B222" s="65" t="s">
        <v>408</v>
      </c>
      <c r="C222" s="66"/>
      <c r="D222" s="67"/>
      <c r="E222" s="68"/>
      <c r="F222" s="69"/>
      <c r="G222" s="66"/>
      <c r="H222" s="70"/>
      <c r="I222" s="71"/>
      <c r="J222" s="71"/>
      <c r="K222" s="35" t="s">
        <v>65</v>
      </c>
      <c r="L222" s="79">
        <v>222</v>
      </c>
      <c r="M222" s="79"/>
      <c r="N222" s="73"/>
      <c r="O222" s="81" t="s">
        <v>411</v>
      </c>
      <c r="P222" s="81">
        <v>1</v>
      </c>
      <c r="Q222" s="81" t="s">
        <v>412</v>
      </c>
      <c r="R222" s="81"/>
      <c r="S222" s="81"/>
      <c r="T222" s="80" t="str">
        <f>REPLACE(INDEX(GroupVertices[Group],MATCH(Edges[[#This Row],[Vertex 1]],GroupVertices[Vertex],0)),1,1,"")</f>
        <v>3</v>
      </c>
      <c r="U222" s="80" t="str">
        <f>REPLACE(INDEX(GroupVertices[Group],MATCH(Edges[[#This Row],[Vertex 2]],GroupVertices[Vertex],0)),1,1,"")</f>
        <v>3</v>
      </c>
      <c r="V222" s="35"/>
      <c r="W222" s="35"/>
      <c r="X222" s="35"/>
      <c r="Y222" s="35"/>
      <c r="Z222" s="35"/>
      <c r="AA222" s="35"/>
      <c r="AB222" s="35"/>
      <c r="AC222" s="35"/>
      <c r="AD222" s="35"/>
    </row>
    <row r="223" spans="1:30" ht="15">
      <c r="A223" s="65" t="s">
        <v>353</v>
      </c>
      <c r="B223" s="65" t="s">
        <v>382</v>
      </c>
      <c r="C223" s="66"/>
      <c r="D223" s="67"/>
      <c r="E223" s="68"/>
      <c r="F223" s="69"/>
      <c r="G223" s="66"/>
      <c r="H223" s="70"/>
      <c r="I223" s="71"/>
      <c r="J223" s="71"/>
      <c r="K223" s="35" t="s">
        <v>65</v>
      </c>
      <c r="L223" s="79">
        <v>223</v>
      </c>
      <c r="M223" s="79"/>
      <c r="N223" s="73"/>
      <c r="O223" s="81" t="s">
        <v>411</v>
      </c>
      <c r="P223" s="81">
        <v>1</v>
      </c>
      <c r="Q223" s="81" t="s">
        <v>412</v>
      </c>
      <c r="R223" s="81"/>
      <c r="S223" s="81"/>
      <c r="T223" s="80" t="str">
        <f>REPLACE(INDEX(GroupVertices[Group],MATCH(Edges[[#This Row],[Vertex 1]],GroupVertices[Vertex],0)),1,1,"")</f>
        <v>3</v>
      </c>
      <c r="U223" s="80" t="str">
        <f>REPLACE(INDEX(GroupVertices[Group],MATCH(Edges[[#This Row],[Vertex 2]],GroupVertices[Vertex],0)),1,1,"")</f>
        <v>3</v>
      </c>
      <c r="V223" s="35"/>
      <c r="W223" s="35"/>
      <c r="X223" s="35"/>
      <c r="Y223" s="35"/>
      <c r="Z223" s="35"/>
      <c r="AA223" s="35"/>
      <c r="AB223" s="35"/>
      <c r="AC223" s="35"/>
      <c r="AD223" s="35"/>
    </row>
    <row r="224" spans="1:30" ht="15">
      <c r="A224" s="65" t="s">
        <v>326</v>
      </c>
      <c r="B224" s="65" t="s">
        <v>353</v>
      </c>
      <c r="C224" s="66"/>
      <c r="D224" s="67"/>
      <c r="E224" s="68"/>
      <c r="F224" s="69"/>
      <c r="G224" s="66"/>
      <c r="H224" s="70"/>
      <c r="I224" s="71"/>
      <c r="J224" s="71"/>
      <c r="K224" s="35" t="s">
        <v>65</v>
      </c>
      <c r="L224" s="79">
        <v>224</v>
      </c>
      <c r="M224" s="79"/>
      <c r="N224" s="73"/>
      <c r="O224" s="81" t="s">
        <v>411</v>
      </c>
      <c r="P224" s="81">
        <v>1</v>
      </c>
      <c r="Q224" s="81" t="s">
        <v>412</v>
      </c>
      <c r="R224" s="81"/>
      <c r="S224" s="81"/>
      <c r="T224" s="80" t="str">
        <f>REPLACE(INDEX(GroupVertices[Group],MATCH(Edges[[#This Row],[Vertex 1]],GroupVertices[Vertex],0)),1,1,"")</f>
        <v>1</v>
      </c>
      <c r="U224" s="80" t="str">
        <f>REPLACE(INDEX(GroupVertices[Group],MATCH(Edges[[#This Row],[Vertex 2]],GroupVertices[Vertex],0)),1,1,"")</f>
        <v>3</v>
      </c>
      <c r="V224" s="35"/>
      <c r="W224" s="35"/>
      <c r="X224" s="35"/>
      <c r="Y224" s="35"/>
      <c r="Z224" s="35"/>
      <c r="AA224" s="35"/>
      <c r="AB224" s="35"/>
      <c r="AC224" s="35"/>
      <c r="AD224" s="35"/>
    </row>
    <row r="225" spans="1:30" ht="15">
      <c r="A225" s="65" t="s">
        <v>376</v>
      </c>
      <c r="B225" s="65" t="s">
        <v>353</v>
      </c>
      <c r="C225" s="66"/>
      <c r="D225" s="67"/>
      <c r="E225" s="68"/>
      <c r="F225" s="69"/>
      <c r="G225" s="66"/>
      <c r="H225" s="70"/>
      <c r="I225" s="71"/>
      <c r="J225" s="71"/>
      <c r="K225" s="35" t="s">
        <v>65</v>
      </c>
      <c r="L225" s="79">
        <v>225</v>
      </c>
      <c r="M225" s="79"/>
      <c r="N225" s="73"/>
      <c r="O225" s="81" t="s">
        <v>411</v>
      </c>
      <c r="P225" s="81">
        <v>1</v>
      </c>
      <c r="Q225" s="81" t="s">
        <v>412</v>
      </c>
      <c r="R225" s="81"/>
      <c r="S225" s="81"/>
      <c r="T225" s="80" t="str">
        <f>REPLACE(INDEX(GroupVertices[Group],MATCH(Edges[[#This Row],[Vertex 1]],GroupVertices[Vertex],0)),1,1,"")</f>
        <v>2</v>
      </c>
      <c r="U225" s="80" t="str">
        <f>REPLACE(INDEX(GroupVertices[Group],MATCH(Edges[[#This Row],[Vertex 2]],GroupVertices[Vertex],0)),1,1,"")</f>
        <v>3</v>
      </c>
      <c r="V225" s="35"/>
      <c r="W225" s="35"/>
      <c r="X225" s="35"/>
      <c r="Y225" s="35"/>
      <c r="Z225" s="35"/>
      <c r="AA225" s="35"/>
      <c r="AB225" s="35"/>
      <c r="AC225" s="35"/>
      <c r="AD225" s="35"/>
    </row>
    <row r="226" spans="1:30" ht="15">
      <c r="A226" s="65" t="s">
        <v>350</v>
      </c>
      <c r="B226" s="65" t="s">
        <v>376</v>
      </c>
      <c r="C226" s="66"/>
      <c r="D226" s="67"/>
      <c r="E226" s="68"/>
      <c r="F226" s="69"/>
      <c r="G226" s="66"/>
      <c r="H226" s="70"/>
      <c r="I226" s="71"/>
      <c r="J226" s="71"/>
      <c r="K226" s="35" t="s">
        <v>65</v>
      </c>
      <c r="L226" s="79">
        <v>226</v>
      </c>
      <c r="M226" s="79"/>
      <c r="N226" s="73"/>
      <c r="O226" s="81" t="s">
        <v>411</v>
      </c>
      <c r="P226" s="81">
        <v>1</v>
      </c>
      <c r="Q226" s="81" t="s">
        <v>412</v>
      </c>
      <c r="R226" s="81"/>
      <c r="S226" s="81"/>
      <c r="T226" s="80" t="str">
        <f>REPLACE(INDEX(GroupVertices[Group],MATCH(Edges[[#This Row],[Vertex 1]],GroupVertices[Vertex],0)),1,1,"")</f>
        <v>3</v>
      </c>
      <c r="U226" s="80" t="str">
        <f>REPLACE(INDEX(GroupVertices[Group],MATCH(Edges[[#This Row],[Vertex 2]],GroupVertices[Vertex],0)),1,1,"")</f>
        <v>2</v>
      </c>
      <c r="V226" s="35"/>
      <c r="W226" s="35"/>
      <c r="X226" s="35"/>
      <c r="Y226" s="35"/>
      <c r="Z226" s="35"/>
      <c r="AA226" s="35"/>
      <c r="AB226" s="35"/>
      <c r="AC226" s="35"/>
      <c r="AD226" s="35"/>
    </row>
    <row r="227" spans="1:30" ht="15">
      <c r="A227" s="65" t="s">
        <v>358</v>
      </c>
      <c r="B227" s="65" t="s">
        <v>376</v>
      </c>
      <c r="C227" s="66"/>
      <c r="D227" s="67"/>
      <c r="E227" s="68"/>
      <c r="F227" s="69"/>
      <c r="G227" s="66"/>
      <c r="H227" s="70"/>
      <c r="I227" s="71"/>
      <c r="J227" s="71"/>
      <c r="K227" s="35" t="s">
        <v>65</v>
      </c>
      <c r="L227" s="79">
        <v>227</v>
      </c>
      <c r="M227" s="79"/>
      <c r="N227" s="73"/>
      <c r="O227" s="81" t="s">
        <v>411</v>
      </c>
      <c r="P227" s="81">
        <v>1</v>
      </c>
      <c r="Q227" s="81" t="s">
        <v>412</v>
      </c>
      <c r="R227" s="81"/>
      <c r="S227" s="81"/>
      <c r="T227" s="80" t="str">
        <f>REPLACE(INDEX(GroupVertices[Group],MATCH(Edges[[#This Row],[Vertex 1]],GroupVertices[Vertex],0)),1,1,"")</f>
        <v>2</v>
      </c>
      <c r="U227" s="80" t="str">
        <f>REPLACE(INDEX(GroupVertices[Group],MATCH(Edges[[#This Row],[Vertex 2]],GroupVertices[Vertex],0)),1,1,"")</f>
        <v>2</v>
      </c>
      <c r="V227" s="35"/>
      <c r="W227" s="35"/>
      <c r="X227" s="35"/>
      <c r="Y227" s="35"/>
      <c r="Z227" s="35"/>
      <c r="AA227" s="35"/>
      <c r="AB227" s="35"/>
      <c r="AC227" s="35"/>
      <c r="AD227" s="35"/>
    </row>
    <row r="228" spans="1:30" ht="15">
      <c r="A228" s="65" t="s">
        <v>361</v>
      </c>
      <c r="B228" s="65" t="s">
        <v>376</v>
      </c>
      <c r="C228" s="66"/>
      <c r="D228" s="67"/>
      <c r="E228" s="68"/>
      <c r="F228" s="69"/>
      <c r="G228" s="66"/>
      <c r="H228" s="70"/>
      <c r="I228" s="71"/>
      <c r="J228" s="71"/>
      <c r="K228" s="35" t="s">
        <v>65</v>
      </c>
      <c r="L228" s="79">
        <v>228</v>
      </c>
      <c r="M228" s="79"/>
      <c r="N228" s="73"/>
      <c r="O228" s="81" t="s">
        <v>411</v>
      </c>
      <c r="P228" s="81">
        <v>1</v>
      </c>
      <c r="Q228" s="81" t="s">
        <v>412</v>
      </c>
      <c r="R228" s="81"/>
      <c r="S228" s="81"/>
      <c r="T228" s="80" t="str">
        <f>REPLACE(INDEX(GroupVertices[Group],MATCH(Edges[[#This Row],[Vertex 1]],GroupVertices[Vertex],0)),1,1,"")</f>
        <v>2</v>
      </c>
      <c r="U228" s="80" t="str">
        <f>REPLACE(INDEX(GroupVertices[Group],MATCH(Edges[[#This Row],[Vertex 2]],GroupVertices[Vertex],0)),1,1,"")</f>
        <v>2</v>
      </c>
      <c r="V228" s="35"/>
      <c r="W228" s="35"/>
      <c r="X228" s="35"/>
      <c r="Y228" s="35"/>
      <c r="Z228" s="35"/>
      <c r="AA228" s="35"/>
      <c r="AB228" s="35"/>
      <c r="AC228" s="35"/>
      <c r="AD228" s="35"/>
    </row>
    <row r="229" spans="1:30" ht="15">
      <c r="A229" s="65" t="s">
        <v>376</v>
      </c>
      <c r="B229" s="65" t="s">
        <v>357</v>
      </c>
      <c r="C229" s="66"/>
      <c r="D229" s="67"/>
      <c r="E229" s="68"/>
      <c r="F229" s="69"/>
      <c r="G229" s="66"/>
      <c r="H229" s="70"/>
      <c r="I229" s="71"/>
      <c r="J229" s="71"/>
      <c r="K229" s="35" t="s">
        <v>65</v>
      </c>
      <c r="L229" s="79">
        <v>229</v>
      </c>
      <c r="M229" s="79"/>
      <c r="N229" s="73"/>
      <c r="O229" s="81" t="s">
        <v>411</v>
      </c>
      <c r="P229" s="81">
        <v>1</v>
      </c>
      <c r="Q229" s="81" t="s">
        <v>412</v>
      </c>
      <c r="R229" s="81"/>
      <c r="S229" s="81"/>
      <c r="T229" s="80" t="str">
        <f>REPLACE(INDEX(GroupVertices[Group],MATCH(Edges[[#This Row],[Vertex 1]],GroupVertices[Vertex],0)),1,1,"")</f>
        <v>2</v>
      </c>
      <c r="U229" s="80" t="str">
        <f>REPLACE(INDEX(GroupVertices[Group],MATCH(Edges[[#This Row],[Vertex 2]],GroupVertices[Vertex],0)),1,1,"")</f>
        <v>3</v>
      </c>
      <c r="V229" s="35"/>
      <c r="W229" s="35"/>
      <c r="X229" s="35"/>
      <c r="Y229" s="35"/>
      <c r="Z229" s="35"/>
      <c r="AA229" s="35"/>
      <c r="AB229" s="35"/>
      <c r="AC229" s="35"/>
      <c r="AD229" s="35"/>
    </row>
    <row r="230" spans="1:30" ht="15">
      <c r="A230" s="65" t="s">
        <v>376</v>
      </c>
      <c r="B230" s="65" t="s">
        <v>377</v>
      </c>
      <c r="C230" s="66"/>
      <c r="D230" s="67"/>
      <c r="E230" s="68"/>
      <c r="F230" s="69"/>
      <c r="G230" s="66"/>
      <c r="H230" s="70"/>
      <c r="I230" s="71"/>
      <c r="J230" s="71"/>
      <c r="K230" s="35" t="s">
        <v>65</v>
      </c>
      <c r="L230" s="79">
        <v>230</v>
      </c>
      <c r="M230" s="79"/>
      <c r="N230" s="73"/>
      <c r="O230" s="81" t="s">
        <v>411</v>
      </c>
      <c r="P230" s="81">
        <v>1</v>
      </c>
      <c r="Q230" s="81" t="s">
        <v>412</v>
      </c>
      <c r="R230" s="81"/>
      <c r="S230" s="81"/>
      <c r="T230" s="80" t="str">
        <f>REPLACE(INDEX(GroupVertices[Group],MATCH(Edges[[#This Row],[Vertex 1]],GroupVertices[Vertex],0)),1,1,"")</f>
        <v>2</v>
      </c>
      <c r="U230" s="80" t="str">
        <f>REPLACE(INDEX(GroupVertices[Group],MATCH(Edges[[#This Row],[Vertex 2]],GroupVertices[Vertex],0)),1,1,"")</f>
        <v>2</v>
      </c>
      <c r="V230" s="35"/>
      <c r="W230" s="35"/>
      <c r="X230" s="35"/>
      <c r="Y230" s="35"/>
      <c r="Z230" s="35"/>
      <c r="AA230" s="35"/>
      <c r="AB230" s="35"/>
      <c r="AC230" s="35"/>
      <c r="AD230" s="35"/>
    </row>
    <row r="231" spans="1:30" ht="15">
      <c r="A231" s="65" t="s">
        <v>376</v>
      </c>
      <c r="B231" s="65" t="s">
        <v>382</v>
      </c>
      <c r="C231" s="66"/>
      <c r="D231" s="67"/>
      <c r="E231" s="68"/>
      <c r="F231" s="69"/>
      <c r="G231" s="66"/>
      <c r="H231" s="70"/>
      <c r="I231" s="71"/>
      <c r="J231" s="71"/>
      <c r="K231" s="35" t="s">
        <v>65</v>
      </c>
      <c r="L231" s="79">
        <v>231</v>
      </c>
      <c r="M231" s="79"/>
      <c r="N231" s="73"/>
      <c r="O231" s="81" t="s">
        <v>411</v>
      </c>
      <c r="P231" s="81">
        <v>1</v>
      </c>
      <c r="Q231" s="81" t="s">
        <v>412</v>
      </c>
      <c r="R231" s="81"/>
      <c r="S231" s="81"/>
      <c r="T231" s="80" t="str">
        <f>REPLACE(INDEX(GroupVertices[Group],MATCH(Edges[[#This Row],[Vertex 1]],GroupVertices[Vertex],0)),1,1,"")</f>
        <v>2</v>
      </c>
      <c r="U231" s="80" t="str">
        <f>REPLACE(INDEX(GroupVertices[Group],MATCH(Edges[[#This Row],[Vertex 2]],GroupVertices[Vertex],0)),1,1,"")</f>
        <v>3</v>
      </c>
      <c r="V231" s="35"/>
      <c r="W231" s="35"/>
      <c r="X231" s="35"/>
      <c r="Y231" s="35"/>
      <c r="Z231" s="35"/>
      <c r="AA231" s="35"/>
      <c r="AB231" s="35"/>
      <c r="AC231" s="35"/>
      <c r="AD231" s="35"/>
    </row>
    <row r="232" spans="1:30" ht="15">
      <c r="A232" s="65" t="s">
        <v>326</v>
      </c>
      <c r="B232" s="65" t="s">
        <v>376</v>
      </c>
      <c r="C232" s="66"/>
      <c r="D232" s="67"/>
      <c r="E232" s="68"/>
      <c r="F232" s="69"/>
      <c r="G232" s="66"/>
      <c r="H232" s="70"/>
      <c r="I232" s="71"/>
      <c r="J232" s="71"/>
      <c r="K232" s="35" t="s">
        <v>65</v>
      </c>
      <c r="L232" s="79">
        <v>232</v>
      </c>
      <c r="M232" s="79"/>
      <c r="N232" s="73"/>
      <c r="O232" s="81" t="s">
        <v>411</v>
      </c>
      <c r="P232" s="81">
        <v>1</v>
      </c>
      <c r="Q232" s="81" t="s">
        <v>412</v>
      </c>
      <c r="R232" s="81"/>
      <c r="S232" s="81"/>
      <c r="T232" s="80" t="str">
        <f>REPLACE(INDEX(GroupVertices[Group],MATCH(Edges[[#This Row],[Vertex 1]],GroupVertices[Vertex],0)),1,1,"")</f>
        <v>1</v>
      </c>
      <c r="U232" s="80" t="str">
        <f>REPLACE(INDEX(GroupVertices[Group],MATCH(Edges[[#This Row],[Vertex 2]],GroupVertices[Vertex],0)),1,1,"")</f>
        <v>2</v>
      </c>
      <c r="V232" s="35"/>
      <c r="W232" s="35"/>
      <c r="X232" s="35"/>
      <c r="Y232" s="35"/>
      <c r="Z232" s="35"/>
      <c r="AA232" s="35"/>
      <c r="AB232" s="35"/>
      <c r="AC232" s="35"/>
      <c r="AD232" s="35"/>
    </row>
    <row r="233" spans="1:30" ht="15">
      <c r="A233" s="65" t="s">
        <v>326</v>
      </c>
      <c r="B233" s="65" t="s">
        <v>398</v>
      </c>
      <c r="C233" s="66"/>
      <c r="D233" s="67"/>
      <c r="E233" s="68"/>
      <c r="F233" s="69"/>
      <c r="G233" s="66"/>
      <c r="H233" s="70"/>
      <c r="I233" s="71"/>
      <c r="J233" s="71"/>
      <c r="K233" s="35" t="s">
        <v>65</v>
      </c>
      <c r="L233" s="79">
        <v>233</v>
      </c>
      <c r="M233" s="79"/>
      <c r="N233" s="73"/>
      <c r="O233" s="81" t="s">
        <v>411</v>
      </c>
      <c r="P233" s="81">
        <v>1</v>
      </c>
      <c r="Q233" s="81" t="s">
        <v>412</v>
      </c>
      <c r="R233" s="81"/>
      <c r="S233" s="81"/>
      <c r="T233" s="80" t="str">
        <f>REPLACE(INDEX(GroupVertices[Group],MATCH(Edges[[#This Row],[Vertex 1]],GroupVertices[Vertex],0)),1,1,"")</f>
        <v>1</v>
      </c>
      <c r="U233" s="80" t="str">
        <f>REPLACE(INDEX(GroupVertices[Group],MATCH(Edges[[#This Row],[Vertex 2]],GroupVertices[Vertex],0)),1,1,"")</f>
        <v>2</v>
      </c>
      <c r="V233" s="35"/>
      <c r="W233" s="35"/>
      <c r="X233" s="35"/>
      <c r="Y233" s="35"/>
      <c r="Z233" s="35"/>
      <c r="AA233" s="35"/>
      <c r="AB233" s="35"/>
      <c r="AC233" s="35"/>
      <c r="AD233" s="35"/>
    </row>
    <row r="234" spans="1:30" ht="15">
      <c r="A234" s="65" t="s">
        <v>377</v>
      </c>
      <c r="B234" s="65" t="s">
        <v>398</v>
      </c>
      <c r="C234" s="66"/>
      <c r="D234" s="67"/>
      <c r="E234" s="68"/>
      <c r="F234" s="69"/>
      <c r="G234" s="66"/>
      <c r="H234" s="70"/>
      <c r="I234" s="71"/>
      <c r="J234" s="71"/>
      <c r="K234" s="35" t="s">
        <v>65</v>
      </c>
      <c r="L234" s="79">
        <v>234</v>
      </c>
      <c r="M234" s="79"/>
      <c r="N234" s="73"/>
      <c r="O234" s="81" t="s">
        <v>411</v>
      </c>
      <c r="P234" s="81">
        <v>1</v>
      </c>
      <c r="Q234" s="81" t="s">
        <v>412</v>
      </c>
      <c r="R234" s="81"/>
      <c r="S234" s="81"/>
      <c r="T234" s="80" t="str">
        <f>REPLACE(INDEX(GroupVertices[Group],MATCH(Edges[[#This Row],[Vertex 1]],GroupVertices[Vertex],0)),1,1,"")</f>
        <v>2</v>
      </c>
      <c r="U234" s="80" t="str">
        <f>REPLACE(INDEX(GroupVertices[Group],MATCH(Edges[[#This Row],[Vertex 2]],GroupVertices[Vertex],0)),1,1,"")</f>
        <v>2</v>
      </c>
      <c r="V234" s="35"/>
      <c r="W234" s="35"/>
      <c r="X234" s="35"/>
      <c r="Y234" s="35"/>
      <c r="Z234" s="35"/>
      <c r="AA234" s="35"/>
      <c r="AB234" s="35"/>
      <c r="AC234" s="35"/>
      <c r="AD234" s="35"/>
    </row>
    <row r="235" spans="1:30" ht="15">
      <c r="A235" s="65" t="s">
        <v>372</v>
      </c>
      <c r="B235" s="65" t="s">
        <v>368</v>
      </c>
      <c r="C235" s="66"/>
      <c r="D235" s="67"/>
      <c r="E235" s="68"/>
      <c r="F235" s="69"/>
      <c r="G235" s="66"/>
      <c r="H235" s="70"/>
      <c r="I235" s="71"/>
      <c r="J235" s="71"/>
      <c r="K235" s="35" t="s">
        <v>65</v>
      </c>
      <c r="L235" s="79">
        <v>235</v>
      </c>
      <c r="M235" s="79"/>
      <c r="N235" s="73"/>
      <c r="O235" s="81" t="s">
        <v>411</v>
      </c>
      <c r="P235" s="81">
        <v>1</v>
      </c>
      <c r="Q235" s="81" t="s">
        <v>412</v>
      </c>
      <c r="R235" s="81"/>
      <c r="S235" s="81"/>
      <c r="T235" s="80" t="str">
        <f>REPLACE(INDEX(GroupVertices[Group],MATCH(Edges[[#This Row],[Vertex 1]],GroupVertices[Vertex],0)),1,1,"")</f>
        <v>4</v>
      </c>
      <c r="U235" s="80" t="str">
        <f>REPLACE(INDEX(GroupVertices[Group],MATCH(Edges[[#This Row],[Vertex 2]],GroupVertices[Vertex],0)),1,1,"")</f>
        <v>4</v>
      </c>
      <c r="V235" s="35"/>
      <c r="W235" s="35"/>
      <c r="X235" s="35"/>
      <c r="Y235" s="35"/>
      <c r="Z235" s="35"/>
      <c r="AA235" s="35"/>
      <c r="AB235" s="35"/>
      <c r="AC235" s="35"/>
      <c r="AD235" s="35"/>
    </row>
    <row r="236" spans="1:30" ht="15">
      <c r="A236" s="65" t="s">
        <v>326</v>
      </c>
      <c r="B236" s="65" t="s">
        <v>368</v>
      </c>
      <c r="C236" s="66"/>
      <c r="D236" s="67"/>
      <c r="E236" s="68"/>
      <c r="F236" s="69"/>
      <c r="G236" s="66"/>
      <c r="H236" s="70"/>
      <c r="I236" s="71"/>
      <c r="J236" s="71"/>
      <c r="K236" s="35" t="s">
        <v>65</v>
      </c>
      <c r="L236" s="79">
        <v>236</v>
      </c>
      <c r="M236" s="79"/>
      <c r="N236" s="73"/>
      <c r="O236" s="81" t="s">
        <v>411</v>
      </c>
      <c r="P236" s="81">
        <v>1</v>
      </c>
      <c r="Q236" s="81" t="s">
        <v>412</v>
      </c>
      <c r="R236" s="81"/>
      <c r="S236" s="81"/>
      <c r="T236" s="80" t="str">
        <f>REPLACE(INDEX(GroupVertices[Group],MATCH(Edges[[#This Row],[Vertex 1]],GroupVertices[Vertex],0)),1,1,"")</f>
        <v>1</v>
      </c>
      <c r="U236" s="80" t="str">
        <f>REPLACE(INDEX(GroupVertices[Group],MATCH(Edges[[#This Row],[Vertex 2]],GroupVertices[Vertex],0)),1,1,"")</f>
        <v>4</v>
      </c>
      <c r="V236" s="35"/>
      <c r="W236" s="35"/>
      <c r="X236" s="35"/>
      <c r="Y236" s="35"/>
      <c r="Z236" s="35"/>
      <c r="AA236" s="35"/>
      <c r="AB236" s="35"/>
      <c r="AC236" s="35"/>
      <c r="AD236" s="35"/>
    </row>
    <row r="237" spans="1:30" ht="15">
      <c r="A237" s="65" t="s">
        <v>378</v>
      </c>
      <c r="B237" s="65" t="s">
        <v>368</v>
      </c>
      <c r="C237" s="66"/>
      <c r="D237" s="67"/>
      <c r="E237" s="68"/>
      <c r="F237" s="69"/>
      <c r="G237" s="66"/>
      <c r="H237" s="70"/>
      <c r="I237" s="71"/>
      <c r="J237" s="71"/>
      <c r="K237" s="35" t="s">
        <v>65</v>
      </c>
      <c r="L237" s="79">
        <v>237</v>
      </c>
      <c r="M237" s="79"/>
      <c r="N237" s="73"/>
      <c r="O237" s="81" t="s">
        <v>411</v>
      </c>
      <c r="P237" s="81">
        <v>1</v>
      </c>
      <c r="Q237" s="81" t="s">
        <v>412</v>
      </c>
      <c r="R237" s="81"/>
      <c r="S237" s="81"/>
      <c r="T237" s="80" t="str">
        <f>REPLACE(INDEX(GroupVertices[Group],MATCH(Edges[[#This Row],[Vertex 1]],GroupVertices[Vertex],0)),1,1,"")</f>
        <v>4</v>
      </c>
      <c r="U237" s="80" t="str">
        <f>REPLACE(INDEX(GroupVertices[Group],MATCH(Edges[[#This Row],[Vertex 2]],GroupVertices[Vertex],0)),1,1,"")</f>
        <v>4</v>
      </c>
      <c r="V237" s="35"/>
      <c r="W237" s="35"/>
      <c r="X237" s="35"/>
      <c r="Y237" s="35"/>
      <c r="Z237" s="35"/>
      <c r="AA237" s="35"/>
      <c r="AB237" s="35"/>
      <c r="AC237" s="35"/>
      <c r="AD237" s="35"/>
    </row>
    <row r="238" spans="1:30" ht="15">
      <c r="A238" s="65" t="s">
        <v>358</v>
      </c>
      <c r="B238" s="65" t="s">
        <v>368</v>
      </c>
      <c r="C238" s="66"/>
      <c r="D238" s="67"/>
      <c r="E238" s="68"/>
      <c r="F238" s="69"/>
      <c r="G238" s="66"/>
      <c r="H238" s="70"/>
      <c r="I238" s="71"/>
      <c r="J238" s="71"/>
      <c r="K238" s="35" t="s">
        <v>65</v>
      </c>
      <c r="L238" s="79">
        <v>238</v>
      </c>
      <c r="M238" s="79"/>
      <c r="N238" s="73"/>
      <c r="O238" s="81" t="s">
        <v>411</v>
      </c>
      <c r="P238" s="81">
        <v>1</v>
      </c>
      <c r="Q238" s="81" t="s">
        <v>412</v>
      </c>
      <c r="R238" s="81"/>
      <c r="S238" s="81"/>
      <c r="T238" s="80" t="str">
        <f>REPLACE(INDEX(GroupVertices[Group],MATCH(Edges[[#This Row],[Vertex 1]],GroupVertices[Vertex],0)),1,1,"")</f>
        <v>2</v>
      </c>
      <c r="U238" s="80" t="str">
        <f>REPLACE(INDEX(GroupVertices[Group],MATCH(Edges[[#This Row],[Vertex 2]],GroupVertices[Vertex],0)),1,1,"")</f>
        <v>4</v>
      </c>
      <c r="V238" s="35"/>
      <c r="W238" s="35"/>
      <c r="X238" s="35"/>
      <c r="Y238" s="35"/>
      <c r="Z238" s="35"/>
      <c r="AA238" s="35"/>
      <c r="AB238" s="35"/>
      <c r="AC238" s="35"/>
      <c r="AD238" s="35"/>
    </row>
    <row r="239" spans="1:30" ht="15">
      <c r="A239" s="65" t="s">
        <v>367</v>
      </c>
      <c r="B239" s="65" t="s">
        <v>368</v>
      </c>
      <c r="C239" s="66"/>
      <c r="D239" s="67"/>
      <c r="E239" s="68"/>
      <c r="F239" s="69"/>
      <c r="G239" s="66"/>
      <c r="H239" s="70"/>
      <c r="I239" s="71"/>
      <c r="J239" s="71"/>
      <c r="K239" s="35" t="s">
        <v>65</v>
      </c>
      <c r="L239" s="79">
        <v>239</v>
      </c>
      <c r="M239" s="79"/>
      <c r="N239" s="73"/>
      <c r="O239" s="81" t="s">
        <v>411</v>
      </c>
      <c r="P239" s="81">
        <v>1</v>
      </c>
      <c r="Q239" s="81" t="s">
        <v>412</v>
      </c>
      <c r="R239" s="81"/>
      <c r="S239" s="81"/>
      <c r="T239" s="80" t="str">
        <f>REPLACE(INDEX(GroupVertices[Group],MATCH(Edges[[#This Row],[Vertex 1]],GroupVertices[Vertex],0)),1,1,"")</f>
        <v>2</v>
      </c>
      <c r="U239" s="80" t="str">
        <f>REPLACE(INDEX(GroupVertices[Group],MATCH(Edges[[#This Row],[Vertex 2]],GroupVertices[Vertex],0)),1,1,"")</f>
        <v>4</v>
      </c>
      <c r="V239" s="35"/>
      <c r="W239" s="35"/>
      <c r="X239" s="35"/>
      <c r="Y239" s="35"/>
      <c r="Z239" s="35"/>
      <c r="AA239" s="35"/>
      <c r="AB239" s="35"/>
      <c r="AC239" s="35"/>
      <c r="AD239" s="35"/>
    </row>
    <row r="240" spans="1:30" ht="15">
      <c r="A240" s="65" t="s">
        <v>369</v>
      </c>
      <c r="B240" s="65" t="s">
        <v>368</v>
      </c>
      <c r="C240" s="66"/>
      <c r="D240" s="67"/>
      <c r="E240" s="68"/>
      <c r="F240" s="69"/>
      <c r="G240" s="66"/>
      <c r="H240" s="70"/>
      <c r="I240" s="71"/>
      <c r="J240" s="71"/>
      <c r="K240" s="35" t="s">
        <v>65</v>
      </c>
      <c r="L240" s="79">
        <v>240</v>
      </c>
      <c r="M240" s="79"/>
      <c r="N240" s="73"/>
      <c r="O240" s="81" t="s">
        <v>411</v>
      </c>
      <c r="P240" s="81">
        <v>1</v>
      </c>
      <c r="Q240" s="81" t="s">
        <v>412</v>
      </c>
      <c r="R240" s="81"/>
      <c r="S240" s="81"/>
      <c r="T240" s="80" t="str">
        <f>REPLACE(INDEX(GroupVertices[Group],MATCH(Edges[[#This Row],[Vertex 1]],GroupVertices[Vertex],0)),1,1,"")</f>
        <v>4</v>
      </c>
      <c r="U240" s="80" t="str">
        <f>REPLACE(INDEX(GroupVertices[Group],MATCH(Edges[[#This Row],[Vertex 2]],GroupVertices[Vertex],0)),1,1,"")</f>
        <v>4</v>
      </c>
      <c r="V240" s="35"/>
      <c r="W240" s="35"/>
      <c r="X240" s="35"/>
      <c r="Y240" s="35"/>
      <c r="Z240" s="35"/>
      <c r="AA240" s="35"/>
      <c r="AB240" s="35"/>
      <c r="AC240" s="35"/>
      <c r="AD240" s="35"/>
    </row>
    <row r="241" spans="1:30" ht="15">
      <c r="A241" s="65" t="s">
        <v>377</v>
      </c>
      <c r="B241" s="65" t="s">
        <v>368</v>
      </c>
      <c r="C241" s="66"/>
      <c r="D241" s="67"/>
      <c r="E241" s="68"/>
      <c r="F241" s="69"/>
      <c r="G241" s="66"/>
      <c r="H241" s="70"/>
      <c r="I241" s="71"/>
      <c r="J241" s="71"/>
      <c r="K241" s="35" t="s">
        <v>65</v>
      </c>
      <c r="L241" s="79">
        <v>241</v>
      </c>
      <c r="M241" s="79"/>
      <c r="N241" s="73"/>
      <c r="O241" s="81" t="s">
        <v>411</v>
      </c>
      <c r="P241" s="81">
        <v>1</v>
      </c>
      <c r="Q241" s="81" t="s">
        <v>412</v>
      </c>
      <c r="R241" s="81"/>
      <c r="S241" s="81"/>
      <c r="T241" s="80" t="str">
        <f>REPLACE(INDEX(GroupVertices[Group],MATCH(Edges[[#This Row],[Vertex 1]],GroupVertices[Vertex],0)),1,1,"")</f>
        <v>2</v>
      </c>
      <c r="U241" s="80" t="str">
        <f>REPLACE(INDEX(GroupVertices[Group],MATCH(Edges[[#This Row],[Vertex 2]],GroupVertices[Vertex],0)),1,1,"")</f>
        <v>4</v>
      </c>
      <c r="V241" s="35"/>
      <c r="W241" s="35"/>
      <c r="X241" s="35"/>
      <c r="Y241" s="35"/>
      <c r="Z241" s="35"/>
      <c r="AA241" s="35"/>
      <c r="AB241" s="35"/>
      <c r="AC241" s="35"/>
      <c r="AD241" s="35"/>
    </row>
    <row r="242" spans="1:30" ht="15">
      <c r="A242" s="65" t="s">
        <v>358</v>
      </c>
      <c r="B242" s="65" t="s">
        <v>367</v>
      </c>
      <c r="C242" s="66"/>
      <c r="D242" s="67"/>
      <c r="E242" s="68"/>
      <c r="F242" s="69"/>
      <c r="G242" s="66"/>
      <c r="H242" s="70"/>
      <c r="I242" s="71"/>
      <c r="J242" s="71"/>
      <c r="K242" s="35" t="s">
        <v>66</v>
      </c>
      <c r="L242" s="79">
        <v>242</v>
      </c>
      <c r="M242" s="79"/>
      <c r="N242" s="73"/>
      <c r="O242" s="81" t="s">
        <v>411</v>
      </c>
      <c r="P242" s="81">
        <v>1</v>
      </c>
      <c r="Q242" s="81" t="s">
        <v>412</v>
      </c>
      <c r="R242" s="81"/>
      <c r="S242" s="81"/>
      <c r="T242" s="80" t="str">
        <f>REPLACE(INDEX(GroupVertices[Group],MATCH(Edges[[#This Row],[Vertex 1]],GroupVertices[Vertex],0)),1,1,"")</f>
        <v>2</v>
      </c>
      <c r="U242" s="80" t="str">
        <f>REPLACE(INDEX(GroupVertices[Group],MATCH(Edges[[#This Row],[Vertex 2]],GroupVertices[Vertex],0)),1,1,"")</f>
        <v>2</v>
      </c>
      <c r="V242" s="35"/>
      <c r="W242" s="35"/>
      <c r="X242" s="35"/>
      <c r="Y242" s="35"/>
      <c r="Z242" s="35"/>
      <c r="AA242" s="35"/>
      <c r="AB242" s="35"/>
      <c r="AC242" s="35"/>
      <c r="AD242" s="35"/>
    </row>
    <row r="243" spans="1:30" ht="15">
      <c r="A243" s="65" t="s">
        <v>361</v>
      </c>
      <c r="B243" s="65" t="s">
        <v>367</v>
      </c>
      <c r="C243" s="66"/>
      <c r="D243" s="67"/>
      <c r="E243" s="68"/>
      <c r="F243" s="69"/>
      <c r="G243" s="66"/>
      <c r="H243" s="70"/>
      <c r="I243" s="71"/>
      <c r="J243" s="71"/>
      <c r="K243" s="35" t="s">
        <v>65</v>
      </c>
      <c r="L243" s="79">
        <v>243</v>
      </c>
      <c r="M243" s="79"/>
      <c r="N243" s="73"/>
      <c r="O243" s="81" t="s">
        <v>411</v>
      </c>
      <c r="P243" s="81">
        <v>1</v>
      </c>
      <c r="Q243" s="81" t="s">
        <v>412</v>
      </c>
      <c r="R243" s="81"/>
      <c r="S243" s="81"/>
      <c r="T243" s="80" t="str">
        <f>REPLACE(INDEX(GroupVertices[Group],MATCH(Edges[[#This Row],[Vertex 1]],GroupVertices[Vertex],0)),1,1,"")</f>
        <v>2</v>
      </c>
      <c r="U243" s="80" t="str">
        <f>REPLACE(INDEX(GroupVertices[Group],MATCH(Edges[[#This Row],[Vertex 2]],GroupVertices[Vertex],0)),1,1,"")</f>
        <v>2</v>
      </c>
      <c r="V243" s="35"/>
      <c r="W243" s="35"/>
      <c r="X243" s="35"/>
      <c r="Y243" s="35"/>
      <c r="Z243" s="35"/>
      <c r="AA243" s="35"/>
      <c r="AB243" s="35"/>
      <c r="AC243" s="35"/>
      <c r="AD243" s="35"/>
    </row>
    <row r="244" spans="1:30" ht="15">
      <c r="A244" s="65" t="s">
        <v>367</v>
      </c>
      <c r="B244" s="65" t="s">
        <v>375</v>
      </c>
      <c r="C244" s="66"/>
      <c r="D244" s="67"/>
      <c r="E244" s="68"/>
      <c r="F244" s="69"/>
      <c r="G244" s="66"/>
      <c r="H244" s="70"/>
      <c r="I244" s="71"/>
      <c r="J244" s="71"/>
      <c r="K244" s="35" t="s">
        <v>65</v>
      </c>
      <c r="L244" s="79">
        <v>244</v>
      </c>
      <c r="M244" s="79"/>
      <c r="N244" s="73"/>
      <c r="O244" s="81" t="s">
        <v>411</v>
      </c>
      <c r="P244" s="81">
        <v>1</v>
      </c>
      <c r="Q244" s="81" t="s">
        <v>412</v>
      </c>
      <c r="R244" s="81"/>
      <c r="S244" s="81"/>
      <c r="T244" s="80" t="str">
        <f>REPLACE(INDEX(GroupVertices[Group],MATCH(Edges[[#This Row],[Vertex 1]],GroupVertices[Vertex],0)),1,1,"")</f>
        <v>2</v>
      </c>
      <c r="U244" s="80" t="str">
        <f>REPLACE(INDEX(GroupVertices[Group],MATCH(Edges[[#This Row],[Vertex 2]],GroupVertices[Vertex],0)),1,1,"")</f>
        <v>5</v>
      </c>
      <c r="V244" s="35"/>
      <c r="W244" s="35"/>
      <c r="X244" s="35"/>
      <c r="Y244" s="35"/>
      <c r="Z244" s="35"/>
      <c r="AA244" s="35"/>
      <c r="AB244" s="35"/>
      <c r="AC244" s="35"/>
      <c r="AD244" s="35"/>
    </row>
    <row r="245" spans="1:30" ht="15">
      <c r="A245" s="65" t="s">
        <v>367</v>
      </c>
      <c r="B245" s="65" t="s">
        <v>358</v>
      </c>
      <c r="C245" s="66"/>
      <c r="D245" s="67"/>
      <c r="E245" s="68"/>
      <c r="F245" s="69"/>
      <c r="G245" s="66"/>
      <c r="H245" s="70"/>
      <c r="I245" s="71"/>
      <c r="J245" s="71"/>
      <c r="K245" s="35" t="s">
        <v>66</v>
      </c>
      <c r="L245" s="79">
        <v>245</v>
      </c>
      <c r="M245" s="79"/>
      <c r="N245" s="73"/>
      <c r="O245" s="81" t="s">
        <v>411</v>
      </c>
      <c r="P245" s="81">
        <v>1</v>
      </c>
      <c r="Q245" s="81" t="s">
        <v>412</v>
      </c>
      <c r="R245" s="81"/>
      <c r="S245" s="81"/>
      <c r="T245" s="80" t="str">
        <f>REPLACE(INDEX(GroupVertices[Group],MATCH(Edges[[#This Row],[Vertex 1]],GroupVertices[Vertex],0)),1,1,"")</f>
        <v>2</v>
      </c>
      <c r="U245" s="80" t="str">
        <f>REPLACE(INDEX(GroupVertices[Group],MATCH(Edges[[#This Row],[Vertex 2]],GroupVertices[Vertex],0)),1,1,"")</f>
        <v>2</v>
      </c>
      <c r="V245" s="35"/>
      <c r="W245" s="35"/>
      <c r="X245" s="35"/>
      <c r="Y245" s="35"/>
      <c r="Z245" s="35"/>
      <c r="AA245" s="35"/>
      <c r="AB245" s="35"/>
      <c r="AC245" s="35"/>
      <c r="AD245" s="35"/>
    </row>
    <row r="246" spans="1:30" ht="15">
      <c r="A246" s="65" t="s">
        <v>326</v>
      </c>
      <c r="B246" s="65" t="s">
        <v>367</v>
      </c>
      <c r="C246" s="66"/>
      <c r="D246" s="67"/>
      <c r="E246" s="68"/>
      <c r="F246" s="69"/>
      <c r="G246" s="66"/>
      <c r="H246" s="70"/>
      <c r="I246" s="71"/>
      <c r="J246" s="71"/>
      <c r="K246" s="35" t="s">
        <v>65</v>
      </c>
      <c r="L246" s="79">
        <v>246</v>
      </c>
      <c r="M246" s="79"/>
      <c r="N246" s="73"/>
      <c r="O246" s="81" t="s">
        <v>411</v>
      </c>
      <c r="P246" s="81">
        <v>1</v>
      </c>
      <c r="Q246" s="81" t="s">
        <v>412</v>
      </c>
      <c r="R246" s="81"/>
      <c r="S246" s="81"/>
      <c r="T246" s="80" t="str">
        <f>REPLACE(INDEX(GroupVertices[Group],MATCH(Edges[[#This Row],[Vertex 1]],GroupVertices[Vertex],0)),1,1,"")</f>
        <v>1</v>
      </c>
      <c r="U246" s="80" t="str">
        <f>REPLACE(INDEX(GroupVertices[Group],MATCH(Edges[[#This Row],[Vertex 2]],GroupVertices[Vertex],0)),1,1,"")</f>
        <v>2</v>
      </c>
      <c r="V246" s="35"/>
      <c r="W246" s="35"/>
      <c r="X246" s="35"/>
      <c r="Y246" s="35"/>
      <c r="Z246" s="35"/>
      <c r="AA246" s="35"/>
      <c r="AB246" s="35"/>
      <c r="AC246" s="35"/>
      <c r="AD246" s="35"/>
    </row>
    <row r="247" spans="1:30" ht="15">
      <c r="A247" s="65" t="s">
        <v>369</v>
      </c>
      <c r="B247" s="65" t="s">
        <v>367</v>
      </c>
      <c r="C247" s="66"/>
      <c r="D247" s="67"/>
      <c r="E247" s="68"/>
      <c r="F247" s="69"/>
      <c r="G247" s="66"/>
      <c r="H247" s="70"/>
      <c r="I247" s="71"/>
      <c r="J247" s="71"/>
      <c r="K247" s="35" t="s">
        <v>65</v>
      </c>
      <c r="L247" s="79">
        <v>247</v>
      </c>
      <c r="M247" s="79"/>
      <c r="N247" s="73"/>
      <c r="O247" s="81" t="s">
        <v>411</v>
      </c>
      <c r="P247" s="81">
        <v>1</v>
      </c>
      <c r="Q247" s="81" t="s">
        <v>412</v>
      </c>
      <c r="R247" s="81"/>
      <c r="S247" s="81"/>
      <c r="T247" s="80" t="str">
        <f>REPLACE(INDEX(GroupVertices[Group],MATCH(Edges[[#This Row],[Vertex 1]],GroupVertices[Vertex],0)),1,1,"")</f>
        <v>4</v>
      </c>
      <c r="U247" s="80" t="str">
        <f>REPLACE(INDEX(GroupVertices[Group],MATCH(Edges[[#This Row],[Vertex 2]],GroupVertices[Vertex],0)),1,1,"")</f>
        <v>2</v>
      </c>
      <c r="V247" s="35"/>
      <c r="W247" s="35"/>
      <c r="X247" s="35"/>
      <c r="Y247" s="35"/>
      <c r="Z247" s="35"/>
      <c r="AA247" s="35"/>
      <c r="AB247" s="35"/>
      <c r="AC247" s="35"/>
      <c r="AD247" s="35"/>
    </row>
    <row r="248" spans="1:30" ht="15">
      <c r="A248" s="65" t="s">
        <v>377</v>
      </c>
      <c r="B248" s="65" t="s">
        <v>367</v>
      </c>
      <c r="C248" s="66"/>
      <c r="D248" s="67"/>
      <c r="E248" s="68"/>
      <c r="F248" s="69"/>
      <c r="G248" s="66"/>
      <c r="H248" s="70"/>
      <c r="I248" s="71"/>
      <c r="J248" s="71"/>
      <c r="K248" s="35" t="s">
        <v>65</v>
      </c>
      <c r="L248" s="79">
        <v>248</v>
      </c>
      <c r="M248" s="79"/>
      <c r="N248" s="73"/>
      <c r="O248" s="81" t="s">
        <v>411</v>
      </c>
      <c r="P248" s="81">
        <v>1</v>
      </c>
      <c r="Q248" s="81" t="s">
        <v>412</v>
      </c>
      <c r="R248" s="81"/>
      <c r="S248" s="81"/>
      <c r="T248" s="80" t="str">
        <f>REPLACE(INDEX(GroupVertices[Group],MATCH(Edges[[#This Row],[Vertex 1]],GroupVertices[Vertex],0)),1,1,"")</f>
        <v>2</v>
      </c>
      <c r="U248" s="80" t="str">
        <f>REPLACE(INDEX(GroupVertices[Group],MATCH(Edges[[#This Row],[Vertex 2]],GroupVertices[Vertex],0)),1,1,"")</f>
        <v>2</v>
      </c>
      <c r="V248" s="35"/>
      <c r="W248" s="35"/>
      <c r="X248" s="35"/>
      <c r="Y248" s="35"/>
      <c r="Z248" s="35"/>
      <c r="AA248" s="35"/>
      <c r="AB248" s="35"/>
      <c r="AC248" s="35"/>
      <c r="AD248" s="35"/>
    </row>
    <row r="249" spans="1:30" ht="15">
      <c r="A249" s="65" t="s">
        <v>377</v>
      </c>
      <c r="B249" s="65" t="s">
        <v>366</v>
      </c>
      <c r="C249" s="66"/>
      <c r="D249" s="67"/>
      <c r="E249" s="68"/>
      <c r="F249" s="69"/>
      <c r="G249" s="66"/>
      <c r="H249" s="70"/>
      <c r="I249" s="71"/>
      <c r="J249" s="71"/>
      <c r="K249" s="35" t="s">
        <v>65</v>
      </c>
      <c r="L249" s="79">
        <v>249</v>
      </c>
      <c r="M249" s="79"/>
      <c r="N249" s="73"/>
      <c r="O249" s="81" t="s">
        <v>411</v>
      </c>
      <c r="P249" s="81">
        <v>1</v>
      </c>
      <c r="Q249" s="81" t="s">
        <v>412</v>
      </c>
      <c r="R249" s="81"/>
      <c r="S249" s="81"/>
      <c r="T249" s="80" t="str">
        <f>REPLACE(INDEX(GroupVertices[Group],MATCH(Edges[[#This Row],[Vertex 1]],GroupVertices[Vertex],0)),1,1,"")</f>
        <v>2</v>
      </c>
      <c r="U249" s="80" t="str">
        <f>REPLACE(INDEX(GroupVertices[Group],MATCH(Edges[[#This Row],[Vertex 2]],GroupVertices[Vertex],0)),1,1,"")</f>
        <v>2</v>
      </c>
      <c r="V249" s="35"/>
      <c r="W249" s="35"/>
      <c r="X249" s="35"/>
      <c r="Y249" s="35"/>
      <c r="Z249" s="35"/>
      <c r="AA249" s="35"/>
      <c r="AB249" s="35"/>
      <c r="AC249" s="35"/>
      <c r="AD249" s="35"/>
    </row>
    <row r="250" spans="1:30" ht="15">
      <c r="A250" s="65" t="s">
        <v>326</v>
      </c>
      <c r="B250" s="65" t="s">
        <v>377</v>
      </c>
      <c r="C250" s="66"/>
      <c r="D250" s="67"/>
      <c r="E250" s="68"/>
      <c r="F250" s="69"/>
      <c r="G250" s="66"/>
      <c r="H250" s="70"/>
      <c r="I250" s="71"/>
      <c r="J250" s="71"/>
      <c r="K250" s="35" t="s">
        <v>65</v>
      </c>
      <c r="L250" s="79">
        <v>250</v>
      </c>
      <c r="M250" s="79"/>
      <c r="N250" s="73"/>
      <c r="O250" s="81" t="s">
        <v>411</v>
      </c>
      <c r="P250" s="81">
        <v>1</v>
      </c>
      <c r="Q250" s="81" t="s">
        <v>412</v>
      </c>
      <c r="R250" s="81"/>
      <c r="S250" s="81"/>
      <c r="T250" s="80" t="str">
        <f>REPLACE(INDEX(GroupVertices[Group],MATCH(Edges[[#This Row],[Vertex 1]],GroupVertices[Vertex],0)),1,1,"")</f>
        <v>1</v>
      </c>
      <c r="U250" s="80" t="str">
        <f>REPLACE(INDEX(GroupVertices[Group],MATCH(Edges[[#This Row],[Vertex 2]],GroupVertices[Vertex],0)),1,1,"")</f>
        <v>2</v>
      </c>
      <c r="V250" s="35"/>
      <c r="W250" s="35"/>
      <c r="X250" s="35"/>
      <c r="Y250" s="35"/>
      <c r="Z250" s="35"/>
      <c r="AA250" s="35"/>
      <c r="AB250" s="35"/>
      <c r="AC250" s="35"/>
      <c r="AD250" s="35"/>
    </row>
    <row r="251" spans="1:30" ht="15">
      <c r="A251" s="65" t="s">
        <v>326</v>
      </c>
      <c r="B251" s="65" t="s">
        <v>378</v>
      </c>
      <c r="C251" s="66"/>
      <c r="D251" s="67"/>
      <c r="E251" s="68"/>
      <c r="F251" s="69"/>
      <c r="G251" s="66"/>
      <c r="H251" s="70"/>
      <c r="I251" s="71"/>
      <c r="J251" s="71"/>
      <c r="K251" s="35" t="s">
        <v>65</v>
      </c>
      <c r="L251" s="79">
        <v>251</v>
      </c>
      <c r="M251" s="79"/>
      <c r="N251" s="73"/>
      <c r="O251" s="81" t="s">
        <v>411</v>
      </c>
      <c r="P251" s="81">
        <v>1</v>
      </c>
      <c r="Q251" s="81" t="s">
        <v>412</v>
      </c>
      <c r="R251" s="81"/>
      <c r="S251" s="81"/>
      <c r="T251" s="80" t="str">
        <f>REPLACE(INDEX(GroupVertices[Group],MATCH(Edges[[#This Row],[Vertex 1]],GroupVertices[Vertex],0)),1,1,"")</f>
        <v>1</v>
      </c>
      <c r="U251" s="80" t="str">
        <f>REPLACE(INDEX(GroupVertices[Group],MATCH(Edges[[#This Row],[Vertex 2]],GroupVertices[Vertex],0)),1,1,"")</f>
        <v>4</v>
      </c>
      <c r="V251" s="35"/>
      <c r="W251" s="35"/>
      <c r="X251" s="35"/>
      <c r="Y251" s="35"/>
      <c r="Z251" s="35"/>
      <c r="AA251" s="35"/>
      <c r="AB251" s="35"/>
      <c r="AC251" s="35"/>
      <c r="AD251" s="35"/>
    </row>
    <row r="252" spans="1:30" ht="15">
      <c r="A252" s="65" t="s">
        <v>369</v>
      </c>
      <c r="B252" s="65" t="s">
        <v>378</v>
      </c>
      <c r="C252" s="66"/>
      <c r="D252" s="67"/>
      <c r="E252" s="68"/>
      <c r="F252" s="69"/>
      <c r="G252" s="66"/>
      <c r="H252" s="70"/>
      <c r="I252" s="71"/>
      <c r="J252" s="71"/>
      <c r="K252" s="35" t="s">
        <v>65</v>
      </c>
      <c r="L252" s="79">
        <v>252</v>
      </c>
      <c r="M252" s="79"/>
      <c r="N252" s="73"/>
      <c r="O252" s="81" t="s">
        <v>411</v>
      </c>
      <c r="P252" s="81">
        <v>1</v>
      </c>
      <c r="Q252" s="81" t="s">
        <v>412</v>
      </c>
      <c r="R252" s="81"/>
      <c r="S252" s="81"/>
      <c r="T252" s="80" t="str">
        <f>REPLACE(INDEX(GroupVertices[Group],MATCH(Edges[[#This Row],[Vertex 1]],GroupVertices[Vertex],0)),1,1,"")</f>
        <v>4</v>
      </c>
      <c r="U252" s="80" t="str">
        <f>REPLACE(INDEX(GroupVertices[Group],MATCH(Edges[[#This Row],[Vertex 2]],GroupVertices[Vertex],0)),1,1,"")</f>
        <v>4</v>
      </c>
      <c r="V252" s="35"/>
      <c r="W252" s="35"/>
      <c r="X252" s="35"/>
      <c r="Y252" s="35"/>
      <c r="Z252" s="35"/>
      <c r="AA252" s="35"/>
      <c r="AB252" s="35"/>
      <c r="AC252" s="35"/>
      <c r="AD252" s="35"/>
    </row>
    <row r="253" spans="1:30" ht="15">
      <c r="A253" s="65" t="s">
        <v>379</v>
      </c>
      <c r="B253" s="65" t="s">
        <v>378</v>
      </c>
      <c r="C253" s="66"/>
      <c r="D253" s="67"/>
      <c r="E253" s="68"/>
      <c r="F253" s="69"/>
      <c r="G253" s="66"/>
      <c r="H253" s="70"/>
      <c r="I253" s="71"/>
      <c r="J253" s="71"/>
      <c r="K253" s="35" t="s">
        <v>65</v>
      </c>
      <c r="L253" s="79">
        <v>253</v>
      </c>
      <c r="M253" s="79"/>
      <c r="N253" s="73"/>
      <c r="O253" s="81" t="s">
        <v>411</v>
      </c>
      <c r="P253" s="81">
        <v>1</v>
      </c>
      <c r="Q253" s="81" t="s">
        <v>412</v>
      </c>
      <c r="R253" s="81"/>
      <c r="S253" s="81"/>
      <c r="T253" s="80" t="str">
        <f>REPLACE(INDEX(GroupVertices[Group],MATCH(Edges[[#This Row],[Vertex 1]],GroupVertices[Vertex],0)),1,1,"")</f>
        <v>4</v>
      </c>
      <c r="U253" s="80" t="str">
        <f>REPLACE(INDEX(GroupVertices[Group],MATCH(Edges[[#This Row],[Vertex 2]],GroupVertices[Vertex],0)),1,1,"")</f>
        <v>4</v>
      </c>
      <c r="V253" s="35"/>
      <c r="W253" s="35"/>
      <c r="X253" s="35"/>
      <c r="Y253" s="35"/>
      <c r="Z253" s="35"/>
      <c r="AA253" s="35"/>
      <c r="AB253" s="35"/>
      <c r="AC253" s="35"/>
      <c r="AD253" s="35"/>
    </row>
    <row r="254" spans="1:30" ht="15">
      <c r="A254" s="65" t="s">
        <v>326</v>
      </c>
      <c r="B254" s="65" t="s">
        <v>408</v>
      </c>
      <c r="C254" s="66"/>
      <c r="D254" s="67"/>
      <c r="E254" s="68"/>
      <c r="F254" s="69"/>
      <c r="G254" s="66"/>
      <c r="H254" s="70"/>
      <c r="I254" s="71"/>
      <c r="J254" s="71"/>
      <c r="K254" s="35" t="s">
        <v>65</v>
      </c>
      <c r="L254" s="79">
        <v>254</v>
      </c>
      <c r="M254" s="79"/>
      <c r="N254" s="73"/>
      <c r="O254" s="81" t="s">
        <v>411</v>
      </c>
      <c r="P254" s="81">
        <v>1</v>
      </c>
      <c r="Q254" s="81" t="s">
        <v>412</v>
      </c>
      <c r="R254" s="81"/>
      <c r="S254" s="81"/>
      <c r="T254" s="80" t="str">
        <f>REPLACE(INDEX(GroupVertices[Group],MATCH(Edges[[#This Row],[Vertex 1]],GroupVertices[Vertex],0)),1,1,"")</f>
        <v>1</v>
      </c>
      <c r="U254" s="80" t="str">
        <f>REPLACE(INDEX(GroupVertices[Group],MATCH(Edges[[#This Row],[Vertex 2]],GroupVertices[Vertex],0)),1,1,"")</f>
        <v>3</v>
      </c>
      <c r="V254" s="35"/>
      <c r="W254" s="35"/>
      <c r="X254" s="35"/>
      <c r="Y254" s="35"/>
      <c r="Z254" s="35"/>
      <c r="AA254" s="35"/>
      <c r="AB254" s="35"/>
      <c r="AC254" s="35"/>
      <c r="AD254" s="35"/>
    </row>
    <row r="255" spans="1:30" ht="15">
      <c r="A255" s="65" t="s">
        <v>361</v>
      </c>
      <c r="B255" s="65" t="s">
        <v>408</v>
      </c>
      <c r="C255" s="66"/>
      <c r="D255" s="67"/>
      <c r="E255" s="68"/>
      <c r="F255" s="69"/>
      <c r="G255" s="66"/>
      <c r="H255" s="70"/>
      <c r="I255" s="71"/>
      <c r="J255" s="71"/>
      <c r="K255" s="35" t="s">
        <v>65</v>
      </c>
      <c r="L255" s="79">
        <v>255</v>
      </c>
      <c r="M255" s="79"/>
      <c r="N255" s="73"/>
      <c r="O255" s="81" t="s">
        <v>411</v>
      </c>
      <c r="P255" s="81">
        <v>1</v>
      </c>
      <c r="Q255" s="81" t="s">
        <v>412</v>
      </c>
      <c r="R255" s="81"/>
      <c r="S255" s="81"/>
      <c r="T255" s="80" t="str">
        <f>REPLACE(INDEX(GroupVertices[Group],MATCH(Edges[[#This Row],[Vertex 1]],GroupVertices[Vertex],0)),1,1,"")</f>
        <v>2</v>
      </c>
      <c r="U255" s="80" t="str">
        <f>REPLACE(INDEX(GroupVertices[Group],MATCH(Edges[[#This Row],[Vertex 2]],GroupVertices[Vertex],0)),1,1,"")</f>
        <v>3</v>
      </c>
      <c r="V255" s="35"/>
      <c r="W255" s="35"/>
      <c r="X255" s="35"/>
      <c r="Y255" s="35"/>
      <c r="Z255" s="35"/>
      <c r="AA255" s="35"/>
      <c r="AB255" s="35"/>
      <c r="AC255" s="35"/>
      <c r="AD255" s="35"/>
    </row>
    <row r="256" spans="1:30" ht="15">
      <c r="A256" s="65" t="s">
        <v>379</v>
      </c>
      <c r="B256" s="65" t="s">
        <v>408</v>
      </c>
      <c r="C256" s="66"/>
      <c r="D256" s="67"/>
      <c r="E256" s="68"/>
      <c r="F256" s="69"/>
      <c r="G256" s="66"/>
      <c r="H256" s="70"/>
      <c r="I256" s="71"/>
      <c r="J256" s="71"/>
      <c r="K256" s="35" t="s">
        <v>65</v>
      </c>
      <c r="L256" s="79">
        <v>256</v>
      </c>
      <c r="M256" s="79"/>
      <c r="N256" s="73"/>
      <c r="O256" s="81" t="s">
        <v>411</v>
      </c>
      <c r="P256" s="81">
        <v>1</v>
      </c>
      <c r="Q256" s="81" t="s">
        <v>412</v>
      </c>
      <c r="R256" s="81"/>
      <c r="S256" s="81"/>
      <c r="T256" s="80" t="str">
        <f>REPLACE(INDEX(GroupVertices[Group],MATCH(Edges[[#This Row],[Vertex 1]],GroupVertices[Vertex],0)),1,1,"")</f>
        <v>4</v>
      </c>
      <c r="U256" s="80" t="str">
        <f>REPLACE(INDEX(GroupVertices[Group],MATCH(Edges[[#This Row],[Vertex 2]],GroupVertices[Vertex],0)),1,1,"")</f>
        <v>3</v>
      </c>
      <c r="V256" s="35"/>
      <c r="W256" s="35"/>
      <c r="X256" s="35"/>
      <c r="Y256" s="35"/>
      <c r="Z256" s="35"/>
      <c r="AA256" s="35"/>
      <c r="AB256" s="35"/>
      <c r="AC256" s="35"/>
      <c r="AD256" s="35"/>
    </row>
    <row r="257" spans="1:30" ht="15">
      <c r="A257" s="65" t="s">
        <v>338</v>
      </c>
      <c r="B257" s="65" t="s">
        <v>357</v>
      </c>
      <c r="C257" s="66"/>
      <c r="D257" s="67"/>
      <c r="E257" s="68"/>
      <c r="F257" s="69"/>
      <c r="G257" s="66"/>
      <c r="H257" s="70"/>
      <c r="I257" s="71"/>
      <c r="J257" s="71"/>
      <c r="K257" s="35" t="s">
        <v>65</v>
      </c>
      <c r="L257" s="79">
        <v>257</v>
      </c>
      <c r="M257" s="79"/>
      <c r="N257" s="73"/>
      <c r="O257" s="81" t="s">
        <v>411</v>
      </c>
      <c r="P257" s="81">
        <v>1</v>
      </c>
      <c r="Q257" s="81" t="s">
        <v>412</v>
      </c>
      <c r="R257" s="81"/>
      <c r="S257" s="81"/>
      <c r="T257" s="80" t="str">
        <f>REPLACE(INDEX(GroupVertices[Group],MATCH(Edges[[#This Row],[Vertex 1]],GroupVertices[Vertex],0)),1,1,"")</f>
        <v>3</v>
      </c>
      <c r="U257" s="80" t="str">
        <f>REPLACE(INDEX(GroupVertices[Group],MATCH(Edges[[#This Row],[Vertex 2]],GroupVertices[Vertex],0)),1,1,"")</f>
        <v>3</v>
      </c>
      <c r="V257" s="35"/>
      <c r="W257" s="35"/>
      <c r="X257" s="35"/>
      <c r="Y257" s="35"/>
      <c r="Z257" s="35"/>
      <c r="AA257" s="35"/>
      <c r="AB257" s="35"/>
      <c r="AC257" s="35"/>
      <c r="AD257" s="35"/>
    </row>
    <row r="258" spans="1:30" ht="15">
      <c r="A258" s="65" t="s">
        <v>357</v>
      </c>
      <c r="B258" s="65" t="s">
        <v>350</v>
      </c>
      <c r="C258" s="66"/>
      <c r="D258" s="67"/>
      <c r="E258" s="68"/>
      <c r="F258" s="69"/>
      <c r="G258" s="66"/>
      <c r="H258" s="70"/>
      <c r="I258" s="71"/>
      <c r="J258" s="71"/>
      <c r="K258" s="35" t="s">
        <v>66</v>
      </c>
      <c r="L258" s="79">
        <v>258</v>
      </c>
      <c r="M258" s="79"/>
      <c r="N258" s="73"/>
      <c r="O258" s="81" t="s">
        <v>411</v>
      </c>
      <c r="P258" s="81">
        <v>1</v>
      </c>
      <c r="Q258" s="81" t="s">
        <v>412</v>
      </c>
      <c r="R258" s="81"/>
      <c r="S258" s="81"/>
      <c r="T258" s="80" t="str">
        <f>REPLACE(INDEX(GroupVertices[Group],MATCH(Edges[[#This Row],[Vertex 1]],GroupVertices[Vertex],0)),1,1,"")</f>
        <v>3</v>
      </c>
      <c r="U258" s="80" t="str">
        <f>REPLACE(INDEX(GroupVertices[Group],MATCH(Edges[[#This Row],[Vertex 2]],GroupVertices[Vertex],0)),1,1,"")</f>
        <v>3</v>
      </c>
      <c r="V258" s="35"/>
      <c r="W258" s="35"/>
      <c r="X258" s="35"/>
      <c r="Y258" s="35"/>
      <c r="Z258" s="35"/>
      <c r="AA258" s="35"/>
      <c r="AB258" s="35"/>
      <c r="AC258" s="35"/>
      <c r="AD258" s="35"/>
    </row>
    <row r="259" spans="1:30" ht="15">
      <c r="A259" s="65" t="s">
        <v>357</v>
      </c>
      <c r="B259" s="65" t="s">
        <v>380</v>
      </c>
      <c r="C259" s="66"/>
      <c r="D259" s="67"/>
      <c r="E259" s="68"/>
      <c r="F259" s="69"/>
      <c r="G259" s="66"/>
      <c r="H259" s="70"/>
      <c r="I259" s="71"/>
      <c r="J259" s="71"/>
      <c r="K259" s="35" t="s">
        <v>66</v>
      </c>
      <c r="L259" s="79">
        <v>259</v>
      </c>
      <c r="M259" s="79"/>
      <c r="N259" s="73"/>
      <c r="O259" s="81" t="s">
        <v>411</v>
      </c>
      <c r="P259" s="81">
        <v>1</v>
      </c>
      <c r="Q259" s="81" t="s">
        <v>412</v>
      </c>
      <c r="R259" s="81"/>
      <c r="S259" s="81"/>
      <c r="T259" s="80" t="str">
        <f>REPLACE(INDEX(GroupVertices[Group],MATCH(Edges[[#This Row],[Vertex 1]],GroupVertices[Vertex],0)),1,1,"")</f>
        <v>3</v>
      </c>
      <c r="U259" s="80" t="str">
        <f>REPLACE(INDEX(GroupVertices[Group],MATCH(Edges[[#This Row],[Vertex 2]],GroupVertices[Vertex],0)),1,1,"")</f>
        <v>3</v>
      </c>
      <c r="V259" s="35"/>
      <c r="W259" s="35"/>
      <c r="X259" s="35"/>
      <c r="Y259" s="35"/>
      <c r="Z259" s="35"/>
      <c r="AA259" s="35"/>
      <c r="AB259" s="35"/>
      <c r="AC259" s="35"/>
      <c r="AD259" s="35"/>
    </row>
    <row r="260" spans="1:30" ht="15">
      <c r="A260" s="65" t="s">
        <v>357</v>
      </c>
      <c r="B260" s="65" t="s">
        <v>375</v>
      </c>
      <c r="C260" s="66"/>
      <c r="D260" s="67"/>
      <c r="E260" s="68"/>
      <c r="F260" s="69"/>
      <c r="G260" s="66"/>
      <c r="H260" s="70"/>
      <c r="I260" s="71"/>
      <c r="J260" s="71"/>
      <c r="K260" s="35" t="s">
        <v>65</v>
      </c>
      <c r="L260" s="79">
        <v>260</v>
      </c>
      <c r="M260" s="79"/>
      <c r="N260" s="73"/>
      <c r="O260" s="81" t="s">
        <v>411</v>
      </c>
      <c r="P260" s="81">
        <v>1</v>
      </c>
      <c r="Q260" s="81" t="s">
        <v>412</v>
      </c>
      <c r="R260" s="81"/>
      <c r="S260" s="81"/>
      <c r="T260" s="80" t="str">
        <f>REPLACE(INDEX(GroupVertices[Group],MATCH(Edges[[#This Row],[Vertex 1]],GroupVertices[Vertex],0)),1,1,"")</f>
        <v>3</v>
      </c>
      <c r="U260" s="80" t="str">
        <f>REPLACE(INDEX(GroupVertices[Group],MATCH(Edges[[#This Row],[Vertex 2]],GroupVertices[Vertex],0)),1,1,"")</f>
        <v>5</v>
      </c>
      <c r="V260" s="35"/>
      <c r="W260" s="35"/>
      <c r="X260" s="35"/>
      <c r="Y260" s="35"/>
      <c r="Z260" s="35"/>
      <c r="AA260" s="35"/>
      <c r="AB260" s="35"/>
      <c r="AC260" s="35"/>
      <c r="AD260" s="35"/>
    </row>
    <row r="261" spans="1:30" ht="15">
      <c r="A261" s="65" t="s">
        <v>357</v>
      </c>
      <c r="B261" s="65" t="s">
        <v>358</v>
      </c>
      <c r="C261" s="66"/>
      <c r="D261" s="67"/>
      <c r="E261" s="68"/>
      <c r="F261" s="69"/>
      <c r="G261" s="66"/>
      <c r="H261" s="70"/>
      <c r="I261" s="71"/>
      <c r="J261" s="71"/>
      <c r="K261" s="35" t="s">
        <v>66</v>
      </c>
      <c r="L261" s="79">
        <v>261</v>
      </c>
      <c r="M261" s="79"/>
      <c r="N261" s="73"/>
      <c r="O261" s="81" t="s">
        <v>411</v>
      </c>
      <c r="P261" s="81">
        <v>1</v>
      </c>
      <c r="Q261" s="81" t="s">
        <v>412</v>
      </c>
      <c r="R261" s="81"/>
      <c r="S261" s="81"/>
      <c r="T261" s="80" t="str">
        <f>REPLACE(INDEX(GroupVertices[Group],MATCH(Edges[[#This Row],[Vertex 1]],GroupVertices[Vertex],0)),1,1,"")</f>
        <v>3</v>
      </c>
      <c r="U261" s="80" t="str">
        <f>REPLACE(INDEX(GroupVertices[Group],MATCH(Edges[[#This Row],[Vertex 2]],GroupVertices[Vertex],0)),1,1,"")</f>
        <v>2</v>
      </c>
      <c r="V261" s="35"/>
      <c r="W261" s="35"/>
      <c r="X261" s="35"/>
      <c r="Y261" s="35"/>
      <c r="Z261" s="35"/>
      <c r="AA261" s="35"/>
      <c r="AB261" s="35"/>
      <c r="AC261" s="35"/>
      <c r="AD261" s="35"/>
    </row>
    <row r="262" spans="1:30" ht="15">
      <c r="A262" s="65" t="s">
        <v>357</v>
      </c>
      <c r="B262" s="65" t="s">
        <v>366</v>
      </c>
      <c r="C262" s="66"/>
      <c r="D262" s="67"/>
      <c r="E262" s="68"/>
      <c r="F262" s="69"/>
      <c r="G262" s="66"/>
      <c r="H262" s="70"/>
      <c r="I262" s="71"/>
      <c r="J262" s="71"/>
      <c r="K262" s="35" t="s">
        <v>65</v>
      </c>
      <c r="L262" s="79">
        <v>262</v>
      </c>
      <c r="M262" s="79"/>
      <c r="N262" s="73"/>
      <c r="O262" s="81" t="s">
        <v>411</v>
      </c>
      <c r="P262" s="81">
        <v>1</v>
      </c>
      <c r="Q262" s="81" t="s">
        <v>412</v>
      </c>
      <c r="R262" s="81"/>
      <c r="S262" s="81"/>
      <c r="T262" s="80" t="str">
        <f>REPLACE(INDEX(GroupVertices[Group],MATCH(Edges[[#This Row],[Vertex 1]],GroupVertices[Vertex],0)),1,1,"")</f>
        <v>3</v>
      </c>
      <c r="U262" s="80" t="str">
        <f>REPLACE(INDEX(GroupVertices[Group],MATCH(Edges[[#This Row],[Vertex 2]],GroupVertices[Vertex],0)),1,1,"")</f>
        <v>2</v>
      </c>
      <c r="V262" s="35"/>
      <c r="W262" s="35"/>
      <c r="X262" s="35"/>
      <c r="Y262" s="35"/>
      <c r="Z262" s="35"/>
      <c r="AA262" s="35"/>
      <c r="AB262" s="35"/>
      <c r="AC262" s="35"/>
      <c r="AD262" s="35"/>
    </row>
    <row r="263" spans="1:30" ht="15">
      <c r="A263" s="65" t="s">
        <v>357</v>
      </c>
      <c r="B263" s="65" t="s">
        <v>361</v>
      </c>
      <c r="C263" s="66"/>
      <c r="D263" s="67"/>
      <c r="E263" s="68"/>
      <c r="F263" s="69"/>
      <c r="G263" s="66"/>
      <c r="H263" s="70"/>
      <c r="I263" s="71"/>
      <c r="J263" s="71"/>
      <c r="K263" s="35" t="s">
        <v>66</v>
      </c>
      <c r="L263" s="79">
        <v>263</v>
      </c>
      <c r="M263" s="79"/>
      <c r="N263" s="73"/>
      <c r="O263" s="81" t="s">
        <v>411</v>
      </c>
      <c r="P263" s="81">
        <v>1</v>
      </c>
      <c r="Q263" s="81" t="s">
        <v>412</v>
      </c>
      <c r="R263" s="81"/>
      <c r="S263" s="81"/>
      <c r="T263" s="80" t="str">
        <f>REPLACE(INDEX(GroupVertices[Group],MATCH(Edges[[#This Row],[Vertex 1]],GroupVertices[Vertex],0)),1,1,"")</f>
        <v>3</v>
      </c>
      <c r="U263" s="80" t="str">
        <f>REPLACE(INDEX(GroupVertices[Group],MATCH(Edges[[#This Row],[Vertex 2]],GroupVertices[Vertex],0)),1,1,"")</f>
        <v>2</v>
      </c>
      <c r="V263" s="35"/>
      <c r="W263" s="35"/>
      <c r="X263" s="35"/>
      <c r="Y263" s="35"/>
      <c r="Z263" s="35"/>
      <c r="AA263" s="35"/>
      <c r="AB263" s="35"/>
      <c r="AC263" s="35"/>
      <c r="AD263" s="35"/>
    </row>
    <row r="264" spans="1:30" ht="15">
      <c r="A264" s="65" t="s">
        <v>357</v>
      </c>
      <c r="B264" s="65" t="s">
        <v>369</v>
      </c>
      <c r="C264" s="66"/>
      <c r="D264" s="67"/>
      <c r="E264" s="68"/>
      <c r="F264" s="69"/>
      <c r="G264" s="66"/>
      <c r="H264" s="70"/>
      <c r="I264" s="71"/>
      <c r="J264" s="71"/>
      <c r="K264" s="35" t="s">
        <v>65</v>
      </c>
      <c r="L264" s="79">
        <v>264</v>
      </c>
      <c r="M264" s="79"/>
      <c r="N264" s="73"/>
      <c r="O264" s="81" t="s">
        <v>411</v>
      </c>
      <c r="P264" s="81">
        <v>1</v>
      </c>
      <c r="Q264" s="81" t="s">
        <v>412</v>
      </c>
      <c r="R264" s="81"/>
      <c r="S264" s="81"/>
      <c r="T264" s="80" t="str">
        <f>REPLACE(INDEX(GroupVertices[Group],MATCH(Edges[[#This Row],[Vertex 1]],GroupVertices[Vertex],0)),1,1,"")</f>
        <v>3</v>
      </c>
      <c r="U264" s="80" t="str">
        <f>REPLACE(INDEX(GroupVertices[Group],MATCH(Edges[[#This Row],[Vertex 2]],GroupVertices[Vertex],0)),1,1,"")</f>
        <v>4</v>
      </c>
      <c r="V264" s="35"/>
      <c r="W264" s="35"/>
      <c r="X264" s="35"/>
      <c r="Y264" s="35"/>
      <c r="Z264" s="35"/>
      <c r="AA264" s="35"/>
      <c r="AB264" s="35"/>
      <c r="AC264" s="35"/>
      <c r="AD264" s="35"/>
    </row>
    <row r="265" spans="1:30" ht="15">
      <c r="A265" s="65" t="s">
        <v>357</v>
      </c>
      <c r="B265" s="65" t="s">
        <v>379</v>
      </c>
      <c r="C265" s="66"/>
      <c r="D265" s="67"/>
      <c r="E265" s="68"/>
      <c r="F265" s="69"/>
      <c r="G265" s="66"/>
      <c r="H265" s="70"/>
      <c r="I265" s="71"/>
      <c r="J265" s="71"/>
      <c r="K265" s="35" t="s">
        <v>65</v>
      </c>
      <c r="L265" s="79">
        <v>265</v>
      </c>
      <c r="M265" s="79"/>
      <c r="N265" s="73"/>
      <c r="O265" s="81" t="s">
        <v>411</v>
      </c>
      <c r="P265" s="81">
        <v>1</v>
      </c>
      <c r="Q265" s="81" t="s">
        <v>412</v>
      </c>
      <c r="R265" s="81"/>
      <c r="S265" s="81"/>
      <c r="T265" s="80" t="str">
        <f>REPLACE(INDEX(GroupVertices[Group],MATCH(Edges[[#This Row],[Vertex 1]],GroupVertices[Vertex],0)),1,1,"")</f>
        <v>3</v>
      </c>
      <c r="U265" s="80" t="str">
        <f>REPLACE(INDEX(GroupVertices[Group],MATCH(Edges[[#This Row],[Vertex 2]],GroupVertices[Vertex],0)),1,1,"")</f>
        <v>4</v>
      </c>
      <c r="V265" s="35"/>
      <c r="W265" s="35"/>
      <c r="X265" s="35"/>
      <c r="Y265" s="35"/>
      <c r="Z265" s="35"/>
      <c r="AA265" s="35"/>
      <c r="AB265" s="35"/>
      <c r="AC265" s="35"/>
      <c r="AD265" s="35"/>
    </row>
    <row r="266" spans="1:30" ht="15">
      <c r="A266" s="65" t="s">
        <v>326</v>
      </c>
      <c r="B266" s="65" t="s">
        <v>357</v>
      </c>
      <c r="C266" s="66"/>
      <c r="D266" s="67"/>
      <c r="E266" s="68"/>
      <c r="F266" s="69"/>
      <c r="G266" s="66"/>
      <c r="H266" s="70"/>
      <c r="I266" s="71"/>
      <c r="J266" s="71"/>
      <c r="K266" s="35" t="s">
        <v>65</v>
      </c>
      <c r="L266" s="79">
        <v>266</v>
      </c>
      <c r="M266" s="79"/>
      <c r="N266" s="73"/>
      <c r="O266" s="81" t="s">
        <v>411</v>
      </c>
      <c r="P266" s="81">
        <v>1</v>
      </c>
      <c r="Q266" s="81" t="s">
        <v>412</v>
      </c>
      <c r="R266" s="81"/>
      <c r="S266" s="81"/>
      <c r="T266" s="80" t="str">
        <f>REPLACE(INDEX(GroupVertices[Group],MATCH(Edges[[#This Row],[Vertex 1]],GroupVertices[Vertex],0)),1,1,"")</f>
        <v>1</v>
      </c>
      <c r="U266" s="80" t="str">
        <f>REPLACE(INDEX(GroupVertices[Group],MATCH(Edges[[#This Row],[Vertex 2]],GroupVertices[Vertex],0)),1,1,"")</f>
        <v>3</v>
      </c>
      <c r="V266" s="35"/>
      <c r="W266" s="35"/>
      <c r="X266" s="35"/>
      <c r="Y266" s="35"/>
      <c r="Z266" s="35"/>
      <c r="AA266" s="35"/>
      <c r="AB266" s="35"/>
      <c r="AC266" s="35"/>
      <c r="AD266" s="35"/>
    </row>
    <row r="267" spans="1:30" ht="15">
      <c r="A267" s="65" t="s">
        <v>350</v>
      </c>
      <c r="B267" s="65" t="s">
        <v>357</v>
      </c>
      <c r="C267" s="66"/>
      <c r="D267" s="67"/>
      <c r="E267" s="68"/>
      <c r="F267" s="69"/>
      <c r="G267" s="66"/>
      <c r="H267" s="70"/>
      <c r="I267" s="71"/>
      <c r="J267" s="71"/>
      <c r="K267" s="35" t="s">
        <v>66</v>
      </c>
      <c r="L267" s="79">
        <v>267</v>
      </c>
      <c r="M267" s="79"/>
      <c r="N267" s="73"/>
      <c r="O267" s="81" t="s">
        <v>411</v>
      </c>
      <c r="P267" s="81">
        <v>1</v>
      </c>
      <c r="Q267" s="81" t="s">
        <v>412</v>
      </c>
      <c r="R267" s="81"/>
      <c r="S267" s="81"/>
      <c r="T267" s="80" t="str">
        <f>REPLACE(INDEX(GroupVertices[Group],MATCH(Edges[[#This Row],[Vertex 1]],GroupVertices[Vertex],0)),1,1,"")</f>
        <v>3</v>
      </c>
      <c r="U267" s="80" t="str">
        <f>REPLACE(INDEX(GroupVertices[Group],MATCH(Edges[[#This Row],[Vertex 2]],GroupVertices[Vertex],0)),1,1,"")</f>
        <v>3</v>
      </c>
      <c r="V267" s="35"/>
      <c r="W267" s="35"/>
      <c r="X267" s="35"/>
      <c r="Y267" s="35"/>
      <c r="Z267" s="35"/>
      <c r="AA267" s="35"/>
      <c r="AB267" s="35"/>
      <c r="AC267" s="35"/>
      <c r="AD267" s="35"/>
    </row>
    <row r="268" spans="1:30" ht="15">
      <c r="A268" s="65" t="s">
        <v>380</v>
      </c>
      <c r="B268" s="65" t="s">
        <v>357</v>
      </c>
      <c r="C268" s="66"/>
      <c r="D268" s="67"/>
      <c r="E268" s="68"/>
      <c r="F268" s="69"/>
      <c r="G268" s="66"/>
      <c r="H268" s="70"/>
      <c r="I268" s="71"/>
      <c r="J268" s="71"/>
      <c r="K268" s="35" t="s">
        <v>66</v>
      </c>
      <c r="L268" s="79">
        <v>268</v>
      </c>
      <c r="M268" s="79"/>
      <c r="N268" s="73"/>
      <c r="O268" s="81" t="s">
        <v>411</v>
      </c>
      <c r="P268" s="81">
        <v>1</v>
      </c>
      <c r="Q268" s="81" t="s">
        <v>412</v>
      </c>
      <c r="R268" s="81"/>
      <c r="S268" s="81"/>
      <c r="T268" s="80" t="str">
        <f>REPLACE(INDEX(GroupVertices[Group],MATCH(Edges[[#This Row],[Vertex 1]],GroupVertices[Vertex],0)),1,1,"")</f>
        <v>3</v>
      </c>
      <c r="U268" s="80" t="str">
        <f>REPLACE(INDEX(GroupVertices[Group],MATCH(Edges[[#This Row],[Vertex 2]],GroupVertices[Vertex],0)),1,1,"")</f>
        <v>3</v>
      </c>
      <c r="V268" s="35"/>
      <c r="W268" s="35"/>
      <c r="X268" s="35"/>
      <c r="Y268" s="35"/>
      <c r="Z268" s="35"/>
      <c r="AA268" s="35"/>
      <c r="AB268" s="35"/>
      <c r="AC268" s="35"/>
      <c r="AD268" s="35"/>
    </row>
    <row r="269" spans="1:30" ht="15">
      <c r="A269" s="65" t="s">
        <v>358</v>
      </c>
      <c r="B269" s="65" t="s">
        <v>357</v>
      </c>
      <c r="C269" s="66"/>
      <c r="D269" s="67"/>
      <c r="E269" s="68"/>
      <c r="F269" s="69"/>
      <c r="G269" s="66"/>
      <c r="H269" s="70"/>
      <c r="I269" s="71"/>
      <c r="J269" s="71"/>
      <c r="K269" s="35" t="s">
        <v>66</v>
      </c>
      <c r="L269" s="79">
        <v>269</v>
      </c>
      <c r="M269" s="79"/>
      <c r="N269" s="73"/>
      <c r="O269" s="81" t="s">
        <v>411</v>
      </c>
      <c r="P269" s="81">
        <v>1</v>
      </c>
      <c r="Q269" s="81" t="s">
        <v>412</v>
      </c>
      <c r="R269" s="81"/>
      <c r="S269" s="81"/>
      <c r="T269" s="80" t="str">
        <f>REPLACE(INDEX(GroupVertices[Group],MATCH(Edges[[#This Row],[Vertex 1]],GroupVertices[Vertex],0)),1,1,"")</f>
        <v>2</v>
      </c>
      <c r="U269" s="80" t="str">
        <f>REPLACE(INDEX(GroupVertices[Group],MATCH(Edges[[#This Row],[Vertex 2]],GroupVertices[Vertex],0)),1,1,"")</f>
        <v>3</v>
      </c>
      <c r="V269" s="35"/>
      <c r="W269" s="35"/>
      <c r="X269" s="35"/>
      <c r="Y269" s="35"/>
      <c r="Z269" s="35"/>
      <c r="AA269" s="35"/>
      <c r="AB269" s="35"/>
      <c r="AC269" s="35"/>
      <c r="AD269" s="35"/>
    </row>
    <row r="270" spans="1:30" ht="15">
      <c r="A270" s="65" t="s">
        <v>361</v>
      </c>
      <c r="B270" s="65" t="s">
        <v>357</v>
      </c>
      <c r="C270" s="66"/>
      <c r="D270" s="67"/>
      <c r="E270" s="68"/>
      <c r="F270" s="69"/>
      <c r="G270" s="66"/>
      <c r="H270" s="70"/>
      <c r="I270" s="71"/>
      <c r="J270" s="71"/>
      <c r="K270" s="35" t="s">
        <v>66</v>
      </c>
      <c r="L270" s="79">
        <v>270</v>
      </c>
      <c r="M270" s="79"/>
      <c r="N270" s="73"/>
      <c r="O270" s="81" t="s">
        <v>411</v>
      </c>
      <c r="P270" s="81">
        <v>1</v>
      </c>
      <c r="Q270" s="81" t="s">
        <v>412</v>
      </c>
      <c r="R270" s="81"/>
      <c r="S270" s="81"/>
      <c r="T270" s="80" t="str">
        <f>REPLACE(INDEX(GroupVertices[Group],MATCH(Edges[[#This Row],[Vertex 1]],GroupVertices[Vertex],0)),1,1,"")</f>
        <v>2</v>
      </c>
      <c r="U270" s="80" t="str">
        <f>REPLACE(INDEX(GroupVertices[Group],MATCH(Edges[[#This Row],[Vertex 2]],GroupVertices[Vertex],0)),1,1,"")</f>
        <v>3</v>
      </c>
      <c r="V270" s="35"/>
      <c r="W270" s="35"/>
      <c r="X270" s="35"/>
      <c r="Y270" s="35"/>
      <c r="Z270" s="35"/>
      <c r="AA270" s="35"/>
      <c r="AB270" s="35"/>
      <c r="AC270" s="35"/>
      <c r="AD270" s="35"/>
    </row>
    <row r="271" spans="1:30" ht="15">
      <c r="A271" s="65" t="s">
        <v>381</v>
      </c>
      <c r="B271" s="65" t="s">
        <v>357</v>
      </c>
      <c r="C271" s="66"/>
      <c r="D271" s="67"/>
      <c r="E271" s="68"/>
      <c r="F271" s="69"/>
      <c r="G271" s="66"/>
      <c r="H271" s="70"/>
      <c r="I271" s="71"/>
      <c r="J271" s="71"/>
      <c r="K271" s="35" t="s">
        <v>65</v>
      </c>
      <c r="L271" s="79">
        <v>271</v>
      </c>
      <c r="M271" s="79"/>
      <c r="N271" s="73"/>
      <c r="O271" s="81" t="s">
        <v>411</v>
      </c>
      <c r="P271" s="81">
        <v>1</v>
      </c>
      <c r="Q271" s="81" t="s">
        <v>412</v>
      </c>
      <c r="R271" s="81"/>
      <c r="S271" s="81"/>
      <c r="T271" s="80" t="str">
        <f>REPLACE(INDEX(GroupVertices[Group],MATCH(Edges[[#This Row],[Vertex 1]],GroupVertices[Vertex],0)),1,1,"")</f>
        <v>3</v>
      </c>
      <c r="U271" s="80" t="str">
        <f>REPLACE(INDEX(GroupVertices[Group],MATCH(Edges[[#This Row],[Vertex 2]],GroupVertices[Vertex],0)),1,1,"")</f>
        <v>3</v>
      </c>
      <c r="V271" s="35"/>
      <c r="W271" s="35"/>
      <c r="X271" s="35"/>
      <c r="Y271" s="35"/>
      <c r="Z271" s="35"/>
      <c r="AA271" s="35"/>
      <c r="AB271" s="35"/>
      <c r="AC271" s="35"/>
      <c r="AD271" s="35"/>
    </row>
    <row r="272" spans="1:30" ht="15">
      <c r="A272" s="65" t="s">
        <v>338</v>
      </c>
      <c r="B272" s="65" t="s">
        <v>361</v>
      </c>
      <c r="C272" s="66"/>
      <c r="D272" s="67"/>
      <c r="E272" s="68"/>
      <c r="F272" s="69"/>
      <c r="G272" s="66"/>
      <c r="H272" s="70"/>
      <c r="I272" s="71"/>
      <c r="J272" s="71"/>
      <c r="K272" s="35" t="s">
        <v>66</v>
      </c>
      <c r="L272" s="79">
        <v>272</v>
      </c>
      <c r="M272" s="79"/>
      <c r="N272" s="73"/>
      <c r="O272" s="81" t="s">
        <v>411</v>
      </c>
      <c r="P272" s="81">
        <v>1</v>
      </c>
      <c r="Q272" s="81" t="s">
        <v>412</v>
      </c>
      <c r="R272" s="81"/>
      <c r="S272" s="81"/>
      <c r="T272" s="80" t="str">
        <f>REPLACE(INDEX(GroupVertices[Group],MATCH(Edges[[#This Row],[Vertex 1]],GroupVertices[Vertex],0)),1,1,"")</f>
        <v>3</v>
      </c>
      <c r="U272" s="80" t="str">
        <f>REPLACE(INDEX(GroupVertices[Group],MATCH(Edges[[#This Row],[Vertex 2]],GroupVertices[Vertex],0)),1,1,"")</f>
        <v>2</v>
      </c>
      <c r="V272" s="35"/>
      <c r="W272" s="35"/>
      <c r="X272" s="35"/>
      <c r="Y272" s="35"/>
      <c r="Z272" s="35"/>
      <c r="AA272" s="35"/>
      <c r="AB272" s="35"/>
      <c r="AC272" s="35"/>
      <c r="AD272" s="35"/>
    </row>
    <row r="273" spans="1:30" ht="15">
      <c r="A273" s="65" t="s">
        <v>326</v>
      </c>
      <c r="B273" s="65" t="s">
        <v>338</v>
      </c>
      <c r="C273" s="66"/>
      <c r="D273" s="67"/>
      <c r="E273" s="68"/>
      <c r="F273" s="69"/>
      <c r="G273" s="66"/>
      <c r="H273" s="70"/>
      <c r="I273" s="71"/>
      <c r="J273" s="71"/>
      <c r="K273" s="35" t="s">
        <v>65</v>
      </c>
      <c r="L273" s="79">
        <v>273</v>
      </c>
      <c r="M273" s="79"/>
      <c r="N273" s="73"/>
      <c r="O273" s="81" t="s">
        <v>411</v>
      </c>
      <c r="P273" s="81">
        <v>1</v>
      </c>
      <c r="Q273" s="81" t="s">
        <v>412</v>
      </c>
      <c r="R273" s="81"/>
      <c r="S273" s="81"/>
      <c r="T273" s="80" t="str">
        <f>REPLACE(INDEX(GroupVertices[Group],MATCH(Edges[[#This Row],[Vertex 1]],GroupVertices[Vertex],0)),1,1,"")</f>
        <v>1</v>
      </c>
      <c r="U273" s="80" t="str">
        <f>REPLACE(INDEX(GroupVertices[Group],MATCH(Edges[[#This Row],[Vertex 2]],GroupVertices[Vertex],0)),1,1,"")</f>
        <v>3</v>
      </c>
      <c r="V273" s="35"/>
      <c r="W273" s="35"/>
      <c r="X273" s="35"/>
      <c r="Y273" s="35"/>
      <c r="Z273" s="35"/>
      <c r="AA273" s="35"/>
      <c r="AB273" s="35"/>
      <c r="AC273" s="35"/>
      <c r="AD273" s="35"/>
    </row>
    <row r="274" spans="1:30" ht="15">
      <c r="A274" s="65" t="s">
        <v>361</v>
      </c>
      <c r="B274" s="65" t="s">
        <v>338</v>
      </c>
      <c r="C274" s="66"/>
      <c r="D274" s="67"/>
      <c r="E274" s="68"/>
      <c r="F274" s="69"/>
      <c r="G274" s="66"/>
      <c r="H274" s="70"/>
      <c r="I274" s="71"/>
      <c r="J274" s="71"/>
      <c r="K274" s="35" t="s">
        <v>66</v>
      </c>
      <c r="L274" s="79">
        <v>274</v>
      </c>
      <c r="M274" s="79"/>
      <c r="N274" s="73"/>
      <c r="O274" s="81" t="s">
        <v>411</v>
      </c>
      <c r="P274" s="81">
        <v>1</v>
      </c>
      <c r="Q274" s="81" t="s">
        <v>412</v>
      </c>
      <c r="R274" s="81"/>
      <c r="S274" s="81"/>
      <c r="T274" s="80" t="str">
        <f>REPLACE(INDEX(GroupVertices[Group],MATCH(Edges[[#This Row],[Vertex 1]],GroupVertices[Vertex],0)),1,1,"")</f>
        <v>2</v>
      </c>
      <c r="U274" s="80" t="str">
        <f>REPLACE(INDEX(GroupVertices[Group],MATCH(Edges[[#This Row],[Vertex 2]],GroupVertices[Vertex],0)),1,1,"")</f>
        <v>3</v>
      </c>
      <c r="V274" s="35"/>
      <c r="W274" s="35"/>
      <c r="X274" s="35"/>
      <c r="Y274" s="35"/>
      <c r="Z274" s="35"/>
      <c r="AA274" s="35"/>
      <c r="AB274" s="35"/>
      <c r="AC274" s="35"/>
      <c r="AD274" s="35"/>
    </row>
    <row r="275" spans="1:30" ht="15">
      <c r="A275" s="65" t="s">
        <v>382</v>
      </c>
      <c r="B275" s="65" t="s">
        <v>338</v>
      </c>
      <c r="C275" s="66"/>
      <c r="D275" s="67"/>
      <c r="E275" s="68"/>
      <c r="F275" s="69"/>
      <c r="G275" s="66"/>
      <c r="H275" s="70"/>
      <c r="I275" s="71"/>
      <c r="J275" s="71"/>
      <c r="K275" s="35" t="s">
        <v>65</v>
      </c>
      <c r="L275" s="79">
        <v>275</v>
      </c>
      <c r="M275" s="79"/>
      <c r="N275" s="73"/>
      <c r="O275" s="81" t="s">
        <v>411</v>
      </c>
      <c r="P275" s="81">
        <v>1</v>
      </c>
      <c r="Q275" s="81" t="s">
        <v>412</v>
      </c>
      <c r="R275" s="81"/>
      <c r="S275" s="81"/>
      <c r="T275" s="80" t="str">
        <f>REPLACE(INDEX(GroupVertices[Group],MATCH(Edges[[#This Row],[Vertex 1]],GroupVertices[Vertex],0)),1,1,"")</f>
        <v>3</v>
      </c>
      <c r="U275" s="80" t="str">
        <f>REPLACE(INDEX(GroupVertices[Group],MATCH(Edges[[#This Row],[Vertex 2]],GroupVertices[Vertex],0)),1,1,"")</f>
        <v>3</v>
      </c>
      <c r="V275" s="35"/>
      <c r="W275" s="35"/>
      <c r="X275" s="35"/>
      <c r="Y275" s="35"/>
      <c r="Z275" s="35"/>
      <c r="AA275" s="35"/>
      <c r="AB275" s="35"/>
      <c r="AC275" s="35"/>
      <c r="AD275" s="35"/>
    </row>
    <row r="276" spans="1:30" ht="15">
      <c r="A276" s="65" t="s">
        <v>326</v>
      </c>
      <c r="B276" s="65" t="s">
        <v>372</v>
      </c>
      <c r="C276" s="66"/>
      <c r="D276" s="67"/>
      <c r="E276" s="68"/>
      <c r="F276" s="69"/>
      <c r="G276" s="66"/>
      <c r="H276" s="70"/>
      <c r="I276" s="71"/>
      <c r="J276" s="71"/>
      <c r="K276" s="35" t="s">
        <v>65</v>
      </c>
      <c r="L276" s="79">
        <v>276</v>
      </c>
      <c r="M276" s="79"/>
      <c r="N276" s="73"/>
      <c r="O276" s="81" t="s">
        <v>411</v>
      </c>
      <c r="P276" s="81">
        <v>1</v>
      </c>
      <c r="Q276" s="81" t="s">
        <v>412</v>
      </c>
      <c r="R276" s="81"/>
      <c r="S276" s="81"/>
      <c r="T276" s="80" t="str">
        <f>REPLACE(INDEX(GroupVertices[Group],MATCH(Edges[[#This Row],[Vertex 1]],GroupVertices[Vertex],0)),1,1,"")</f>
        <v>1</v>
      </c>
      <c r="U276" s="80" t="str">
        <f>REPLACE(INDEX(GroupVertices[Group],MATCH(Edges[[#This Row],[Vertex 2]],GroupVertices[Vertex],0)),1,1,"")</f>
        <v>4</v>
      </c>
      <c r="V276" s="35"/>
      <c r="W276" s="35"/>
      <c r="X276" s="35"/>
      <c r="Y276" s="35"/>
      <c r="Z276" s="35"/>
      <c r="AA276" s="35"/>
      <c r="AB276" s="35"/>
      <c r="AC276" s="35"/>
      <c r="AD276" s="35"/>
    </row>
    <row r="277" spans="1:30" ht="15">
      <c r="A277" s="65" t="s">
        <v>382</v>
      </c>
      <c r="B277" s="65" t="s">
        <v>372</v>
      </c>
      <c r="C277" s="66"/>
      <c r="D277" s="67"/>
      <c r="E277" s="68"/>
      <c r="F277" s="69"/>
      <c r="G277" s="66"/>
      <c r="H277" s="70"/>
      <c r="I277" s="71"/>
      <c r="J277" s="71"/>
      <c r="K277" s="35" t="s">
        <v>65</v>
      </c>
      <c r="L277" s="79">
        <v>277</v>
      </c>
      <c r="M277" s="79"/>
      <c r="N277" s="73"/>
      <c r="O277" s="81" t="s">
        <v>411</v>
      </c>
      <c r="P277" s="81">
        <v>1</v>
      </c>
      <c r="Q277" s="81" t="s">
        <v>412</v>
      </c>
      <c r="R277" s="81"/>
      <c r="S277" s="81"/>
      <c r="T277" s="80" t="str">
        <f>REPLACE(INDEX(GroupVertices[Group],MATCH(Edges[[#This Row],[Vertex 1]],GroupVertices[Vertex],0)),1,1,"")</f>
        <v>3</v>
      </c>
      <c r="U277" s="80" t="str">
        <f>REPLACE(INDEX(GroupVertices[Group],MATCH(Edges[[#This Row],[Vertex 2]],GroupVertices[Vertex],0)),1,1,"")</f>
        <v>4</v>
      </c>
      <c r="V277" s="35"/>
      <c r="W277" s="35"/>
      <c r="X277" s="35"/>
      <c r="Y277" s="35"/>
      <c r="Z277" s="35"/>
      <c r="AA277" s="35"/>
      <c r="AB277" s="35"/>
      <c r="AC277" s="35"/>
      <c r="AD277" s="35"/>
    </row>
    <row r="278" spans="1:30" ht="15">
      <c r="A278" s="65" t="s">
        <v>350</v>
      </c>
      <c r="B278" s="65" t="s">
        <v>380</v>
      </c>
      <c r="C278" s="66"/>
      <c r="D278" s="67"/>
      <c r="E278" s="68"/>
      <c r="F278" s="69"/>
      <c r="G278" s="66"/>
      <c r="H278" s="70"/>
      <c r="I278" s="71"/>
      <c r="J278" s="71"/>
      <c r="K278" s="35" t="s">
        <v>66</v>
      </c>
      <c r="L278" s="79">
        <v>278</v>
      </c>
      <c r="M278" s="79"/>
      <c r="N278" s="73"/>
      <c r="O278" s="81" t="s">
        <v>411</v>
      </c>
      <c r="P278" s="81">
        <v>1</v>
      </c>
      <c r="Q278" s="81" t="s">
        <v>412</v>
      </c>
      <c r="R278" s="81"/>
      <c r="S278" s="81"/>
      <c r="T278" s="80" t="str">
        <f>REPLACE(INDEX(GroupVertices[Group],MATCH(Edges[[#This Row],[Vertex 1]],GroupVertices[Vertex],0)),1,1,"")</f>
        <v>3</v>
      </c>
      <c r="U278" s="80" t="str">
        <f>REPLACE(INDEX(GroupVertices[Group],MATCH(Edges[[#This Row],[Vertex 2]],GroupVertices[Vertex],0)),1,1,"")</f>
        <v>3</v>
      </c>
      <c r="V278" s="35"/>
      <c r="W278" s="35"/>
      <c r="X278" s="35"/>
      <c r="Y278" s="35"/>
      <c r="Z278" s="35"/>
      <c r="AA278" s="35"/>
      <c r="AB278" s="35"/>
      <c r="AC278" s="35"/>
      <c r="AD278" s="35"/>
    </row>
    <row r="279" spans="1:30" ht="15">
      <c r="A279" s="65" t="s">
        <v>350</v>
      </c>
      <c r="B279" s="65" t="s">
        <v>358</v>
      </c>
      <c r="C279" s="66"/>
      <c r="D279" s="67"/>
      <c r="E279" s="68"/>
      <c r="F279" s="69"/>
      <c r="G279" s="66"/>
      <c r="H279" s="70"/>
      <c r="I279" s="71"/>
      <c r="J279" s="71"/>
      <c r="K279" s="35" t="s">
        <v>65</v>
      </c>
      <c r="L279" s="79">
        <v>279</v>
      </c>
      <c r="M279" s="79"/>
      <c r="N279" s="73"/>
      <c r="O279" s="81" t="s">
        <v>411</v>
      </c>
      <c r="P279" s="81">
        <v>1</v>
      </c>
      <c r="Q279" s="81" t="s">
        <v>412</v>
      </c>
      <c r="R279" s="81"/>
      <c r="S279" s="81"/>
      <c r="T279" s="80" t="str">
        <f>REPLACE(INDEX(GroupVertices[Group],MATCH(Edges[[#This Row],[Vertex 1]],GroupVertices[Vertex],0)),1,1,"")</f>
        <v>3</v>
      </c>
      <c r="U279" s="80" t="str">
        <f>REPLACE(INDEX(GroupVertices[Group],MATCH(Edges[[#This Row],[Vertex 2]],GroupVertices[Vertex],0)),1,1,"")</f>
        <v>2</v>
      </c>
      <c r="V279" s="35"/>
      <c r="W279" s="35"/>
      <c r="X279" s="35"/>
      <c r="Y279" s="35"/>
      <c r="Z279" s="35"/>
      <c r="AA279" s="35"/>
      <c r="AB279" s="35"/>
      <c r="AC279" s="35"/>
      <c r="AD279" s="35"/>
    </row>
    <row r="280" spans="1:30" ht="15">
      <c r="A280" s="65" t="s">
        <v>350</v>
      </c>
      <c r="B280" s="65" t="s">
        <v>382</v>
      </c>
      <c r="C280" s="66"/>
      <c r="D280" s="67"/>
      <c r="E280" s="68"/>
      <c r="F280" s="69"/>
      <c r="G280" s="66"/>
      <c r="H280" s="70"/>
      <c r="I280" s="71"/>
      <c r="J280" s="71"/>
      <c r="K280" s="35" t="s">
        <v>66</v>
      </c>
      <c r="L280" s="79">
        <v>280</v>
      </c>
      <c r="M280" s="79"/>
      <c r="N280" s="73"/>
      <c r="O280" s="81" t="s">
        <v>411</v>
      </c>
      <c r="P280" s="81">
        <v>1</v>
      </c>
      <c r="Q280" s="81" t="s">
        <v>412</v>
      </c>
      <c r="R280" s="81"/>
      <c r="S280" s="81"/>
      <c r="T280" s="80" t="str">
        <f>REPLACE(INDEX(GroupVertices[Group],MATCH(Edges[[#This Row],[Vertex 1]],GroupVertices[Vertex],0)),1,1,"")</f>
        <v>3</v>
      </c>
      <c r="U280" s="80" t="str">
        <f>REPLACE(INDEX(GroupVertices[Group],MATCH(Edges[[#This Row],[Vertex 2]],GroupVertices[Vertex],0)),1,1,"")</f>
        <v>3</v>
      </c>
      <c r="V280" s="35"/>
      <c r="W280" s="35"/>
      <c r="X280" s="35"/>
      <c r="Y280" s="35"/>
      <c r="Z280" s="35"/>
      <c r="AA280" s="35"/>
      <c r="AB280" s="35"/>
      <c r="AC280" s="35"/>
      <c r="AD280" s="35"/>
    </row>
    <row r="281" spans="1:30" ht="15">
      <c r="A281" s="65" t="s">
        <v>326</v>
      </c>
      <c r="B281" s="65" t="s">
        <v>350</v>
      </c>
      <c r="C281" s="66"/>
      <c r="D281" s="67"/>
      <c r="E281" s="68"/>
      <c r="F281" s="69"/>
      <c r="G281" s="66"/>
      <c r="H281" s="70"/>
      <c r="I281" s="71"/>
      <c r="J281" s="71"/>
      <c r="K281" s="35" t="s">
        <v>65</v>
      </c>
      <c r="L281" s="79">
        <v>281</v>
      </c>
      <c r="M281" s="79"/>
      <c r="N281" s="73"/>
      <c r="O281" s="81" t="s">
        <v>411</v>
      </c>
      <c r="P281" s="81">
        <v>1</v>
      </c>
      <c r="Q281" s="81" t="s">
        <v>412</v>
      </c>
      <c r="R281" s="81"/>
      <c r="S281" s="81"/>
      <c r="T281" s="80" t="str">
        <f>REPLACE(INDEX(GroupVertices[Group],MATCH(Edges[[#This Row],[Vertex 1]],GroupVertices[Vertex],0)),1,1,"")</f>
        <v>1</v>
      </c>
      <c r="U281" s="80" t="str">
        <f>REPLACE(INDEX(GroupVertices[Group],MATCH(Edges[[#This Row],[Vertex 2]],GroupVertices[Vertex],0)),1,1,"")</f>
        <v>3</v>
      </c>
      <c r="V281" s="35"/>
      <c r="W281" s="35"/>
      <c r="X281" s="35"/>
      <c r="Y281" s="35"/>
      <c r="Z281" s="35"/>
      <c r="AA281" s="35"/>
      <c r="AB281" s="35"/>
      <c r="AC281" s="35"/>
      <c r="AD281" s="35"/>
    </row>
    <row r="282" spans="1:30" ht="15">
      <c r="A282" s="65" t="s">
        <v>380</v>
      </c>
      <c r="B282" s="65" t="s">
        <v>350</v>
      </c>
      <c r="C282" s="66"/>
      <c r="D282" s="67"/>
      <c r="E282" s="68"/>
      <c r="F282" s="69"/>
      <c r="G282" s="66"/>
      <c r="H282" s="70"/>
      <c r="I282" s="71"/>
      <c r="J282" s="71"/>
      <c r="K282" s="35" t="s">
        <v>66</v>
      </c>
      <c r="L282" s="79">
        <v>282</v>
      </c>
      <c r="M282" s="79"/>
      <c r="N282" s="73"/>
      <c r="O282" s="81" t="s">
        <v>411</v>
      </c>
      <c r="P282" s="81">
        <v>1</v>
      </c>
      <c r="Q282" s="81" t="s">
        <v>412</v>
      </c>
      <c r="R282" s="81"/>
      <c r="S282" s="81"/>
      <c r="T282" s="80" t="str">
        <f>REPLACE(INDEX(GroupVertices[Group],MATCH(Edges[[#This Row],[Vertex 1]],GroupVertices[Vertex],0)),1,1,"")</f>
        <v>3</v>
      </c>
      <c r="U282" s="80" t="str">
        <f>REPLACE(INDEX(GroupVertices[Group],MATCH(Edges[[#This Row],[Vertex 2]],GroupVertices[Vertex],0)),1,1,"")</f>
        <v>3</v>
      </c>
      <c r="V282" s="35"/>
      <c r="W282" s="35"/>
      <c r="X282" s="35"/>
      <c r="Y282" s="35"/>
      <c r="Z282" s="35"/>
      <c r="AA282" s="35"/>
      <c r="AB282" s="35"/>
      <c r="AC282" s="35"/>
      <c r="AD282" s="35"/>
    </row>
    <row r="283" spans="1:30" ht="15">
      <c r="A283" s="65" t="s">
        <v>361</v>
      </c>
      <c r="B283" s="65" t="s">
        <v>350</v>
      </c>
      <c r="C283" s="66"/>
      <c r="D283" s="67"/>
      <c r="E283" s="68"/>
      <c r="F283" s="69"/>
      <c r="G283" s="66"/>
      <c r="H283" s="70"/>
      <c r="I283" s="71"/>
      <c r="J283" s="71"/>
      <c r="K283" s="35" t="s">
        <v>65</v>
      </c>
      <c r="L283" s="79">
        <v>283</v>
      </c>
      <c r="M283" s="79"/>
      <c r="N283" s="73"/>
      <c r="O283" s="81" t="s">
        <v>411</v>
      </c>
      <c r="P283" s="81">
        <v>1</v>
      </c>
      <c r="Q283" s="81" t="s">
        <v>412</v>
      </c>
      <c r="R283" s="81"/>
      <c r="S283" s="81"/>
      <c r="T283" s="80" t="str">
        <f>REPLACE(INDEX(GroupVertices[Group],MATCH(Edges[[#This Row],[Vertex 1]],GroupVertices[Vertex],0)),1,1,"")</f>
        <v>2</v>
      </c>
      <c r="U283" s="80" t="str">
        <f>REPLACE(INDEX(GroupVertices[Group],MATCH(Edges[[#This Row],[Vertex 2]],GroupVertices[Vertex],0)),1,1,"")</f>
        <v>3</v>
      </c>
      <c r="V283" s="35"/>
      <c r="W283" s="35"/>
      <c r="X283" s="35"/>
      <c r="Y283" s="35"/>
      <c r="Z283" s="35"/>
      <c r="AA283" s="35"/>
      <c r="AB283" s="35"/>
      <c r="AC283" s="35"/>
      <c r="AD283" s="35"/>
    </row>
    <row r="284" spans="1:30" ht="15">
      <c r="A284" s="65" t="s">
        <v>382</v>
      </c>
      <c r="B284" s="65" t="s">
        <v>350</v>
      </c>
      <c r="C284" s="66"/>
      <c r="D284" s="67"/>
      <c r="E284" s="68"/>
      <c r="F284" s="69"/>
      <c r="G284" s="66"/>
      <c r="H284" s="70"/>
      <c r="I284" s="71"/>
      <c r="J284" s="71"/>
      <c r="K284" s="35" t="s">
        <v>66</v>
      </c>
      <c r="L284" s="79">
        <v>284</v>
      </c>
      <c r="M284" s="79"/>
      <c r="N284" s="73"/>
      <c r="O284" s="81" t="s">
        <v>411</v>
      </c>
      <c r="P284" s="81">
        <v>1</v>
      </c>
      <c r="Q284" s="81" t="s">
        <v>412</v>
      </c>
      <c r="R284" s="81"/>
      <c r="S284" s="81"/>
      <c r="T284" s="80" t="str">
        <f>REPLACE(INDEX(GroupVertices[Group],MATCH(Edges[[#This Row],[Vertex 1]],GroupVertices[Vertex],0)),1,1,"")</f>
        <v>3</v>
      </c>
      <c r="U284" s="80" t="str">
        <f>REPLACE(INDEX(GroupVertices[Group],MATCH(Edges[[#This Row],[Vertex 2]],GroupVertices[Vertex],0)),1,1,"")</f>
        <v>3</v>
      </c>
      <c r="V284" s="35"/>
      <c r="W284" s="35"/>
      <c r="X284" s="35"/>
      <c r="Y284" s="35"/>
      <c r="Z284" s="35"/>
      <c r="AA284" s="35"/>
      <c r="AB284" s="35"/>
      <c r="AC284" s="35"/>
      <c r="AD284" s="35"/>
    </row>
    <row r="285" spans="1:30" ht="15">
      <c r="A285" s="65" t="s">
        <v>380</v>
      </c>
      <c r="B285" s="65" t="s">
        <v>382</v>
      </c>
      <c r="C285" s="66"/>
      <c r="D285" s="67"/>
      <c r="E285" s="68"/>
      <c r="F285" s="69"/>
      <c r="G285" s="66"/>
      <c r="H285" s="70"/>
      <c r="I285" s="71"/>
      <c r="J285" s="71"/>
      <c r="K285" s="35" t="s">
        <v>66</v>
      </c>
      <c r="L285" s="79">
        <v>285</v>
      </c>
      <c r="M285" s="79"/>
      <c r="N285" s="73"/>
      <c r="O285" s="81" t="s">
        <v>411</v>
      </c>
      <c r="P285" s="81">
        <v>1</v>
      </c>
      <c r="Q285" s="81" t="s">
        <v>412</v>
      </c>
      <c r="R285" s="81"/>
      <c r="S285" s="81"/>
      <c r="T285" s="80" t="str">
        <f>REPLACE(INDEX(GroupVertices[Group],MATCH(Edges[[#This Row],[Vertex 1]],GroupVertices[Vertex],0)),1,1,"")</f>
        <v>3</v>
      </c>
      <c r="U285" s="80" t="str">
        <f>REPLACE(INDEX(GroupVertices[Group],MATCH(Edges[[#This Row],[Vertex 2]],GroupVertices[Vertex],0)),1,1,"")</f>
        <v>3</v>
      </c>
      <c r="V285" s="35"/>
      <c r="W285" s="35"/>
      <c r="X285" s="35"/>
      <c r="Y285" s="35"/>
      <c r="Z285" s="35"/>
      <c r="AA285" s="35"/>
      <c r="AB285" s="35"/>
      <c r="AC285" s="35"/>
      <c r="AD285" s="35"/>
    </row>
    <row r="286" spans="1:30" ht="15">
      <c r="A286" s="65" t="s">
        <v>326</v>
      </c>
      <c r="B286" s="65" t="s">
        <v>380</v>
      </c>
      <c r="C286" s="66"/>
      <c r="D286" s="67"/>
      <c r="E286" s="68"/>
      <c r="F286" s="69"/>
      <c r="G286" s="66"/>
      <c r="H286" s="70"/>
      <c r="I286" s="71"/>
      <c r="J286" s="71"/>
      <c r="K286" s="35" t="s">
        <v>65</v>
      </c>
      <c r="L286" s="79">
        <v>286</v>
      </c>
      <c r="M286" s="79"/>
      <c r="N286" s="73"/>
      <c r="O286" s="81" t="s">
        <v>411</v>
      </c>
      <c r="P286" s="81">
        <v>1</v>
      </c>
      <c r="Q286" s="81" t="s">
        <v>412</v>
      </c>
      <c r="R286" s="81"/>
      <c r="S286" s="81"/>
      <c r="T286" s="80" t="str">
        <f>REPLACE(INDEX(GroupVertices[Group],MATCH(Edges[[#This Row],[Vertex 1]],GroupVertices[Vertex],0)),1,1,"")</f>
        <v>1</v>
      </c>
      <c r="U286" s="80" t="str">
        <f>REPLACE(INDEX(GroupVertices[Group],MATCH(Edges[[#This Row],[Vertex 2]],GroupVertices[Vertex],0)),1,1,"")</f>
        <v>3</v>
      </c>
      <c r="V286" s="35"/>
      <c r="W286" s="35"/>
      <c r="X286" s="35"/>
      <c r="Y286" s="35"/>
      <c r="Z286" s="35"/>
      <c r="AA286" s="35"/>
      <c r="AB286" s="35"/>
      <c r="AC286" s="35"/>
      <c r="AD286" s="35"/>
    </row>
    <row r="287" spans="1:30" ht="15">
      <c r="A287" s="65" t="s">
        <v>382</v>
      </c>
      <c r="B287" s="65" t="s">
        <v>380</v>
      </c>
      <c r="C287" s="66"/>
      <c r="D287" s="67"/>
      <c r="E287" s="68"/>
      <c r="F287" s="69"/>
      <c r="G287" s="66"/>
      <c r="H287" s="70"/>
      <c r="I287" s="71"/>
      <c r="J287" s="71"/>
      <c r="K287" s="35" t="s">
        <v>66</v>
      </c>
      <c r="L287" s="79">
        <v>287</v>
      </c>
      <c r="M287" s="79"/>
      <c r="N287" s="73"/>
      <c r="O287" s="81" t="s">
        <v>411</v>
      </c>
      <c r="P287" s="81">
        <v>1</v>
      </c>
      <c r="Q287" s="81" t="s">
        <v>412</v>
      </c>
      <c r="R287" s="81"/>
      <c r="S287" s="81"/>
      <c r="T287" s="80" t="str">
        <f>REPLACE(INDEX(GroupVertices[Group],MATCH(Edges[[#This Row],[Vertex 1]],GroupVertices[Vertex],0)),1,1,"")</f>
        <v>3</v>
      </c>
      <c r="U287" s="80" t="str">
        <f>REPLACE(INDEX(GroupVertices[Group],MATCH(Edges[[#This Row],[Vertex 2]],GroupVertices[Vertex],0)),1,1,"")</f>
        <v>3</v>
      </c>
      <c r="V287" s="35"/>
      <c r="W287" s="35"/>
      <c r="X287" s="35"/>
      <c r="Y287" s="35"/>
      <c r="Z287" s="35"/>
      <c r="AA287" s="35"/>
      <c r="AB287" s="35"/>
      <c r="AC287" s="35"/>
      <c r="AD287" s="35"/>
    </row>
    <row r="288" spans="1:30" ht="15">
      <c r="A288" s="65" t="s">
        <v>326</v>
      </c>
      <c r="B288" s="65" t="s">
        <v>375</v>
      </c>
      <c r="C288" s="66"/>
      <c r="D288" s="67"/>
      <c r="E288" s="68"/>
      <c r="F288" s="69"/>
      <c r="G288" s="66"/>
      <c r="H288" s="70"/>
      <c r="I288" s="71"/>
      <c r="J288" s="71"/>
      <c r="K288" s="35" t="s">
        <v>65</v>
      </c>
      <c r="L288" s="79">
        <v>288</v>
      </c>
      <c r="M288" s="79"/>
      <c r="N288" s="73"/>
      <c r="O288" s="81" t="s">
        <v>411</v>
      </c>
      <c r="P288" s="81">
        <v>1</v>
      </c>
      <c r="Q288" s="81" t="s">
        <v>412</v>
      </c>
      <c r="R288" s="81"/>
      <c r="S288" s="81"/>
      <c r="T288" s="80" t="str">
        <f>REPLACE(INDEX(GroupVertices[Group],MATCH(Edges[[#This Row],[Vertex 1]],GroupVertices[Vertex],0)),1,1,"")</f>
        <v>1</v>
      </c>
      <c r="U288" s="80" t="str">
        <f>REPLACE(INDEX(GroupVertices[Group],MATCH(Edges[[#This Row],[Vertex 2]],GroupVertices[Vertex],0)),1,1,"")</f>
        <v>5</v>
      </c>
      <c r="V288" s="35"/>
      <c r="W288" s="35"/>
      <c r="X288" s="35"/>
      <c r="Y288" s="35"/>
      <c r="Z288" s="35"/>
      <c r="AA288" s="35"/>
      <c r="AB288" s="35"/>
      <c r="AC288" s="35"/>
      <c r="AD288" s="35"/>
    </row>
    <row r="289" spans="1:30" ht="15">
      <c r="A289" s="65" t="s">
        <v>358</v>
      </c>
      <c r="B289" s="65" t="s">
        <v>375</v>
      </c>
      <c r="C289" s="66"/>
      <c r="D289" s="67"/>
      <c r="E289" s="68"/>
      <c r="F289" s="69"/>
      <c r="G289" s="66"/>
      <c r="H289" s="70"/>
      <c r="I289" s="71"/>
      <c r="J289" s="71"/>
      <c r="K289" s="35" t="s">
        <v>65</v>
      </c>
      <c r="L289" s="79">
        <v>289</v>
      </c>
      <c r="M289" s="79"/>
      <c r="N289" s="73"/>
      <c r="O289" s="81" t="s">
        <v>411</v>
      </c>
      <c r="P289" s="81">
        <v>1</v>
      </c>
      <c r="Q289" s="81" t="s">
        <v>412</v>
      </c>
      <c r="R289" s="81"/>
      <c r="S289" s="81"/>
      <c r="T289" s="80" t="str">
        <f>REPLACE(INDEX(GroupVertices[Group],MATCH(Edges[[#This Row],[Vertex 1]],GroupVertices[Vertex],0)),1,1,"")</f>
        <v>2</v>
      </c>
      <c r="U289" s="80" t="str">
        <f>REPLACE(INDEX(GroupVertices[Group],MATCH(Edges[[#This Row],[Vertex 2]],GroupVertices[Vertex],0)),1,1,"")</f>
        <v>5</v>
      </c>
      <c r="V289" s="35"/>
      <c r="W289" s="35"/>
      <c r="X289" s="35"/>
      <c r="Y289" s="35"/>
      <c r="Z289" s="35"/>
      <c r="AA289" s="35"/>
      <c r="AB289" s="35"/>
      <c r="AC289" s="35"/>
      <c r="AD289" s="35"/>
    </row>
    <row r="290" spans="1:30" ht="15">
      <c r="A290" s="65" t="s">
        <v>361</v>
      </c>
      <c r="B290" s="65" t="s">
        <v>375</v>
      </c>
      <c r="C290" s="66"/>
      <c r="D290" s="67"/>
      <c r="E290" s="68"/>
      <c r="F290" s="69"/>
      <c r="G290" s="66"/>
      <c r="H290" s="70"/>
      <c r="I290" s="71"/>
      <c r="J290" s="71"/>
      <c r="K290" s="35" t="s">
        <v>65</v>
      </c>
      <c r="L290" s="79">
        <v>290</v>
      </c>
      <c r="M290" s="79"/>
      <c r="N290" s="73"/>
      <c r="O290" s="81" t="s">
        <v>411</v>
      </c>
      <c r="P290" s="81">
        <v>1</v>
      </c>
      <c r="Q290" s="81" t="s">
        <v>412</v>
      </c>
      <c r="R290" s="81"/>
      <c r="S290" s="81"/>
      <c r="T290" s="80" t="str">
        <f>REPLACE(INDEX(GroupVertices[Group],MATCH(Edges[[#This Row],[Vertex 1]],GroupVertices[Vertex],0)),1,1,"")</f>
        <v>2</v>
      </c>
      <c r="U290" s="80" t="str">
        <f>REPLACE(INDEX(GroupVertices[Group],MATCH(Edges[[#This Row],[Vertex 2]],GroupVertices[Vertex],0)),1,1,"")</f>
        <v>5</v>
      </c>
      <c r="V290" s="35"/>
      <c r="W290" s="35"/>
      <c r="X290" s="35"/>
      <c r="Y290" s="35"/>
      <c r="Z290" s="35"/>
      <c r="AA290" s="35"/>
      <c r="AB290" s="35"/>
      <c r="AC290" s="35"/>
      <c r="AD290" s="35"/>
    </row>
    <row r="291" spans="1:30" ht="15">
      <c r="A291" s="65" t="s">
        <v>379</v>
      </c>
      <c r="B291" s="65" t="s">
        <v>375</v>
      </c>
      <c r="C291" s="66"/>
      <c r="D291" s="67"/>
      <c r="E291" s="68"/>
      <c r="F291" s="69"/>
      <c r="G291" s="66"/>
      <c r="H291" s="70"/>
      <c r="I291" s="71"/>
      <c r="J291" s="71"/>
      <c r="K291" s="35" t="s">
        <v>65</v>
      </c>
      <c r="L291" s="79">
        <v>291</v>
      </c>
      <c r="M291" s="79"/>
      <c r="N291" s="73"/>
      <c r="O291" s="81" t="s">
        <v>411</v>
      </c>
      <c r="P291" s="81">
        <v>1</v>
      </c>
      <c r="Q291" s="81" t="s">
        <v>412</v>
      </c>
      <c r="R291" s="81"/>
      <c r="S291" s="81"/>
      <c r="T291" s="80" t="str">
        <f>REPLACE(INDEX(GroupVertices[Group],MATCH(Edges[[#This Row],[Vertex 1]],GroupVertices[Vertex],0)),1,1,"")</f>
        <v>4</v>
      </c>
      <c r="U291" s="80" t="str">
        <f>REPLACE(INDEX(GroupVertices[Group],MATCH(Edges[[#This Row],[Vertex 2]],GroupVertices[Vertex],0)),1,1,"")</f>
        <v>5</v>
      </c>
      <c r="V291" s="35"/>
      <c r="W291" s="35"/>
      <c r="X291" s="35"/>
      <c r="Y291" s="35"/>
      <c r="Z291" s="35"/>
      <c r="AA291" s="35"/>
      <c r="AB291" s="35"/>
      <c r="AC291" s="35"/>
      <c r="AD291" s="35"/>
    </row>
    <row r="292" spans="1:30" ht="15">
      <c r="A292" s="65" t="s">
        <v>382</v>
      </c>
      <c r="B292" s="65" t="s">
        <v>375</v>
      </c>
      <c r="C292" s="66"/>
      <c r="D292" s="67"/>
      <c r="E292" s="68"/>
      <c r="F292" s="69"/>
      <c r="G292" s="66"/>
      <c r="H292" s="70"/>
      <c r="I292" s="71"/>
      <c r="J292" s="71"/>
      <c r="K292" s="35" t="s">
        <v>65</v>
      </c>
      <c r="L292" s="79">
        <v>292</v>
      </c>
      <c r="M292" s="79"/>
      <c r="N292" s="73"/>
      <c r="O292" s="81" t="s">
        <v>411</v>
      </c>
      <c r="P292" s="81">
        <v>1</v>
      </c>
      <c r="Q292" s="81" t="s">
        <v>412</v>
      </c>
      <c r="R292" s="81"/>
      <c r="S292" s="81"/>
      <c r="T292" s="80" t="str">
        <f>REPLACE(INDEX(GroupVertices[Group],MATCH(Edges[[#This Row],[Vertex 1]],GroupVertices[Vertex],0)),1,1,"")</f>
        <v>3</v>
      </c>
      <c r="U292" s="80" t="str">
        <f>REPLACE(INDEX(GroupVertices[Group],MATCH(Edges[[#This Row],[Vertex 2]],GroupVertices[Vertex],0)),1,1,"")</f>
        <v>5</v>
      </c>
      <c r="V292" s="35"/>
      <c r="W292" s="35"/>
      <c r="X292" s="35"/>
      <c r="Y292" s="35"/>
      <c r="Z292" s="35"/>
      <c r="AA292" s="35"/>
      <c r="AB292" s="35"/>
      <c r="AC292" s="35"/>
      <c r="AD292" s="35"/>
    </row>
    <row r="293" spans="1:30" ht="15">
      <c r="A293" s="65" t="s">
        <v>358</v>
      </c>
      <c r="B293" s="65" t="s">
        <v>366</v>
      </c>
      <c r="C293" s="66"/>
      <c r="D293" s="67"/>
      <c r="E293" s="68"/>
      <c r="F293" s="69"/>
      <c r="G293" s="66"/>
      <c r="H293" s="70"/>
      <c r="I293" s="71"/>
      <c r="J293" s="71"/>
      <c r="K293" s="35" t="s">
        <v>65</v>
      </c>
      <c r="L293" s="79">
        <v>293</v>
      </c>
      <c r="M293" s="79"/>
      <c r="N293" s="73"/>
      <c r="O293" s="81" t="s">
        <v>411</v>
      </c>
      <c r="P293" s="81">
        <v>1</v>
      </c>
      <c r="Q293" s="81" t="s">
        <v>412</v>
      </c>
      <c r="R293" s="81"/>
      <c r="S293" s="81"/>
      <c r="T293" s="80" t="str">
        <f>REPLACE(INDEX(GroupVertices[Group],MATCH(Edges[[#This Row],[Vertex 1]],GroupVertices[Vertex],0)),1,1,"")</f>
        <v>2</v>
      </c>
      <c r="U293" s="80" t="str">
        <f>REPLACE(INDEX(GroupVertices[Group],MATCH(Edges[[#This Row],[Vertex 2]],GroupVertices[Vertex],0)),1,1,"")</f>
        <v>2</v>
      </c>
      <c r="V293" s="35"/>
      <c r="W293" s="35"/>
      <c r="X293" s="35"/>
      <c r="Y293" s="35"/>
      <c r="Z293" s="35"/>
      <c r="AA293" s="35"/>
      <c r="AB293" s="35"/>
      <c r="AC293" s="35"/>
      <c r="AD293" s="35"/>
    </row>
    <row r="294" spans="1:30" ht="15">
      <c r="A294" s="65" t="s">
        <v>358</v>
      </c>
      <c r="B294" s="65" t="s">
        <v>361</v>
      </c>
      <c r="C294" s="66"/>
      <c r="D294" s="67"/>
      <c r="E294" s="68"/>
      <c r="F294" s="69"/>
      <c r="G294" s="66"/>
      <c r="H294" s="70"/>
      <c r="I294" s="71"/>
      <c r="J294" s="71"/>
      <c r="K294" s="35" t="s">
        <v>66</v>
      </c>
      <c r="L294" s="79">
        <v>294</v>
      </c>
      <c r="M294" s="79"/>
      <c r="N294" s="73"/>
      <c r="O294" s="81" t="s">
        <v>411</v>
      </c>
      <c r="P294" s="81">
        <v>1</v>
      </c>
      <c r="Q294" s="81" t="s">
        <v>412</v>
      </c>
      <c r="R294" s="81"/>
      <c r="S294" s="81"/>
      <c r="T294" s="80" t="str">
        <f>REPLACE(INDEX(GroupVertices[Group],MATCH(Edges[[#This Row],[Vertex 1]],GroupVertices[Vertex],0)),1,1,"")</f>
        <v>2</v>
      </c>
      <c r="U294" s="80" t="str">
        <f>REPLACE(INDEX(GroupVertices[Group],MATCH(Edges[[#This Row],[Vertex 2]],GroupVertices[Vertex],0)),1,1,"")</f>
        <v>2</v>
      </c>
      <c r="V294" s="35"/>
      <c r="W294" s="35"/>
      <c r="X294" s="35"/>
      <c r="Y294" s="35"/>
      <c r="Z294" s="35"/>
      <c r="AA294" s="35"/>
      <c r="AB294" s="35"/>
      <c r="AC294" s="35"/>
      <c r="AD294" s="35"/>
    </row>
    <row r="295" spans="1:30" ht="15">
      <c r="A295" s="65" t="s">
        <v>358</v>
      </c>
      <c r="B295" s="65" t="s">
        <v>381</v>
      </c>
      <c r="C295" s="66"/>
      <c r="D295" s="67"/>
      <c r="E295" s="68"/>
      <c r="F295" s="69"/>
      <c r="G295" s="66"/>
      <c r="H295" s="70"/>
      <c r="I295" s="71"/>
      <c r="J295" s="71"/>
      <c r="K295" s="35" t="s">
        <v>65</v>
      </c>
      <c r="L295" s="79">
        <v>295</v>
      </c>
      <c r="M295" s="79"/>
      <c r="N295" s="73"/>
      <c r="O295" s="81" t="s">
        <v>411</v>
      </c>
      <c r="P295" s="81">
        <v>1</v>
      </c>
      <c r="Q295" s="81" t="s">
        <v>412</v>
      </c>
      <c r="R295" s="81"/>
      <c r="S295" s="81"/>
      <c r="T295" s="80" t="str">
        <f>REPLACE(INDEX(GroupVertices[Group],MATCH(Edges[[#This Row],[Vertex 1]],GroupVertices[Vertex],0)),1,1,"")</f>
        <v>2</v>
      </c>
      <c r="U295" s="80" t="str">
        <f>REPLACE(INDEX(GroupVertices[Group],MATCH(Edges[[#This Row],[Vertex 2]],GroupVertices[Vertex],0)),1,1,"")</f>
        <v>3</v>
      </c>
      <c r="V295" s="35"/>
      <c r="W295" s="35"/>
      <c r="X295" s="35"/>
      <c r="Y295" s="35"/>
      <c r="Z295" s="35"/>
      <c r="AA295" s="35"/>
      <c r="AB295" s="35"/>
      <c r="AC295" s="35"/>
      <c r="AD295" s="35"/>
    </row>
    <row r="296" spans="1:30" ht="15">
      <c r="A296" s="65" t="s">
        <v>358</v>
      </c>
      <c r="B296" s="65" t="s">
        <v>382</v>
      </c>
      <c r="C296" s="66"/>
      <c r="D296" s="67"/>
      <c r="E296" s="68"/>
      <c r="F296" s="69"/>
      <c r="G296" s="66"/>
      <c r="H296" s="70"/>
      <c r="I296" s="71"/>
      <c r="J296" s="71"/>
      <c r="K296" s="35" t="s">
        <v>66</v>
      </c>
      <c r="L296" s="79">
        <v>296</v>
      </c>
      <c r="M296" s="79"/>
      <c r="N296" s="73"/>
      <c r="O296" s="81" t="s">
        <v>411</v>
      </c>
      <c r="P296" s="81">
        <v>1</v>
      </c>
      <c r="Q296" s="81" t="s">
        <v>412</v>
      </c>
      <c r="R296" s="81"/>
      <c r="S296" s="81"/>
      <c r="T296" s="80" t="str">
        <f>REPLACE(INDEX(GroupVertices[Group],MATCH(Edges[[#This Row],[Vertex 1]],GroupVertices[Vertex],0)),1,1,"")</f>
        <v>2</v>
      </c>
      <c r="U296" s="80" t="str">
        <f>REPLACE(INDEX(GroupVertices[Group],MATCH(Edges[[#This Row],[Vertex 2]],GroupVertices[Vertex],0)),1,1,"")</f>
        <v>3</v>
      </c>
      <c r="V296" s="35"/>
      <c r="W296" s="35"/>
      <c r="X296" s="35"/>
      <c r="Y296" s="35"/>
      <c r="Z296" s="35"/>
      <c r="AA296" s="35"/>
      <c r="AB296" s="35"/>
      <c r="AC296" s="35"/>
      <c r="AD296" s="35"/>
    </row>
    <row r="297" spans="1:30" ht="15">
      <c r="A297" s="65" t="s">
        <v>326</v>
      </c>
      <c r="B297" s="65" t="s">
        <v>358</v>
      </c>
      <c r="C297" s="66"/>
      <c r="D297" s="67"/>
      <c r="E297" s="68"/>
      <c r="F297" s="69"/>
      <c r="G297" s="66"/>
      <c r="H297" s="70"/>
      <c r="I297" s="71"/>
      <c r="J297" s="71"/>
      <c r="K297" s="35" t="s">
        <v>65</v>
      </c>
      <c r="L297" s="79">
        <v>297</v>
      </c>
      <c r="M297" s="79"/>
      <c r="N297" s="73"/>
      <c r="O297" s="81" t="s">
        <v>411</v>
      </c>
      <c r="P297" s="81">
        <v>1</v>
      </c>
      <c r="Q297" s="81" t="s">
        <v>412</v>
      </c>
      <c r="R297" s="81"/>
      <c r="S297" s="81"/>
      <c r="T297" s="80" t="str">
        <f>REPLACE(INDEX(GroupVertices[Group],MATCH(Edges[[#This Row],[Vertex 1]],GroupVertices[Vertex],0)),1,1,"")</f>
        <v>1</v>
      </c>
      <c r="U297" s="80" t="str">
        <f>REPLACE(INDEX(GroupVertices[Group],MATCH(Edges[[#This Row],[Vertex 2]],GroupVertices[Vertex],0)),1,1,"")</f>
        <v>2</v>
      </c>
      <c r="V297" s="35"/>
      <c r="W297" s="35"/>
      <c r="X297" s="35"/>
      <c r="Y297" s="35"/>
      <c r="Z297" s="35"/>
      <c r="AA297" s="35"/>
      <c r="AB297" s="35"/>
      <c r="AC297" s="35"/>
      <c r="AD297" s="35"/>
    </row>
    <row r="298" spans="1:30" ht="15">
      <c r="A298" s="65" t="s">
        <v>361</v>
      </c>
      <c r="B298" s="65" t="s">
        <v>358</v>
      </c>
      <c r="C298" s="66"/>
      <c r="D298" s="67"/>
      <c r="E298" s="68"/>
      <c r="F298" s="69"/>
      <c r="G298" s="66"/>
      <c r="H298" s="70"/>
      <c r="I298" s="71"/>
      <c r="J298" s="71"/>
      <c r="K298" s="35" t="s">
        <v>66</v>
      </c>
      <c r="L298" s="79">
        <v>298</v>
      </c>
      <c r="M298" s="79"/>
      <c r="N298" s="73"/>
      <c r="O298" s="81" t="s">
        <v>411</v>
      </c>
      <c r="P298" s="81">
        <v>1</v>
      </c>
      <c r="Q298" s="81" t="s">
        <v>412</v>
      </c>
      <c r="R298" s="81"/>
      <c r="S298" s="81"/>
      <c r="T298" s="80" t="str">
        <f>REPLACE(INDEX(GroupVertices[Group],MATCH(Edges[[#This Row],[Vertex 1]],GroupVertices[Vertex],0)),1,1,"")</f>
        <v>2</v>
      </c>
      <c r="U298" s="80" t="str">
        <f>REPLACE(INDEX(GroupVertices[Group],MATCH(Edges[[#This Row],[Vertex 2]],GroupVertices[Vertex],0)),1,1,"")</f>
        <v>2</v>
      </c>
      <c r="V298" s="35"/>
      <c r="W298" s="35"/>
      <c r="X298" s="35"/>
      <c r="Y298" s="35"/>
      <c r="Z298" s="35"/>
      <c r="AA298" s="35"/>
      <c r="AB298" s="35"/>
      <c r="AC298" s="35"/>
      <c r="AD298" s="35"/>
    </row>
    <row r="299" spans="1:30" ht="15">
      <c r="A299" s="65" t="s">
        <v>382</v>
      </c>
      <c r="B299" s="65" t="s">
        <v>358</v>
      </c>
      <c r="C299" s="66"/>
      <c r="D299" s="67"/>
      <c r="E299" s="68"/>
      <c r="F299" s="69"/>
      <c r="G299" s="66"/>
      <c r="H299" s="70"/>
      <c r="I299" s="71"/>
      <c r="J299" s="71"/>
      <c r="K299" s="35" t="s">
        <v>66</v>
      </c>
      <c r="L299" s="79">
        <v>299</v>
      </c>
      <c r="M299" s="79"/>
      <c r="N299" s="73"/>
      <c r="O299" s="81" t="s">
        <v>411</v>
      </c>
      <c r="P299" s="81">
        <v>1</v>
      </c>
      <c r="Q299" s="81" t="s">
        <v>412</v>
      </c>
      <c r="R299" s="81"/>
      <c r="S299" s="81"/>
      <c r="T299" s="80" t="str">
        <f>REPLACE(INDEX(GroupVertices[Group],MATCH(Edges[[#This Row],[Vertex 1]],GroupVertices[Vertex],0)),1,1,"")</f>
        <v>3</v>
      </c>
      <c r="U299" s="80" t="str">
        <f>REPLACE(INDEX(GroupVertices[Group],MATCH(Edges[[#This Row],[Vertex 2]],GroupVertices[Vertex],0)),1,1,"")</f>
        <v>2</v>
      </c>
      <c r="V299" s="35"/>
      <c r="W299" s="35"/>
      <c r="X299" s="35"/>
      <c r="Y299" s="35"/>
      <c r="Z299" s="35"/>
      <c r="AA299" s="35"/>
      <c r="AB299" s="35"/>
      <c r="AC299" s="35"/>
      <c r="AD299" s="35"/>
    </row>
    <row r="300" spans="1:30" ht="15">
      <c r="A300" s="65" t="s">
        <v>366</v>
      </c>
      <c r="B300" s="65" t="s">
        <v>361</v>
      </c>
      <c r="C300" s="66"/>
      <c r="D300" s="67"/>
      <c r="E300" s="68"/>
      <c r="F300" s="69"/>
      <c r="G300" s="66"/>
      <c r="H300" s="70"/>
      <c r="I300" s="71"/>
      <c r="J300" s="71"/>
      <c r="K300" s="35" t="s">
        <v>66</v>
      </c>
      <c r="L300" s="79">
        <v>300</v>
      </c>
      <c r="M300" s="79"/>
      <c r="N300" s="73"/>
      <c r="O300" s="81" t="s">
        <v>411</v>
      </c>
      <c r="P300" s="81">
        <v>1</v>
      </c>
      <c r="Q300" s="81" t="s">
        <v>412</v>
      </c>
      <c r="R300" s="81"/>
      <c r="S300" s="81"/>
      <c r="T300" s="80" t="str">
        <f>REPLACE(INDEX(GroupVertices[Group],MATCH(Edges[[#This Row],[Vertex 1]],GroupVertices[Vertex],0)),1,1,"")</f>
        <v>2</v>
      </c>
      <c r="U300" s="80" t="str">
        <f>REPLACE(INDEX(GroupVertices[Group],MATCH(Edges[[#This Row],[Vertex 2]],GroupVertices[Vertex],0)),1,1,"")</f>
        <v>2</v>
      </c>
      <c r="V300" s="35"/>
      <c r="W300" s="35"/>
      <c r="X300" s="35"/>
      <c r="Y300" s="35"/>
      <c r="Z300" s="35"/>
      <c r="AA300" s="35"/>
      <c r="AB300" s="35"/>
      <c r="AC300" s="35"/>
      <c r="AD300" s="35"/>
    </row>
    <row r="301" spans="1:30" ht="15">
      <c r="A301" s="65" t="s">
        <v>326</v>
      </c>
      <c r="B301" s="65" t="s">
        <v>366</v>
      </c>
      <c r="C301" s="66"/>
      <c r="D301" s="67"/>
      <c r="E301" s="68"/>
      <c r="F301" s="69"/>
      <c r="G301" s="66"/>
      <c r="H301" s="70"/>
      <c r="I301" s="71"/>
      <c r="J301" s="71"/>
      <c r="K301" s="35" t="s">
        <v>65</v>
      </c>
      <c r="L301" s="79">
        <v>301</v>
      </c>
      <c r="M301" s="79"/>
      <c r="N301" s="73"/>
      <c r="O301" s="81" t="s">
        <v>411</v>
      </c>
      <c r="P301" s="81">
        <v>1</v>
      </c>
      <c r="Q301" s="81" t="s">
        <v>412</v>
      </c>
      <c r="R301" s="81"/>
      <c r="S301" s="81"/>
      <c r="T301" s="80" t="str">
        <f>REPLACE(INDEX(GroupVertices[Group],MATCH(Edges[[#This Row],[Vertex 1]],GroupVertices[Vertex],0)),1,1,"")</f>
        <v>1</v>
      </c>
      <c r="U301" s="80" t="str">
        <f>REPLACE(INDEX(GroupVertices[Group],MATCH(Edges[[#This Row],[Vertex 2]],GroupVertices[Vertex],0)),1,1,"")</f>
        <v>2</v>
      </c>
      <c r="V301" s="35"/>
      <c r="W301" s="35"/>
      <c r="X301" s="35"/>
      <c r="Y301" s="35"/>
      <c r="Z301" s="35"/>
      <c r="AA301" s="35"/>
      <c r="AB301" s="35"/>
      <c r="AC301" s="35"/>
      <c r="AD301" s="35"/>
    </row>
    <row r="302" spans="1:30" ht="15">
      <c r="A302" s="65" t="s">
        <v>361</v>
      </c>
      <c r="B302" s="65" t="s">
        <v>366</v>
      </c>
      <c r="C302" s="66"/>
      <c r="D302" s="67"/>
      <c r="E302" s="68"/>
      <c r="F302" s="69"/>
      <c r="G302" s="66"/>
      <c r="H302" s="70"/>
      <c r="I302" s="71"/>
      <c r="J302" s="71"/>
      <c r="K302" s="35" t="s">
        <v>66</v>
      </c>
      <c r="L302" s="79">
        <v>302</v>
      </c>
      <c r="M302" s="79"/>
      <c r="N302" s="73"/>
      <c r="O302" s="81" t="s">
        <v>411</v>
      </c>
      <c r="P302" s="81">
        <v>1</v>
      </c>
      <c r="Q302" s="81" t="s">
        <v>412</v>
      </c>
      <c r="R302" s="81"/>
      <c r="S302" s="81"/>
      <c r="T302" s="80" t="str">
        <f>REPLACE(INDEX(GroupVertices[Group],MATCH(Edges[[#This Row],[Vertex 1]],GroupVertices[Vertex],0)),1,1,"")</f>
        <v>2</v>
      </c>
      <c r="U302" s="80" t="str">
        <f>REPLACE(INDEX(GroupVertices[Group],MATCH(Edges[[#This Row],[Vertex 2]],GroupVertices[Vertex],0)),1,1,"")</f>
        <v>2</v>
      </c>
      <c r="V302" s="35"/>
      <c r="W302" s="35"/>
      <c r="X302" s="35"/>
      <c r="Y302" s="35"/>
      <c r="Z302" s="35"/>
      <c r="AA302" s="35"/>
      <c r="AB302" s="35"/>
      <c r="AC302" s="35"/>
      <c r="AD302" s="35"/>
    </row>
    <row r="303" spans="1:30" ht="15">
      <c r="A303" s="65" t="s">
        <v>369</v>
      </c>
      <c r="B303" s="65" t="s">
        <v>366</v>
      </c>
      <c r="C303" s="66"/>
      <c r="D303" s="67"/>
      <c r="E303" s="68"/>
      <c r="F303" s="69"/>
      <c r="G303" s="66"/>
      <c r="H303" s="70"/>
      <c r="I303" s="71"/>
      <c r="J303" s="71"/>
      <c r="K303" s="35" t="s">
        <v>65</v>
      </c>
      <c r="L303" s="79">
        <v>303</v>
      </c>
      <c r="M303" s="79"/>
      <c r="N303" s="73"/>
      <c r="O303" s="81" t="s">
        <v>411</v>
      </c>
      <c r="P303" s="81">
        <v>1</v>
      </c>
      <c r="Q303" s="81" t="s">
        <v>412</v>
      </c>
      <c r="R303" s="81"/>
      <c r="S303" s="81"/>
      <c r="T303" s="80" t="str">
        <f>REPLACE(INDEX(GroupVertices[Group],MATCH(Edges[[#This Row],[Vertex 1]],GroupVertices[Vertex],0)),1,1,"")</f>
        <v>4</v>
      </c>
      <c r="U303" s="80" t="str">
        <f>REPLACE(INDEX(GroupVertices[Group],MATCH(Edges[[#This Row],[Vertex 2]],GroupVertices[Vertex],0)),1,1,"")</f>
        <v>2</v>
      </c>
      <c r="V303" s="35"/>
      <c r="W303" s="35"/>
      <c r="X303" s="35"/>
      <c r="Y303" s="35"/>
      <c r="Z303" s="35"/>
      <c r="AA303" s="35"/>
      <c r="AB303" s="35"/>
      <c r="AC303" s="35"/>
      <c r="AD303" s="35"/>
    </row>
    <row r="304" spans="1:30" ht="15">
      <c r="A304" s="65" t="s">
        <v>382</v>
      </c>
      <c r="B304" s="65" t="s">
        <v>366</v>
      </c>
      <c r="C304" s="66"/>
      <c r="D304" s="67"/>
      <c r="E304" s="68"/>
      <c r="F304" s="69"/>
      <c r="G304" s="66"/>
      <c r="H304" s="70"/>
      <c r="I304" s="71"/>
      <c r="J304" s="71"/>
      <c r="K304" s="35" t="s">
        <v>65</v>
      </c>
      <c r="L304" s="79">
        <v>304</v>
      </c>
      <c r="M304" s="79"/>
      <c r="N304" s="73"/>
      <c r="O304" s="81" t="s">
        <v>411</v>
      </c>
      <c r="P304" s="81">
        <v>1</v>
      </c>
      <c r="Q304" s="81" t="s">
        <v>412</v>
      </c>
      <c r="R304" s="81"/>
      <c r="S304" s="81"/>
      <c r="T304" s="80" t="str">
        <f>REPLACE(INDEX(GroupVertices[Group],MATCH(Edges[[#This Row],[Vertex 1]],GroupVertices[Vertex],0)),1,1,"")</f>
        <v>3</v>
      </c>
      <c r="U304" s="80" t="str">
        <f>REPLACE(INDEX(GroupVertices[Group],MATCH(Edges[[#This Row],[Vertex 2]],GroupVertices[Vertex],0)),1,1,"")</f>
        <v>2</v>
      </c>
      <c r="V304" s="35"/>
      <c r="W304" s="35"/>
      <c r="X304" s="35"/>
      <c r="Y304" s="35"/>
      <c r="Z304" s="35"/>
      <c r="AA304" s="35"/>
      <c r="AB304" s="35"/>
      <c r="AC304" s="35"/>
      <c r="AD304" s="35"/>
    </row>
    <row r="305" spans="1:30" ht="15">
      <c r="A305" s="65" t="s">
        <v>361</v>
      </c>
      <c r="B305" s="65" t="s">
        <v>381</v>
      </c>
      <c r="C305" s="66"/>
      <c r="D305" s="67"/>
      <c r="E305" s="68"/>
      <c r="F305" s="69"/>
      <c r="G305" s="66"/>
      <c r="H305" s="70"/>
      <c r="I305" s="71"/>
      <c r="J305" s="71"/>
      <c r="K305" s="35" t="s">
        <v>65</v>
      </c>
      <c r="L305" s="79">
        <v>305</v>
      </c>
      <c r="M305" s="79"/>
      <c r="N305" s="73"/>
      <c r="O305" s="81" t="s">
        <v>411</v>
      </c>
      <c r="P305" s="81">
        <v>1</v>
      </c>
      <c r="Q305" s="81" t="s">
        <v>412</v>
      </c>
      <c r="R305" s="81"/>
      <c r="S305" s="81"/>
      <c r="T305" s="80" t="str">
        <f>REPLACE(INDEX(GroupVertices[Group],MATCH(Edges[[#This Row],[Vertex 1]],GroupVertices[Vertex],0)),1,1,"")</f>
        <v>2</v>
      </c>
      <c r="U305" s="80" t="str">
        <f>REPLACE(INDEX(GroupVertices[Group],MATCH(Edges[[#This Row],[Vertex 2]],GroupVertices[Vertex],0)),1,1,"")</f>
        <v>3</v>
      </c>
      <c r="V305" s="35"/>
      <c r="W305" s="35"/>
      <c r="X305" s="35"/>
      <c r="Y305" s="35"/>
      <c r="Z305" s="35"/>
      <c r="AA305" s="35"/>
      <c r="AB305" s="35"/>
      <c r="AC305" s="35"/>
      <c r="AD305" s="35"/>
    </row>
    <row r="306" spans="1:30" ht="15">
      <c r="A306" s="65" t="s">
        <v>361</v>
      </c>
      <c r="B306" s="65" t="s">
        <v>382</v>
      </c>
      <c r="C306" s="66"/>
      <c r="D306" s="67"/>
      <c r="E306" s="68"/>
      <c r="F306" s="69"/>
      <c r="G306" s="66"/>
      <c r="H306" s="70"/>
      <c r="I306" s="71"/>
      <c r="J306" s="71"/>
      <c r="K306" s="35" t="s">
        <v>66</v>
      </c>
      <c r="L306" s="79">
        <v>306</v>
      </c>
      <c r="M306" s="79"/>
      <c r="N306" s="73"/>
      <c r="O306" s="81" t="s">
        <v>411</v>
      </c>
      <c r="P306" s="81">
        <v>1</v>
      </c>
      <c r="Q306" s="81" t="s">
        <v>412</v>
      </c>
      <c r="R306" s="81"/>
      <c r="S306" s="81"/>
      <c r="T306" s="80" t="str">
        <f>REPLACE(INDEX(GroupVertices[Group],MATCH(Edges[[#This Row],[Vertex 1]],GroupVertices[Vertex],0)),1,1,"")</f>
        <v>2</v>
      </c>
      <c r="U306" s="80" t="str">
        <f>REPLACE(INDEX(GroupVertices[Group],MATCH(Edges[[#This Row],[Vertex 2]],GroupVertices[Vertex],0)),1,1,"")</f>
        <v>3</v>
      </c>
      <c r="V306" s="35"/>
      <c r="W306" s="35"/>
      <c r="X306" s="35"/>
      <c r="Y306" s="35"/>
      <c r="Z306" s="35"/>
      <c r="AA306" s="35"/>
      <c r="AB306" s="35"/>
      <c r="AC306" s="35"/>
      <c r="AD306" s="35"/>
    </row>
    <row r="307" spans="1:30" ht="15">
      <c r="A307" s="65" t="s">
        <v>326</v>
      </c>
      <c r="B307" s="65" t="s">
        <v>361</v>
      </c>
      <c r="C307" s="66"/>
      <c r="D307" s="67"/>
      <c r="E307" s="68"/>
      <c r="F307" s="69"/>
      <c r="G307" s="66"/>
      <c r="H307" s="70"/>
      <c r="I307" s="71"/>
      <c r="J307" s="71"/>
      <c r="K307" s="35" t="s">
        <v>65</v>
      </c>
      <c r="L307" s="79">
        <v>307</v>
      </c>
      <c r="M307" s="79"/>
      <c r="N307" s="73"/>
      <c r="O307" s="81" t="s">
        <v>411</v>
      </c>
      <c r="P307" s="81">
        <v>1</v>
      </c>
      <c r="Q307" s="81" t="s">
        <v>412</v>
      </c>
      <c r="R307" s="81"/>
      <c r="S307" s="81"/>
      <c r="T307" s="80" t="str">
        <f>REPLACE(INDEX(GroupVertices[Group],MATCH(Edges[[#This Row],[Vertex 1]],GroupVertices[Vertex],0)),1,1,"")</f>
        <v>1</v>
      </c>
      <c r="U307" s="80" t="str">
        <f>REPLACE(INDEX(GroupVertices[Group],MATCH(Edges[[#This Row],[Vertex 2]],GroupVertices[Vertex],0)),1,1,"")</f>
        <v>2</v>
      </c>
      <c r="V307" s="35"/>
      <c r="W307" s="35"/>
      <c r="X307" s="35"/>
      <c r="Y307" s="35"/>
      <c r="Z307" s="35"/>
      <c r="AA307" s="35"/>
      <c r="AB307" s="35"/>
      <c r="AC307" s="35"/>
      <c r="AD307" s="35"/>
    </row>
    <row r="308" spans="1:30" ht="15">
      <c r="A308" s="65" t="s">
        <v>382</v>
      </c>
      <c r="B308" s="65" t="s">
        <v>361</v>
      </c>
      <c r="C308" s="66"/>
      <c r="D308" s="67"/>
      <c r="E308" s="68"/>
      <c r="F308" s="69"/>
      <c r="G308" s="66"/>
      <c r="H308" s="70"/>
      <c r="I308" s="71"/>
      <c r="J308" s="71"/>
      <c r="K308" s="35" t="s">
        <v>66</v>
      </c>
      <c r="L308" s="79">
        <v>308</v>
      </c>
      <c r="M308" s="79"/>
      <c r="N308" s="73"/>
      <c r="O308" s="81" t="s">
        <v>411</v>
      </c>
      <c r="P308" s="81">
        <v>1</v>
      </c>
      <c r="Q308" s="81" t="s">
        <v>412</v>
      </c>
      <c r="R308" s="81"/>
      <c r="S308" s="81"/>
      <c r="T308" s="80" t="str">
        <f>REPLACE(INDEX(GroupVertices[Group],MATCH(Edges[[#This Row],[Vertex 1]],GroupVertices[Vertex],0)),1,1,"")</f>
        <v>3</v>
      </c>
      <c r="U308" s="80" t="str">
        <f>REPLACE(INDEX(GroupVertices[Group],MATCH(Edges[[#This Row],[Vertex 2]],GroupVertices[Vertex],0)),1,1,"")</f>
        <v>2</v>
      </c>
      <c r="V308" s="35"/>
      <c r="W308" s="35"/>
      <c r="X308" s="35"/>
      <c r="Y308" s="35"/>
      <c r="Z308" s="35"/>
      <c r="AA308" s="35"/>
      <c r="AB308" s="35"/>
      <c r="AC308" s="35"/>
      <c r="AD308" s="35"/>
    </row>
    <row r="309" spans="1:30" ht="15">
      <c r="A309" s="65" t="s">
        <v>326</v>
      </c>
      <c r="B309" s="65" t="s">
        <v>363</v>
      </c>
      <c r="C309" s="66"/>
      <c r="D309" s="67"/>
      <c r="E309" s="68"/>
      <c r="F309" s="69"/>
      <c r="G309" s="66"/>
      <c r="H309" s="70"/>
      <c r="I309" s="71"/>
      <c r="J309" s="71"/>
      <c r="K309" s="35" t="s">
        <v>65</v>
      </c>
      <c r="L309" s="79">
        <v>309</v>
      </c>
      <c r="M309" s="79"/>
      <c r="N309" s="73"/>
      <c r="O309" s="81" t="s">
        <v>411</v>
      </c>
      <c r="P309" s="81">
        <v>1</v>
      </c>
      <c r="Q309" s="81" t="s">
        <v>412</v>
      </c>
      <c r="R309" s="81"/>
      <c r="S309" s="81"/>
      <c r="T309" s="80" t="str">
        <f>REPLACE(INDEX(GroupVertices[Group],MATCH(Edges[[#This Row],[Vertex 1]],GroupVertices[Vertex],0)),1,1,"")</f>
        <v>1</v>
      </c>
      <c r="U309" s="80" t="str">
        <f>REPLACE(INDEX(GroupVertices[Group],MATCH(Edges[[#This Row],[Vertex 2]],GroupVertices[Vertex],0)),1,1,"")</f>
        <v>1</v>
      </c>
      <c r="V309" s="35"/>
      <c r="W309" s="35"/>
      <c r="X309" s="35"/>
      <c r="Y309" s="35"/>
      <c r="Z309" s="35"/>
      <c r="AA309" s="35"/>
      <c r="AB309" s="35"/>
      <c r="AC309" s="35"/>
      <c r="AD309" s="35"/>
    </row>
    <row r="310" spans="1:30" ht="15">
      <c r="A310" s="65" t="s">
        <v>382</v>
      </c>
      <c r="B310" s="65" t="s">
        <v>363</v>
      </c>
      <c r="C310" s="66"/>
      <c r="D310" s="67"/>
      <c r="E310" s="68"/>
      <c r="F310" s="69"/>
      <c r="G310" s="66"/>
      <c r="H310" s="70"/>
      <c r="I310" s="71"/>
      <c r="J310" s="71"/>
      <c r="K310" s="35" t="s">
        <v>65</v>
      </c>
      <c r="L310" s="79">
        <v>310</v>
      </c>
      <c r="M310" s="79"/>
      <c r="N310" s="73"/>
      <c r="O310" s="81" t="s">
        <v>411</v>
      </c>
      <c r="P310" s="81">
        <v>1</v>
      </c>
      <c r="Q310" s="81" t="s">
        <v>412</v>
      </c>
      <c r="R310" s="81"/>
      <c r="S310" s="81"/>
      <c r="T310" s="80" t="str">
        <f>REPLACE(INDEX(GroupVertices[Group],MATCH(Edges[[#This Row],[Vertex 1]],GroupVertices[Vertex],0)),1,1,"")</f>
        <v>3</v>
      </c>
      <c r="U310" s="80" t="str">
        <f>REPLACE(INDEX(GroupVertices[Group],MATCH(Edges[[#This Row],[Vertex 2]],GroupVertices[Vertex],0)),1,1,"")</f>
        <v>1</v>
      </c>
      <c r="V310" s="35"/>
      <c r="W310" s="35"/>
      <c r="X310" s="35"/>
      <c r="Y310" s="35"/>
      <c r="Z310" s="35"/>
      <c r="AA310" s="35"/>
      <c r="AB310" s="35"/>
      <c r="AC310" s="35"/>
      <c r="AD310" s="35"/>
    </row>
    <row r="311" spans="1:30" ht="15">
      <c r="A311" s="65" t="s">
        <v>369</v>
      </c>
      <c r="B311" s="65" t="s">
        <v>379</v>
      </c>
      <c r="C311" s="66"/>
      <c r="D311" s="67"/>
      <c r="E311" s="68"/>
      <c r="F311" s="69"/>
      <c r="G311" s="66"/>
      <c r="H311" s="70"/>
      <c r="I311" s="71"/>
      <c r="J311" s="71"/>
      <c r="K311" s="35" t="s">
        <v>66</v>
      </c>
      <c r="L311" s="79">
        <v>311</v>
      </c>
      <c r="M311" s="79"/>
      <c r="N311" s="73"/>
      <c r="O311" s="81" t="s">
        <v>411</v>
      </c>
      <c r="P311" s="81">
        <v>1</v>
      </c>
      <c r="Q311" s="81" t="s">
        <v>412</v>
      </c>
      <c r="R311" s="81"/>
      <c r="S311" s="81"/>
      <c r="T311" s="80" t="str">
        <f>REPLACE(INDEX(GroupVertices[Group],MATCH(Edges[[#This Row],[Vertex 1]],GroupVertices[Vertex],0)),1,1,"")</f>
        <v>4</v>
      </c>
      <c r="U311" s="80" t="str">
        <f>REPLACE(INDEX(GroupVertices[Group],MATCH(Edges[[#This Row],[Vertex 2]],GroupVertices[Vertex],0)),1,1,"")</f>
        <v>4</v>
      </c>
      <c r="V311" s="35"/>
      <c r="W311" s="35"/>
      <c r="X311" s="35"/>
      <c r="Y311" s="35"/>
      <c r="Z311" s="35"/>
      <c r="AA311" s="35"/>
      <c r="AB311" s="35"/>
      <c r="AC311" s="35"/>
      <c r="AD311" s="35"/>
    </row>
    <row r="312" spans="1:30" ht="15">
      <c r="A312" s="65" t="s">
        <v>326</v>
      </c>
      <c r="B312" s="65" t="s">
        <v>369</v>
      </c>
      <c r="C312" s="66"/>
      <c r="D312" s="67"/>
      <c r="E312" s="68"/>
      <c r="F312" s="69"/>
      <c r="G312" s="66"/>
      <c r="H312" s="70"/>
      <c r="I312" s="71"/>
      <c r="J312" s="71"/>
      <c r="K312" s="35" t="s">
        <v>65</v>
      </c>
      <c r="L312" s="79">
        <v>312</v>
      </c>
      <c r="M312" s="79"/>
      <c r="N312" s="73"/>
      <c r="O312" s="81" t="s">
        <v>411</v>
      </c>
      <c r="P312" s="81">
        <v>1</v>
      </c>
      <c r="Q312" s="81" t="s">
        <v>412</v>
      </c>
      <c r="R312" s="81"/>
      <c r="S312" s="81"/>
      <c r="T312" s="80" t="str">
        <f>REPLACE(INDEX(GroupVertices[Group],MATCH(Edges[[#This Row],[Vertex 1]],GroupVertices[Vertex],0)),1,1,"")</f>
        <v>1</v>
      </c>
      <c r="U312" s="80" t="str">
        <f>REPLACE(INDEX(GroupVertices[Group],MATCH(Edges[[#This Row],[Vertex 2]],GroupVertices[Vertex],0)),1,1,"")</f>
        <v>4</v>
      </c>
      <c r="V312" s="35"/>
      <c r="W312" s="35"/>
      <c r="X312" s="35"/>
      <c r="Y312" s="35"/>
      <c r="Z312" s="35"/>
      <c r="AA312" s="35"/>
      <c r="AB312" s="35"/>
      <c r="AC312" s="35"/>
      <c r="AD312" s="35"/>
    </row>
    <row r="313" spans="1:30" ht="15">
      <c r="A313" s="65" t="s">
        <v>379</v>
      </c>
      <c r="B313" s="65" t="s">
        <v>369</v>
      </c>
      <c r="C313" s="66"/>
      <c r="D313" s="67"/>
      <c r="E313" s="68"/>
      <c r="F313" s="69"/>
      <c r="G313" s="66"/>
      <c r="H313" s="70"/>
      <c r="I313" s="71"/>
      <c r="J313" s="71"/>
      <c r="K313" s="35" t="s">
        <v>66</v>
      </c>
      <c r="L313" s="79">
        <v>313</v>
      </c>
      <c r="M313" s="79"/>
      <c r="N313" s="73"/>
      <c r="O313" s="81" t="s">
        <v>411</v>
      </c>
      <c r="P313" s="81">
        <v>1</v>
      </c>
      <c r="Q313" s="81" t="s">
        <v>412</v>
      </c>
      <c r="R313" s="81"/>
      <c r="S313" s="81"/>
      <c r="T313" s="80" t="str">
        <f>REPLACE(INDEX(GroupVertices[Group],MATCH(Edges[[#This Row],[Vertex 1]],GroupVertices[Vertex],0)),1,1,"")</f>
        <v>4</v>
      </c>
      <c r="U313" s="80" t="str">
        <f>REPLACE(INDEX(GroupVertices[Group],MATCH(Edges[[#This Row],[Vertex 2]],GroupVertices[Vertex],0)),1,1,"")</f>
        <v>4</v>
      </c>
      <c r="V313" s="35"/>
      <c r="W313" s="35"/>
      <c r="X313" s="35"/>
      <c r="Y313" s="35"/>
      <c r="Z313" s="35"/>
      <c r="AA313" s="35"/>
      <c r="AB313" s="35"/>
      <c r="AC313" s="35"/>
      <c r="AD313" s="35"/>
    </row>
    <row r="314" spans="1:30" ht="15">
      <c r="A314" s="65" t="s">
        <v>382</v>
      </c>
      <c r="B314" s="65" t="s">
        <v>369</v>
      </c>
      <c r="C314" s="66"/>
      <c r="D314" s="67"/>
      <c r="E314" s="68"/>
      <c r="F314" s="69"/>
      <c r="G314" s="66"/>
      <c r="H314" s="70"/>
      <c r="I314" s="71"/>
      <c r="J314" s="71"/>
      <c r="K314" s="35" t="s">
        <v>65</v>
      </c>
      <c r="L314" s="79">
        <v>314</v>
      </c>
      <c r="M314" s="79"/>
      <c r="N314" s="73"/>
      <c r="O314" s="81" t="s">
        <v>411</v>
      </c>
      <c r="P314" s="81">
        <v>1</v>
      </c>
      <c r="Q314" s="81" t="s">
        <v>412</v>
      </c>
      <c r="R314" s="81"/>
      <c r="S314" s="81"/>
      <c r="T314" s="80" t="str">
        <f>REPLACE(INDEX(GroupVertices[Group],MATCH(Edges[[#This Row],[Vertex 1]],GroupVertices[Vertex],0)),1,1,"")</f>
        <v>3</v>
      </c>
      <c r="U314" s="80" t="str">
        <f>REPLACE(INDEX(GroupVertices[Group],MATCH(Edges[[#This Row],[Vertex 2]],GroupVertices[Vertex],0)),1,1,"")</f>
        <v>4</v>
      </c>
      <c r="V314" s="35"/>
      <c r="W314" s="35"/>
      <c r="X314" s="35"/>
      <c r="Y314" s="35"/>
      <c r="Z314" s="35"/>
      <c r="AA314" s="35"/>
      <c r="AB314" s="35"/>
      <c r="AC314" s="35"/>
      <c r="AD314" s="35"/>
    </row>
    <row r="315" spans="1:30" ht="15">
      <c r="A315" s="65" t="s">
        <v>379</v>
      </c>
      <c r="B315" s="65" t="s">
        <v>381</v>
      </c>
      <c r="C315" s="66"/>
      <c r="D315" s="67"/>
      <c r="E315" s="68"/>
      <c r="F315" s="69"/>
      <c r="G315" s="66"/>
      <c r="H315" s="70"/>
      <c r="I315" s="71"/>
      <c r="J315" s="71"/>
      <c r="K315" s="35" t="s">
        <v>65</v>
      </c>
      <c r="L315" s="79">
        <v>315</v>
      </c>
      <c r="M315" s="79"/>
      <c r="N315" s="73"/>
      <c r="O315" s="81" t="s">
        <v>411</v>
      </c>
      <c r="P315" s="81">
        <v>1</v>
      </c>
      <c r="Q315" s="81" t="s">
        <v>412</v>
      </c>
      <c r="R315" s="81"/>
      <c r="S315" s="81"/>
      <c r="T315" s="80" t="str">
        <f>REPLACE(INDEX(GroupVertices[Group],MATCH(Edges[[#This Row],[Vertex 1]],GroupVertices[Vertex],0)),1,1,"")</f>
        <v>4</v>
      </c>
      <c r="U315" s="80" t="str">
        <f>REPLACE(INDEX(GroupVertices[Group],MATCH(Edges[[#This Row],[Vertex 2]],GroupVertices[Vertex],0)),1,1,"")</f>
        <v>3</v>
      </c>
      <c r="V315" s="35"/>
      <c r="W315" s="35"/>
      <c r="X315" s="35"/>
      <c r="Y315" s="35"/>
      <c r="Z315" s="35"/>
      <c r="AA315" s="35"/>
      <c r="AB315" s="35"/>
      <c r="AC315" s="35"/>
      <c r="AD315" s="35"/>
    </row>
    <row r="316" spans="1:30" ht="15">
      <c r="A316" s="65" t="s">
        <v>326</v>
      </c>
      <c r="B316" s="65" t="s">
        <v>379</v>
      </c>
      <c r="C316" s="66"/>
      <c r="D316" s="67"/>
      <c r="E316" s="68"/>
      <c r="F316" s="69"/>
      <c r="G316" s="66"/>
      <c r="H316" s="70"/>
      <c r="I316" s="71"/>
      <c r="J316" s="71"/>
      <c r="K316" s="35" t="s">
        <v>65</v>
      </c>
      <c r="L316" s="79">
        <v>316</v>
      </c>
      <c r="M316" s="79"/>
      <c r="N316" s="73"/>
      <c r="O316" s="81" t="s">
        <v>411</v>
      </c>
      <c r="P316" s="81">
        <v>1</v>
      </c>
      <c r="Q316" s="81" t="s">
        <v>412</v>
      </c>
      <c r="R316" s="81"/>
      <c r="S316" s="81"/>
      <c r="T316" s="80" t="str">
        <f>REPLACE(INDEX(GroupVertices[Group],MATCH(Edges[[#This Row],[Vertex 1]],GroupVertices[Vertex],0)),1,1,"")</f>
        <v>1</v>
      </c>
      <c r="U316" s="80" t="str">
        <f>REPLACE(INDEX(GroupVertices[Group],MATCH(Edges[[#This Row],[Vertex 2]],GroupVertices[Vertex],0)),1,1,"")</f>
        <v>4</v>
      </c>
      <c r="V316" s="35"/>
      <c r="W316" s="35"/>
      <c r="X316" s="35"/>
      <c r="Y316" s="35"/>
      <c r="Z316" s="35"/>
      <c r="AA316" s="35"/>
      <c r="AB316" s="35"/>
      <c r="AC316" s="35"/>
      <c r="AD316" s="35"/>
    </row>
    <row r="317" spans="1:30" ht="15">
      <c r="A317" s="65" t="s">
        <v>382</v>
      </c>
      <c r="B317" s="65" t="s">
        <v>379</v>
      </c>
      <c r="C317" s="66"/>
      <c r="D317" s="67"/>
      <c r="E317" s="68"/>
      <c r="F317" s="69"/>
      <c r="G317" s="66"/>
      <c r="H317" s="70"/>
      <c r="I317" s="71"/>
      <c r="J317" s="71"/>
      <c r="K317" s="35" t="s">
        <v>65</v>
      </c>
      <c r="L317" s="79">
        <v>317</v>
      </c>
      <c r="M317" s="79"/>
      <c r="N317" s="73"/>
      <c r="O317" s="81" t="s">
        <v>411</v>
      </c>
      <c r="P317" s="81">
        <v>1</v>
      </c>
      <c r="Q317" s="81" t="s">
        <v>412</v>
      </c>
      <c r="R317" s="81"/>
      <c r="S317" s="81"/>
      <c r="T317" s="80" t="str">
        <f>REPLACE(INDEX(GroupVertices[Group],MATCH(Edges[[#This Row],[Vertex 1]],GroupVertices[Vertex],0)),1,1,"")</f>
        <v>3</v>
      </c>
      <c r="U317" s="80" t="str">
        <f>REPLACE(INDEX(GroupVertices[Group],MATCH(Edges[[#This Row],[Vertex 2]],GroupVertices[Vertex],0)),1,1,"")</f>
        <v>4</v>
      </c>
      <c r="V317" s="35"/>
      <c r="W317" s="35"/>
      <c r="X317" s="35"/>
      <c r="Y317" s="35"/>
      <c r="Z317" s="35"/>
      <c r="AA317" s="35"/>
      <c r="AB317" s="35"/>
      <c r="AC317" s="35"/>
      <c r="AD317" s="35"/>
    </row>
    <row r="318" spans="1:30" ht="15">
      <c r="A318" s="65" t="s">
        <v>326</v>
      </c>
      <c r="B318" s="65" t="s">
        <v>381</v>
      </c>
      <c r="C318" s="66"/>
      <c r="D318" s="67"/>
      <c r="E318" s="68"/>
      <c r="F318" s="69"/>
      <c r="G318" s="66"/>
      <c r="H318" s="70"/>
      <c r="I318" s="71"/>
      <c r="J318" s="71"/>
      <c r="K318" s="35" t="s">
        <v>65</v>
      </c>
      <c r="L318" s="79">
        <v>318</v>
      </c>
      <c r="M318" s="79"/>
      <c r="N318" s="73"/>
      <c r="O318" s="81" t="s">
        <v>411</v>
      </c>
      <c r="P318" s="81">
        <v>1</v>
      </c>
      <c r="Q318" s="81" t="s">
        <v>412</v>
      </c>
      <c r="R318" s="81"/>
      <c r="S318" s="81"/>
      <c r="T318" s="80" t="str">
        <f>REPLACE(INDEX(GroupVertices[Group],MATCH(Edges[[#This Row],[Vertex 1]],GroupVertices[Vertex],0)),1,1,"")</f>
        <v>1</v>
      </c>
      <c r="U318" s="80" t="str">
        <f>REPLACE(INDEX(GroupVertices[Group],MATCH(Edges[[#This Row],[Vertex 2]],GroupVertices[Vertex],0)),1,1,"")</f>
        <v>3</v>
      </c>
      <c r="V318" s="35"/>
      <c r="W318" s="35"/>
      <c r="X318" s="35"/>
      <c r="Y318" s="35"/>
      <c r="Z318" s="35"/>
      <c r="AA318" s="35"/>
      <c r="AB318" s="35"/>
      <c r="AC318" s="35"/>
      <c r="AD318" s="35"/>
    </row>
    <row r="319" spans="1:30" ht="15">
      <c r="A319" s="65" t="s">
        <v>382</v>
      </c>
      <c r="B319" s="65" t="s">
        <v>381</v>
      </c>
      <c r="C319" s="66"/>
      <c r="D319" s="67"/>
      <c r="E319" s="68"/>
      <c r="F319" s="69"/>
      <c r="G319" s="66"/>
      <c r="H319" s="70"/>
      <c r="I319" s="71"/>
      <c r="J319" s="71"/>
      <c r="K319" s="35" t="s">
        <v>65</v>
      </c>
      <c r="L319" s="79">
        <v>319</v>
      </c>
      <c r="M319" s="79"/>
      <c r="N319" s="73"/>
      <c r="O319" s="81" t="s">
        <v>411</v>
      </c>
      <c r="P319" s="81">
        <v>1</v>
      </c>
      <c r="Q319" s="81" t="s">
        <v>412</v>
      </c>
      <c r="R319" s="81"/>
      <c r="S319" s="81"/>
      <c r="T319" s="80" t="str">
        <f>REPLACE(INDEX(GroupVertices[Group],MATCH(Edges[[#This Row],[Vertex 1]],GroupVertices[Vertex],0)),1,1,"")</f>
        <v>3</v>
      </c>
      <c r="U319" s="80" t="str">
        <f>REPLACE(INDEX(GroupVertices[Group],MATCH(Edges[[#This Row],[Vertex 2]],GroupVertices[Vertex],0)),1,1,"")</f>
        <v>3</v>
      </c>
      <c r="V319" s="35"/>
      <c r="W319" s="35"/>
      <c r="X319" s="35"/>
      <c r="Y319" s="35"/>
      <c r="Z319" s="35"/>
      <c r="AA319" s="35"/>
      <c r="AB319" s="35"/>
      <c r="AC319" s="35"/>
      <c r="AD319" s="35"/>
    </row>
    <row r="320" spans="1:30" ht="15">
      <c r="A320" s="65" t="s">
        <v>326</v>
      </c>
      <c r="B320" s="65" t="s">
        <v>382</v>
      </c>
      <c r="C320" s="66"/>
      <c r="D320" s="67"/>
      <c r="E320" s="68"/>
      <c r="F320" s="69"/>
      <c r="G320" s="66"/>
      <c r="H320" s="70"/>
      <c r="I320" s="71"/>
      <c r="J320" s="71"/>
      <c r="K320" s="35" t="s">
        <v>65</v>
      </c>
      <c r="L320" s="79">
        <v>320</v>
      </c>
      <c r="M320" s="79"/>
      <c r="N320" s="73"/>
      <c r="O320" s="81" t="s">
        <v>411</v>
      </c>
      <c r="P320" s="81">
        <v>1</v>
      </c>
      <c r="Q320" s="81" t="s">
        <v>412</v>
      </c>
      <c r="R320" s="81"/>
      <c r="S320" s="81"/>
      <c r="T320" s="80" t="str">
        <f>REPLACE(INDEX(GroupVertices[Group],MATCH(Edges[[#This Row],[Vertex 1]],GroupVertices[Vertex],0)),1,1,"")</f>
        <v>1</v>
      </c>
      <c r="U320" s="80" t="str">
        <f>REPLACE(INDEX(GroupVertices[Group],MATCH(Edges[[#This Row],[Vertex 2]],GroupVertices[Vertex],0)),1,1,"")</f>
        <v>3</v>
      </c>
      <c r="V320" s="35"/>
      <c r="W320" s="35"/>
      <c r="X320" s="35"/>
      <c r="Y320" s="35"/>
      <c r="Z320" s="35"/>
      <c r="AA320" s="35"/>
      <c r="AB320" s="35"/>
      <c r="AC320" s="35"/>
      <c r="AD320" s="35"/>
    </row>
    <row r="321" spans="1:30" ht="15">
      <c r="A321" s="65" t="s">
        <v>326</v>
      </c>
      <c r="B321" s="65" t="s">
        <v>409</v>
      </c>
      <c r="C321" s="66"/>
      <c r="D321" s="67"/>
      <c r="E321" s="68"/>
      <c r="F321" s="69"/>
      <c r="G321" s="66"/>
      <c r="H321" s="70"/>
      <c r="I321" s="71"/>
      <c r="J321" s="71"/>
      <c r="K321" s="35" t="s">
        <v>65</v>
      </c>
      <c r="L321" s="79">
        <v>321</v>
      </c>
      <c r="M321" s="79"/>
      <c r="N321" s="73"/>
      <c r="O321" s="81" t="s">
        <v>411</v>
      </c>
      <c r="P321" s="81">
        <v>1</v>
      </c>
      <c r="Q321" s="81" t="s">
        <v>412</v>
      </c>
      <c r="R321" s="81"/>
      <c r="S321" s="81"/>
      <c r="T321" s="80" t="str">
        <f>REPLACE(INDEX(GroupVertices[Group],MATCH(Edges[[#This Row],[Vertex 1]],GroupVertices[Vertex],0)),1,1,"")</f>
        <v>1</v>
      </c>
      <c r="U321" s="80" t="str">
        <f>REPLACE(INDEX(GroupVertices[Group],MATCH(Edges[[#This Row],[Vertex 2]],GroupVertices[Vertex],0)),1,1,"")</f>
        <v>1</v>
      </c>
      <c r="V321" s="35"/>
      <c r="W321" s="35"/>
      <c r="X321" s="35"/>
      <c r="Y321" s="35"/>
      <c r="Z321" s="35"/>
      <c r="AA321" s="35"/>
      <c r="AB321" s="35"/>
      <c r="AC321" s="35"/>
      <c r="AD321"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1"/>
    <dataValidation allowBlank="1" showErrorMessage="1" sqref="N2:N3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1"/>
    <dataValidation allowBlank="1" showInputMessage="1" promptTitle="Edge Color" prompt="To select an optional edge color, right-click and select Select Color on the right-click menu." sqref="C3:C321"/>
    <dataValidation allowBlank="1" showInputMessage="1" promptTitle="Edge Width" prompt="Enter an optional edge width between 1 and 10." errorTitle="Invalid Edge Width" error="The optional edge width must be a whole number between 1 and 10." sqref="D3:D321"/>
    <dataValidation allowBlank="1" showInputMessage="1" promptTitle="Edge Opacity" prompt="Enter an optional edge opacity between 0 (transparent) and 100 (opaque)." errorTitle="Invalid Edge Opacity" error="The optional edge opacity must be a whole number between 0 and 10." sqref="F3:F3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1">
      <formula1>ValidEdgeVisibilities</formula1>
    </dataValidation>
    <dataValidation allowBlank="1" showInputMessage="1" showErrorMessage="1" promptTitle="Vertex 1 Name" prompt="Enter the name of the edge's first vertex." sqref="A3:A321"/>
    <dataValidation allowBlank="1" showInputMessage="1" showErrorMessage="1" promptTitle="Vertex 2 Name" prompt="Enter the name of the edge's second vertex." sqref="B3:B321"/>
    <dataValidation allowBlank="1" showInputMessage="1" showErrorMessage="1" promptTitle="Edge Label" prompt="Enter an optional edge label." errorTitle="Invalid Edge Visibility" error="You have entered an unrecognized edge visibility.  Try selecting from the drop-down list instead." sqref="H3:H3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DC5F-1587-4D53-ADC9-A6FA19611B55}">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2055</v>
      </c>
      <c r="B2" s="108" t="s">
        <v>2056</v>
      </c>
      <c r="C2" s="54" t="s">
        <v>2057</v>
      </c>
    </row>
    <row r="3" spans="1:3" ht="15">
      <c r="A3" s="107" t="s">
        <v>649</v>
      </c>
      <c r="B3" s="107" t="s">
        <v>649</v>
      </c>
      <c r="C3" s="35">
        <v>43</v>
      </c>
    </row>
    <row r="4" spans="1:3" ht="15">
      <c r="A4" s="107" t="s">
        <v>649</v>
      </c>
      <c r="B4" s="107" t="s">
        <v>650</v>
      </c>
      <c r="C4" s="35">
        <v>25</v>
      </c>
    </row>
    <row r="5" spans="1:3" ht="15">
      <c r="A5" s="107" t="s">
        <v>649</v>
      </c>
      <c r="B5" s="107" t="s">
        <v>651</v>
      </c>
      <c r="C5" s="35">
        <v>16</v>
      </c>
    </row>
    <row r="6" spans="1:3" ht="15">
      <c r="A6" s="107" t="s">
        <v>649</v>
      </c>
      <c r="B6" s="107" t="s">
        <v>652</v>
      </c>
      <c r="C6" s="35">
        <v>12</v>
      </c>
    </row>
    <row r="7" spans="1:3" ht="15">
      <c r="A7" s="107" t="s">
        <v>649</v>
      </c>
      <c r="B7" s="107" t="s">
        <v>653</v>
      </c>
      <c r="C7" s="35">
        <v>4</v>
      </c>
    </row>
    <row r="8" spans="1:3" ht="15">
      <c r="A8" s="107" t="s">
        <v>650</v>
      </c>
      <c r="B8" s="107" t="s">
        <v>649</v>
      </c>
      <c r="C8" s="35">
        <v>2</v>
      </c>
    </row>
    <row r="9" spans="1:3" ht="15">
      <c r="A9" s="107" t="s">
        <v>650</v>
      </c>
      <c r="B9" s="107" t="s">
        <v>650</v>
      </c>
      <c r="C9" s="35">
        <v>83</v>
      </c>
    </row>
    <row r="10" spans="1:3" ht="15">
      <c r="A10" s="107" t="s">
        <v>650</v>
      </c>
      <c r="B10" s="107" t="s">
        <v>651</v>
      </c>
      <c r="C10" s="35">
        <v>27</v>
      </c>
    </row>
    <row r="11" spans="1:3" ht="15">
      <c r="A11" s="107" t="s">
        <v>650</v>
      </c>
      <c r="B11" s="107" t="s">
        <v>652</v>
      </c>
      <c r="C11" s="35">
        <v>8</v>
      </c>
    </row>
    <row r="12" spans="1:3" ht="15">
      <c r="A12" s="107" t="s">
        <v>650</v>
      </c>
      <c r="B12" s="107" t="s">
        <v>653</v>
      </c>
      <c r="C12" s="35">
        <v>7</v>
      </c>
    </row>
    <row r="13" spans="1:3" ht="15">
      <c r="A13" s="107" t="s">
        <v>651</v>
      </c>
      <c r="B13" s="107" t="s">
        <v>649</v>
      </c>
      <c r="C13" s="35">
        <v>1</v>
      </c>
    </row>
    <row r="14" spans="1:3" ht="15">
      <c r="A14" s="107" t="s">
        <v>651</v>
      </c>
      <c r="B14" s="107" t="s">
        <v>650</v>
      </c>
      <c r="C14" s="35">
        <v>14</v>
      </c>
    </row>
    <row r="15" spans="1:3" ht="15">
      <c r="A15" s="107" t="s">
        <v>651</v>
      </c>
      <c r="B15" s="107" t="s">
        <v>651</v>
      </c>
      <c r="C15" s="35">
        <v>34</v>
      </c>
    </row>
    <row r="16" spans="1:3" ht="15">
      <c r="A16" s="107" t="s">
        <v>651</v>
      </c>
      <c r="B16" s="107" t="s">
        <v>652</v>
      </c>
      <c r="C16" s="35">
        <v>7</v>
      </c>
    </row>
    <row r="17" spans="1:3" ht="15">
      <c r="A17" s="107" t="s">
        <v>651</v>
      </c>
      <c r="B17" s="107" t="s">
        <v>653</v>
      </c>
      <c r="C17" s="35">
        <v>3</v>
      </c>
    </row>
    <row r="18" spans="1:3" ht="15">
      <c r="A18" s="107" t="s">
        <v>652</v>
      </c>
      <c r="B18" s="107" t="s">
        <v>650</v>
      </c>
      <c r="C18" s="35">
        <v>6</v>
      </c>
    </row>
    <row r="19" spans="1:3" ht="15">
      <c r="A19" s="107" t="s">
        <v>652</v>
      </c>
      <c r="B19" s="107" t="s">
        <v>651</v>
      </c>
      <c r="C19" s="35">
        <v>3</v>
      </c>
    </row>
    <row r="20" spans="1:3" ht="15">
      <c r="A20" s="107" t="s">
        <v>652</v>
      </c>
      <c r="B20" s="107" t="s">
        <v>652</v>
      </c>
      <c r="C20" s="35">
        <v>19</v>
      </c>
    </row>
    <row r="21" spans="1:3" ht="15">
      <c r="A21" s="107" t="s">
        <v>652</v>
      </c>
      <c r="B21" s="107" t="s">
        <v>653</v>
      </c>
      <c r="C21" s="35">
        <v>2</v>
      </c>
    </row>
    <row r="22" spans="1:3" ht="15">
      <c r="A22" s="107" t="s">
        <v>653</v>
      </c>
      <c r="B22" s="107" t="s">
        <v>650</v>
      </c>
      <c r="C22" s="35">
        <v>1</v>
      </c>
    </row>
    <row r="23" spans="1:3" ht="15">
      <c r="A23" s="107" t="s">
        <v>653</v>
      </c>
      <c r="B23" s="107" t="s">
        <v>653</v>
      </c>
      <c r="C23"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453C-BCE1-4ADC-963A-40E4F3A4EE5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2076</v>
      </c>
      <c r="B1" s="13" t="s">
        <v>17</v>
      </c>
    </row>
    <row r="2" spans="1:2" ht="15">
      <c r="A2" s="80" t="s">
        <v>2077</v>
      </c>
      <c r="B2" s="80"/>
    </row>
    <row r="3" spans="1:2" ht="15">
      <c r="A3" s="81" t="s">
        <v>2078</v>
      </c>
      <c r="B3" s="80"/>
    </row>
    <row r="4" spans="1:2" ht="15">
      <c r="A4" s="81" t="s">
        <v>2079</v>
      </c>
      <c r="B4" s="80"/>
    </row>
    <row r="5" spans="1:2" ht="15">
      <c r="A5" s="81" t="s">
        <v>2080</v>
      </c>
      <c r="B5" s="80"/>
    </row>
    <row r="6" spans="1:2" ht="15">
      <c r="A6" s="81" t="s">
        <v>2081</v>
      </c>
      <c r="B6" s="80"/>
    </row>
    <row r="7" spans="1:2" ht="15">
      <c r="A7" s="81" t="s">
        <v>420</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50CF-FD66-4B16-965C-60BB470A2A48}">
  <dimension ref="A1:L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s>
  <sheetData>
    <row r="1" spans="1:12" ht="15" customHeight="1">
      <c r="A1" s="13" t="s">
        <v>2082</v>
      </c>
      <c r="B1" s="13" t="s">
        <v>2083</v>
      </c>
      <c r="C1" s="13" t="s">
        <v>2084</v>
      </c>
      <c r="D1" s="13" t="s">
        <v>2086</v>
      </c>
      <c r="E1" s="13" t="s">
        <v>2085</v>
      </c>
      <c r="F1" s="13" t="s">
        <v>2088</v>
      </c>
      <c r="G1" s="13" t="s">
        <v>2087</v>
      </c>
      <c r="H1" s="13" t="s">
        <v>2090</v>
      </c>
      <c r="I1" s="13" t="s">
        <v>2089</v>
      </c>
      <c r="J1" s="13" t="s">
        <v>2092</v>
      </c>
      <c r="K1" s="13" t="s">
        <v>2091</v>
      </c>
      <c r="L1" s="13" t="s">
        <v>2093</v>
      </c>
    </row>
    <row r="2" spans="1:12" ht="15">
      <c r="A2" s="102" t="s">
        <v>671</v>
      </c>
      <c r="B2" s="102">
        <v>239</v>
      </c>
      <c r="C2" s="102" t="s">
        <v>674</v>
      </c>
      <c r="D2" s="102">
        <v>52</v>
      </c>
      <c r="E2" s="102" t="s">
        <v>671</v>
      </c>
      <c r="F2" s="102">
        <v>87</v>
      </c>
      <c r="G2" s="102" t="s">
        <v>671</v>
      </c>
      <c r="H2" s="102">
        <v>86</v>
      </c>
      <c r="I2" s="102" t="s">
        <v>713</v>
      </c>
      <c r="J2" s="102">
        <v>20</v>
      </c>
      <c r="K2" s="102" t="s">
        <v>672</v>
      </c>
      <c r="L2" s="102">
        <v>7</v>
      </c>
    </row>
    <row r="3" spans="1:12" ht="15">
      <c r="A3" s="103" t="s">
        <v>367</v>
      </c>
      <c r="B3" s="102">
        <v>137</v>
      </c>
      <c r="C3" s="102" t="s">
        <v>671</v>
      </c>
      <c r="D3" s="102">
        <v>46</v>
      </c>
      <c r="E3" s="102" t="s">
        <v>367</v>
      </c>
      <c r="F3" s="102">
        <v>45</v>
      </c>
      <c r="G3" s="102" t="s">
        <v>367</v>
      </c>
      <c r="H3" s="102">
        <v>41</v>
      </c>
      <c r="I3" s="102" t="s">
        <v>723</v>
      </c>
      <c r="J3" s="102">
        <v>17</v>
      </c>
      <c r="K3" s="102" t="s">
        <v>710</v>
      </c>
      <c r="L3" s="102">
        <v>6</v>
      </c>
    </row>
    <row r="4" spans="1:12" ht="15">
      <c r="A4" s="103" t="s">
        <v>672</v>
      </c>
      <c r="B4" s="102">
        <v>121</v>
      </c>
      <c r="C4" s="102" t="s">
        <v>672</v>
      </c>
      <c r="D4" s="102">
        <v>37</v>
      </c>
      <c r="E4" s="102" t="s">
        <v>675</v>
      </c>
      <c r="F4" s="102">
        <v>44</v>
      </c>
      <c r="G4" s="102" t="s">
        <v>673</v>
      </c>
      <c r="H4" s="102">
        <v>38</v>
      </c>
      <c r="I4" s="102" t="s">
        <v>690</v>
      </c>
      <c r="J4" s="102">
        <v>17</v>
      </c>
      <c r="K4" s="102" t="s">
        <v>367</v>
      </c>
      <c r="L4" s="102">
        <v>6</v>
      </c>
    </row>
    <row r="5" spans="1:12" ht="15">
      <c r="A5" s="103" t="s">
        <v>673</v>
      </c>
      <c r="B5" s="102">
        <v>94</v>
      </c>
      <c r="C5" s="102" t="s">
        <v>367</v>
      </c>
      <c r="D5" s="102">
        <v>36</v>
      </c>
      <c r="E5" s="102" t="s">
        <v>672</v>
      </c>
      <c r="F5" s="102">
        <v>40</v>
      </c>
      <c r="G5" s="102" t="s">
        <v>672</v>
      </c>
      <c r="H5" s="102">
        <v>28</v>
      </c>
      <c r="I5" s="102" t="s">
        <v>685</v>
      </c>
      <c r="J5" s="102">
        <v>16</v>
      </c>
      <c r="K5" s="102" t="s">
        <v>767</v>
      </c>
      <c r="L5" s="102">
        <v>6</v>
      </c>
    </row>
    <row r="6" spans="1:12" ht="15">
      <c r="A6" s="103" t="s">
        <v>674</v>
      </c>
      <c r="B6" s="102">
        <v>81</v>
      </c>
      <c r="C6" s="102" t="s">
        <v>673</v>
      </c>
      <c r="D6" s="102">
        <v>24</v>
      </c>
      <c r="E6" s="102" t="s">
        <v>683</v>
      </c>
      <c r="F6" s="102">
        <v>38</v>
      </c>
      <c r="G6" s="102" t="s">
        <v>697</v>
      </c>
      <c r="H6" s="102">
        <v>24</v>
      </c>
      <c r="I6" s="102" t="s">
        <v>751</v>
      </c>
      <c r="J6" s="102">
        <v>16</v>
      </c>
      <c r="K6" s="102" t="s">
        <v>671</v>
      </c>
      <c r="L6" s="102">
        <v>5</v>
      </c>
    </row>
    <row r="7" spans="1:12" ht="15">
      <c r="A7" s="103" t="s">
        <v>675</v>
      </c>
      <c r="B7" s="102">
        <v>61</v>
      </c>
      <c r="C7" s="102" t="s">
        <v>700</v>
      </c>
      <c r="D7" s="102">
        <v>23</v>
      </c>
      <c r="E7" s="102" t="s">
        <v>678</v>
      </c>
      <c r="F7" s="102">
        <v>30</v>
      </c>
      <c r="G7" s="102" t="s">
        <v>705</v>
      </c>
      <c r="H7" s="102">
        <v>20</v>
      </c>
      <c r="I7" s="102" t="s">
        <v>671</v>
      </c>
      <c r="J7" s="102">
        <v>15</v>
      </c>
      <c r="K7" s="102" t="s">
        <v>1195</v>
      </c>
      <c r="L7" s="102">
        <v>4</v>
      </c>
    </row>
    <row r="8" spans="1:12" ht="15">
      <c r="A8" s="103" t="s">
        <v>676</v>
      </c>
      <c r="B8" s="102">
        <v>58</v>
      </c>
      <c r="C8" s="102" t="s">
        <v>688</v>
      </c>
      <c r="D8" s="102">
        <v>22</v>
      </c>
      <c r="E8" s="102" t="s">
        <v>687</v>
      </c>
      <c r="F8" s="102">
        <v>28</v>
      </c>
      <c r="G8" s="102" t="s">
        <v>676</v>
      </c>
      <c r="H8" s="102">
        <v>20</v>
      </c>
      <c r="I8" s="102" t="s">
        <v>695</v>
      </c>
      <c r="J8" s="102">
        <v>15</v>
      </c>
      <c r="K8" s="102" t="s">
        <v>1372</v>
      </c>
      <c r="L8" s="102">
        <v>3</v>
      </c>
    </row>
    <row r="9" spans="1:12" ht="15">
      <c r="A9" s="103" t="s">
        <v>677</v>
      </c>
      <c r="B9" s="102">
        <v>52</v>
      </c>
      <c r="C9" s="102" t="s">
        <v>677</v>
      </c>
      <c r="D9" s="102">
        <v>18</v>
      </c>
      <c r="E9" s="102" t="s">
        <v>694</v>
      </c>
      <c r="F9" s="102">
        <v>27</v>
      </c>
      <c r="G9" s="102" t="s">
        <v>706</v>
      </c>
      <c r="H9" s="102">
        <v>18</v>
      </c>
      <c r="I9" s="102" t="s">
        <v>757</v>
      </c>
      <c r="J9" s="102">
        <v>15</v>
      </c>
      <c r="K9" s="102" t="s">
        <v>730</v>
      </c>
      <c r="L9" s="102">
        <v>3</v>
      </c>
    </row>
    <row r="10" spans="1:12" ht="15">
      <c r="A10" s="103" t="s">
        <v>678</v>
      </c>
      <c r="B10" s="102">
        <v>46</v>
      </c>
      <c r="C10" s="102" t="s">
        <v>722</v>
      </c>
      <c r="D10" s="102">
        <v>18</v>
      </c>
      <c r="E10" s="102" t="s">
        <v>677</v>
      </c>
      <c r="F10" s="102">
        <v>26</v>
      </c>
      <c r="G10" s="102" t="s">
        <v>681</v>
      </c>
      <c r="H10" s="102">
        <v>18</v>
      </c>
      <c r="I10" s="102" t="s">
        <v>727</v>
      </c>
      <c r="J10" s="102">
        <v>14</v>
      </c>
      <c r="K10" s="102" t="s">
        <v>833</v>
      </c>
      <c r="L10" s="102">
        <v>3</v>
      </c>
    </row>
    <row r="11" spans="1:12" ht="15">
      <c r="A11" s="103" t="s">
        <v>679</v>
      </c>
      <c r="B11" s="102">
        <v>44</v>
      </c>
      <c r="C11" s="102" t="s">
        <v>686</v>
      </c>
      <c r="D11" s="102">
        <v>17</v>
      </c>
      <c r="E11" s="102" t="s">
        <v>673</v>
      </c>
      <c r="F11" s="102">
        <v>25</v>
      </c>
      <c r="G11" s="102" t="s">
        <v>684</v>
      </c>
      <c r="H11" s="102">
        <v>17</v>
      </c>
      <c r="I11" s="102" t="s">
        <v>756</v>
      </c>
      <c r="J11" s="102">
        <v>13</v>
      </c>
      <c r="K11" s="102" t="s">
        <v>699</v>
      </c>
      <c r="L11" s="102">
        <v>2</v>
      </c>
    </row>
    <row r="14" spans="1:12" ht="15" customHeight="1">
      <c r="A14" s="13" t="s">
        <v>2100</v>
      </c>
      <c r="B14" s="13" t="s">
        <v>2083</v>
      </c>
      <c r="C14" s="13" t="s">
        <v>2111</v>
      </c>
      <c r="D14" s="13" t="s">
        <v>2086</v>
      </c>
      <c r="E14" s="13" t="s">
        <v>2120</v>
      </c>
      <c r="F14" s="13" t="s">
        <v>2088</v>
      </c>
      <c r="G14" s="13" t="s">
        <v>2127</v>
      </c>
      <c r="H14" s="13" t="s">
        <v>2090</v>
      </c>
      <c r="I14" s="13" t="s">
        <v>2132</v>
      </c>
      <c r="J14" s="13" t="s">
        <v>2092</v>
      </c>
      <c r="K14" s="13" t="s">
        <v>2143</v>
      </c>
      <c r="L14" s="13" t="s">
        <v>2093</v>
      </c>
    </row>
    <row r="15" spans="1:12" ht="15">
      <c r="A15" s="102" t="s">
        <v>2101</v>
      </c>
      <c r="B15" s="102">
        <v>40</v>
      </c>
      <c r="C15" s="102" t="s">
        <v>2101</v>
      </c>
      <c r="D15" s="102">
        <v>15</v>
      </c>
      <c r="E15" s="102" t="s">
        <v>2108</v>
      </c>
      <c r="F15" s="102">
        <v>12</v>
      </c>
      <c r="G15" s="102" t="s">
        <v>2103</v>
      </c>
      <c r="H15" s="102">
        <v>19</v>
      </c>
      <c r="I15" s="102" t="s">
        <v>2133</v>
      </c>
      <c r="J15" s="102">
        <v>11</v>
      </c>
      <c r="K15" s="102" t="s">
        <v>2105</v>
      </c>
      <c r="L15" s="102">
        <v>5</v>
      </c>
    </row>
    <row r="16" spans="1:12" ht="15">
      <c r="A16" s="103" t="s">
        <v>2102</v>
      </c>
      <c r="B16" s="102">
        <v>25</v>
      </c>
      <c r="C16" s="102" t="s">
        <v>2112</v>
      </c>
      <c r="D16" s="102">
        <v>8</v>
      </c>
      <c r="E16" s="102" t="s">
        <v>2106</v>
      </c>
      <c r="F16" s="102">
        <v>12</v>
      </c>
      <c r="G16" s="102" t="s">
        <v>2101</v>
      </c>
      <c r="H16" s="102">
        <v>14</v>
      </c>
      <c r="I16" s="102" t="s">
        <v>2134</v>
      </c>
      <c r="J16" s="102">
        <v>11</v>
      </c>
      <c r="K16" s="102" t="s">
        <v>2144</v>
      </c>
      <c r="L16" s="102">
        <v>2</v>
      </c>
    </row>
    <row r="17" spans="1:12" ht="15">
      <c r="A17" s="103" t="s">
        <v>2103</v>
      </c>
      <c r="B17" s="102">
        <v>25</v>
      </c>
      <c r="C17" s="102" t="s">
        <v>2113</v>
      </c>
      <c r="D17" s="102">
        <v>7</v>
      </c>
      <c r="E17" s="102" t="s">
        <v>2121</v>
      </c>
      <c r="F17" s="102">
        <v>10</v>
      </c>
      <c r="G17" s="102" t="s">
        <v>2102</v>
      </c>
      <c r="H17" s="102">
        <v>10</v>
      </c>
      <c r="I17" s="102" t="s">
        <v>2135</v>
      </c>
      <c r="J17" s="102">
        <v>7</v>
      </c>
      <c r="K17" s="102" t="s">
        <v>2145</v>
      </c>
      <c r="L17" s="102">
        <v>2</v>
      </c>
    </row>
    <row r="18" spans="1:12" ht="15">
      <c r="A18" s="103" t="s">
        <v>2104</v>
      </c>
      <c r="B18" s="102">
        <v>17</v>
      </c>
      <c r="C18" s="102" t="s">
        <v>2114</v>
      </c>
      <c r="D18" s="102">
        <v>7</v>
      </c>
      <c r="E18" s="102" t="s">
        <v>2122</v>
      </c>
      <c r="F18" s="102">
        <v>10</v>
      </c>
      <c r="G18" s="102" t="s">
        <v>2104</v>
      </c>
      <c r="H18" s="102">
        <v>10</v>
      </c>
      <c r="I18" s="102" t="s">
        <v>2136</v>
      </c>
      <c r="J18" s="102">
        <v>6</v>
      </c>
      <c r="K18" s="102" t="s">
        <v>2146</v>
      </c>
      <c r="L18" s="102">
        <v>2</v>
      </c>
    </row>
    <row r="19" spans="1:12" ht="15">
      <c r="A19" s="103" t="s">
        <v>2105</v>
      </c>
      <c r="B19" s="102">
        <v>14</v>
      </c>
      <c r="C19" s="102" t="s">
        <v>2115</v>
      </c>
      <c r="D19" s="102">
        <v>7</v>
      </c>
      <c r="E19" s="102" t="s">
        <v>2123</v>
      </c>
      <c r="F19" s="102">
        <v>10</v>
      </c>
      <c r="G19" s="102" t="s">
        <v>2107</v>
      </c>
      <c r="H19" s="102">
        <v>9</v>
      </c>
      <c r="I19" s="102" t="s">
        <v>2137</v>
      </c>
      <c r="J19" s="102">
        <v>5</v>
      </c>
      <c r="K19" s="102"/>
      <c r="L19" s="102"/>
    </row>
    <row r="20" spans="1:12" ht="15">
      <c r="A20" s="103" t="s">
        <v>2106</v>
      </c>
      <c r="B20" s="102">
        <v>14</v>
      </c>
      <c r="C20" s="102" t="s">
        <v>2116</v>
      </c>
      <c r="D20" s="102">
        <v>6</v>
      </c>
      <c r="E20" s="102" t="s">
        <v>2124</v>
      </c>
      <c r="F20" s="102">
        <v>9</v>
      </c>
      <c r="G20" s="102" t="s">
        <v>2128</v>
      </c>
      <c r="H20" s="102">
        <v>8</v>
      </c>
      <c r="I20" s="102" t="s">
        <v>2138</v>
      </c>
      <c r="J20" s="102">
        <v>5</v>
      </c>
      <c r="K20" s="102"/>
      <c r="L20" s="102"/>
    </row>
    <row r="21" spans="1:12" ht="15">
      <c r="A21" s="103" t="s">
        <v>2107</v>
      </c>
      <c r="B21" s="102">
        <v>14</v>
      </c>
      <c r="C21" s="102" t="s">
        <v>2117</v>
      </c>
      <c r="D21" s="102">
        <v>6</v>
      </c>
      <c r="E21" s="102" t="s">
        <v>2125</v>
      </c>
      <c r="F21" s="102">
        <v>8</v>
      </c>
      <c r="G21" s="102" t="s">
        <v>2129</v>
      </c>
      <c r="H21" s="102">
        <v>7</v>
      </c>
      <c r="I21" s="102" t="s">
        <v>2139</v>
      </c>
      <c r="J21" s="102">
        <v>5</v>
      </c>
      <c r="K21" s="102"/>
      <c r="L21" s="102"/>
    </row>
    <row r="22" spans="1:12" ht="15">
      <c r="A22" s="103" t="s">
        <v>2108</v>
      </c>
      <c r="B22" s="102">
        <v>14</v>
      </c>
      <c r="C22" s="102" t="s">
        <v>2102</v>
      </c>
      <c r="D22" s="102">
        <v>5</v>
      </c>
      <c r="E22" s="102" t="s">
        <v>2101</v>
      </c>
      <c r="F22" s="102">
        <v>8</v>
      </c>
      <c r="G22" s="102" t="s">
        <v>2110</v>
      </c>
      <c r="H22" s="102">
        <v>7</v>
      </c>
      <c r="I22" s="102" t="s">
        <v>2140</v>
      </c>
      <c r="J22" s="102">
        <v>4</v>
      </c>
      <c r="K22" s="102"/>
      <c r="L22" s="102"/>
    </row>
    <row r="23" spans="1:12" ht="15">
      <c r="A23" s="103" t="s">
        <v>2109</v>
      </c>
      <c r="B23" s="102">
        <v>13</v>
      </c>
      <c r="C23" s="102" t="s">
        <v>2118</v>
      </c>
      <c r="D23" s="102">
        <v>5</v>
      </c>
      <c r="E23" s="102" t="s">
        <v>2102</v>
      </c>
      <c r="F23" s="102">
        <v>8</v>
      </c>
      <c r="G23" s="102" t="s">
        <v>2130</v>
      </c>
      <c r="H23" s="102">
        <v>6</v>
      </c>
      <c r="I23" s="102" t="s">
        <v>2141</v>
      </c>
      <c r="J23" s="102">
        <v>4</v>
      </c>
      <c r="K23" s="102"/>
      <c r="L23" s="102"/>
    </row>
    <row r="24" spans="1:12" ht="15">
      <c r="A24" s="103" t="s">
        <v>2110</v>
      </c>
      <c r="B24" s="102">
        <v>12</v>
      </c>
      <c r="C24" s="102" t="s">
        <v>2119</v>
      </c>
      <c r="D24" s="102">
        <v>5</v>
      </c>
      <c r="E24" s="102" t="s">
        <v>2126</v>
      </c>
      <c r="F24" s="102">
        <v>8</v>
      </c>
      <c r="G24" s="102" t="s">
        <v>2131</v>
      </c>
      <c r="H24" s="102">
        <v>5</v>
      </c>
      <c r="I24" s="102" t="s">
        <v>2142</v>
      </c>
      <c r="J24" s="102">
        <v>4</v>
      </c>
      <c r="K24" s="102"/>
      <c r="L24" s="102"/>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87"/>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7109375" style="0" bestFit="1" customWidth="1"/>
    <col min="39" max="39" width="19.7109375" style="0" bestFit="1" customWidth="1"/>
    <col min="40" max="40" width="24.28125" style="0" bestFit="1" customWidth="1"/>
    <col min="41" max="41" width="19.7109375" style="0" bestFit="1" customWidth="1"/>
    <col min="42" max="42" width="24.28125" style="0" bestFit="1" customWidth="1"/>
    <col min="43" max="43" width="19.7109375" style="0" bestFit="1" customWidth="1"/>
    <col min="44" max="44" width="24.28125" style="0" bestFit="1" customWidth="1"/>
    <col min="45" max="45" width="18.57421875" style="0" bestFit="1" customWidth="1"/>
    <col min="46" max="46" width="22.28125" style="0" bestFit="1" customWidth="1"/>
    <col min="47" max="47" width="17.421875" style="0" bestFit="1" customWidth="1"/>
    <col min="48" max="48" width="18.8515625" style="0" bestFit="1" customWidth="1"/>
    <col min="49" max="49" width="21.140625" style="0" bestFit="1" customWidth="1"/>
    <col min="50" max="50" width="19.28125" style="0" bestFit="1" customWidth="1"/>
    <col min="51" max="51" width="21.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413</v>
      </c>
      <c r="AE2" s="13" t="s">
        <v>414</v>
      </c>
      <c r="AF2" s="13" t="s">
        <v>415</v>
      </c>
      <c r="AG2" s="13" t="s">
        <v>416</v>
      </c>
      <c r="AH2" s="13" t="s">
        <v>417</v>
      </c>
      <c r="AI2" s="13" t="s">
        <v>418</v>
      </c>
      <c r="AJ2" s="13" t="s">
        <v>419</v>
      </c>
      <c r="AK2" s="13" t="s">
        <v>420</v>
      </c>
      <c r="AL2" s="13" t="s">
        <v>659</v>
      </c>
      <c r="AM2" s="106" t="s">
        <v>2044</v>
      </c>
      <c r="AN2" s="106" t="s">
        <v>2045</v>
      </c>
      <c r="AO2" s="106" t="s">
        <v>2046</v>
      </c>
      <c r="AP2" s="106" t="s">
        <v>2047</v>
      </c>
      <c r="AQ2" s="106" t="s">
        <v>2048</v>
      </c>
      <c r="AR2" s="106" t="s">
        <v>2049</v>
      </c>
      <c r="AS2" s="106" t="s">
        <v>2050</v>
      </c>
      <c r="AT2" s="106" t="s">
        <v>2051</v>
      </c>
      <c r="AU2" s="106" t="s">
        <v>2053</v>
      </c>
      <c r="AV2" s="106" t="s">
        <v>2153</v>
      </c>
      <c r="AW2" s="106" t="s">
        <v>2155</v>
      </c>
      <c r="AX2" s="106" t="s">
        <v>2156</v>
      </c>
      <c r="AY2" s="106" t="s">
        <v>2157</v>
      </c>
      <c r="AZ2" s="3"/>
      <c r="BA2" s="3"/>
    </row>
    <row r="3" spans="1:53" ht="15" customHeight="1">
      <c r="A3" s="65" t="s">
        <v>326</v>
      </c>
      <c r="B3" s="66"/>
      <c r="C3" s="66"/>
      <c r="D3" s="67">
        <v>1000</v>
      </c>
      <c r="E3" s="69"/>
      <c r="F3" s="96" t="str">
        <f>HYPERLINK("https://upload.wikimedia.org/wikipedia/commons/6/67/Comparison_of_three_stock_indices_after_1975.svg")</f>
        <v>https://upload.wikimedia.org/wikipedia/commons/6/67/Comparison_of_three_stock_indices_after_1975.svg</v>
      </c>
      <c r="G3" s="66"/>
      <c r="H3" s="70" t="s">
        <v>326</v>
      </c>
      <c r="I3" s="71"/>
      <c r="J3" s="71"/>
      <c r="K3" s="70" t="s">
        <v>326</v>
      </c>
      <c r="L3" s="74">
        <v>9999</v>
      </c>
      <c r="M3" s="75">
        <v>2045.0516357421875</v>
      </c>
      <c r="N3" s="75">
        <v>5015.7841796875</v>
      </c>
      <c r="O3" s="76"/>
      <c r="P3" s="77"/>
      <c r="Q3" s="77"/>
      <c r="R3" s="49"/>
      <c r="S3" s="49">
        <v>0</v>
      </c>
      <c r="T3" s="49">
        <v>84</v>
      </c>
      <c r="U3" s="50">
        <v>5635.62619</v>
      </c>
      <c r="V3" s="50">
        <v>0.011905</v>
      </c>
      <c r="W3" s="50">
        <v>0.065135</v>
      </c>
      <c r="X3" s="50">
        <v>13.562539</v>
      </c>
      <c r="Y3" s="50">
        <v>0.03341939185312679</v>
      </c>
      <c r="Z3" s="50">
        <v>0</v>
      </c>
      <c r="AA3" s="72">
        <v>3</v>
      </c>
      <c r="AB3" s="72"/>
      <c r="AC3" s="73"/>
      <c r="AD3" s="80" t="s">
        <v>421</v>
      </c>
      <c r="AE3" s="98" t="str">
        <f>HYPERLINK("http://en.wikipedia.org/wiki/stock_market_index")</f>
        <v>http://en.wikipedia.org/wiki/stock_market_index</v>
      </c>
      <c r="AF3" s="80" t="s">
        <v>491</v>
      </c>
      <c r="AG3" s="80" t="s">
        <v>571</v>
      </c>
      <c r="AH3" s="80" t="s">
        <v>647</v>
      </c>
      <c r="AI3" s="80">
        <v>0.2983171</v>
      </c>
      <c r="AJ3" s="80">
        <v>500</v>
      </c>
      <c r="AK3" s="80"/>
      <c r="AL3" s="80" t="str">
        <f>REPLACE(INDEX(GroupVertices[Group],MATCH(Vertices[[#This Row],[Vertex]],GroupVertices[Vertex],0)),1,1,"")</f>
        <v>1</v>
      </c>
      <c r="AM3" s="49">
        <v>1</v>
      </c>
      <c r="AN3" s="50">
        <v>0.746268656716418</v>
      </c>
      <c r="AO3" s="49">
        <v>1</v>
      </c>
      <c r="AP3" s="50">
        <v>0.746268656716418</v>
      </c>
      <c r="AQ3" s="49">
        <v>0</v>
      </c>
      <c r="AR3" s="50">
        <v>0</v>
      </c>
      <c r="AS3" s="49">
        <v>132</v>
      </c>
      <c r="AT3" s="50">
        <v>98.50746268656717</v>
      </c>
      <c r="AU3" s="49">
        <v>134</v>
      </c>
      <c r="AV3" s="110" t="s">
        <v>2154</v>
      </c>
      <c r="AW3" s="110" t="s">
        <v>2154</v>
      </c>
      <c r="AX3" s="110" t="s">
        <v>2154</v>
      </c>
      <c r="AY3" s="110" t="s">
        <v>2154</v>
      </c>
      <c r="AZ3" s="3"/>
      <c r="BA3" s="3"/>
    </row>
    <row r="4" spans="1:56" ht="15">
      <c r="A4" s="65" t="s">
        <v>410</v>
      </c>
      <c r="B4" s="66"/>
      <c r="C4" s="66"/>
      <c r="D4" s="67">
        <v>80</v>
      </c>
      <c r="E4" s="69"/>
      <c r="F4" s="96" t="str">
        <f>HYPERLINK("https://upload.wikimedia.org/wikipedia/en/thumb/8/80/Wikipedia-logo-v2.svg/1024px-Wikipedia-logo-v2.svg.png")</f>
        <v>https://upload.wikimedia.org/wikipedia/en/thumb/8/80/Wikipedia-logo-v2.svg/1024px-Wikipedia-logo-v2.svg.png</v>
      </c>
      <c r="G4" s="66"/>
      <c r="H4" s="70" t="s">
        <v>410</v>
      </c>
      <c r="I4" s="71"/>
      <c r="J4" s="71"/>
      <c r="K4" s="70" t="s">
        <v>410</v>
      </c>
      <c r="L4" s="74">
        <v>1</v>
      </c>
      <c r="M4" s="75">
        <v>312.2201843261719</v>
      </c>
      <c r="N4" s="75">
        <v>7107.8076171875</v>
      </c>
      <c r="O4" s="76"/>
      <c r="P4" s="77"/>
      <c r="Q4" s="77"/>
      <c r="R4" s="82"/>
      <c r="S4" s="49">
        <v>1</v>
      </c>
      <c r="T4" s="49">
        <v>0</v>
      </c>
      <c r="U4" s="50">
        <v>0</v>
      </c>
      <c r="V4" s="50">
        <v>0.005988</v>
      </c>
      <c r="W4" s="50">
        <v>0.004538</v>
      </c>
      <c r="X4" s="50">
        <v>0.28724</v>
      </c>
      <c r="Y4" s="50">
        <v>0</v>
      </c>
      <c r="Z4" s="50">
        <v>0</v>
      </c>
      <c r="AA4" s="72">
        <v>4</v>
      </c>
      <c r="AB4" s="72"/>
      <c r="AC4" s="73"/>
      <c r="AD4" s="80" t="s">
        <v>421</v>
      </c>
      <c r="AE4" s="80" t="s">
        <v>422</v>
      </c>
      <c r="AF4" s="80" t="s">
        <v>491</v>
      </c>
      <c r="AG4" s="80"/>
      <c r="AH4" s="99">
        <v>0</v>
      </c>
      <c r="AI4" s="80" t="s">
        <v>648</v>
      </c>
      <c r="AJ4" s="80">
        <v>0</v>
      </c>
      <c r="AK4" s="80"/>
      <c r="AL4" s="80" t="str">
        <f>REPLACE(INDEX(GroupVertices[Group],MATCH(Vertices[[#This Row],[Vertex]],GroupVertices[Vertex],0)),1,1,"")</f>
        <v>1</v>
      </c>
      <c r="AM4" s="49"/>
      <c r="AN4" s="50"/>
      <c r="AO4" s="49"/>
      <c r="AP4" s="50"/>
      <c r="AQ4" s="49"/>
      <c r="AR4" s="50"/>
      <c r="AS4" s="49"/>
      <c r="AT4" s="50"/>
      <c r="AU4" s="49"/>
      <c r="AV4" s="49"/>
      <c r="AW4" s="49"/>
      <c r="AX4" s="49"/>
      <c r="AY4" s="49"/>
      <c r="AZ4" s="2"/>
      <c r="BA4" s="3"/>
      <c r="BB4" s="3"/>
      <c r="BC4" s="3"/>
      <c r="BD4" s="3"/>
    </row>
    <row r="5" spans="1:56" ht="15">
      <c r="A5" s="65" t="s">
        <v>383</v>
      </c>
      <c r="B5" s="66"/>
      <c r="C5" s="66"/>
      <c r="D5" s="67">
        <v>80</v>
      </c>
      <c r="E5" s="69"/>
      <c r="F5" s="96" t="str">
        <f>HYPERLINK("https://upload.wikimedia.org/wikipedia/commons/a/aa/Lock-red-alt-2.svg")</f>
        <v>https://upload.wikimedia.org/wikipedia/commons/a/aa/Lock-red-alt-2.svg</v>
      </c>
      <c r="G5" s="66"/>
      <c r="H5" s="70" t="s">
        <v>383</v>
      </c>
      <c r="I5" s="71"/>
      <c r="J5" s="71"/>
      <c r="K5" s="70" t="s">
        <v>383</v>
      </c>
      <c r="L5" s="74">
        <v>1</v>
      </c>
      <c r="M5" s="75">
        <v>3705.343505859375</v>
      </c>
      <c r="N5" s="75">
        <v>7586.73681640625</v>
      </c>
      <c r="O5" s="76"/>
      <c r="P5" s="77"/>
      <c r="Q5" s="77"/>
      <c r="R5" s="82"/>
      <c r="S5" s="49">
        <v>1</v>
      </c>
      <c r="T5" s="49">
        <v>0</v>
      </c>
      <c r="U5" s="50">
        <v>0</v>
      </c>
      <c r="V5" s="50">
        <v>0.005988</v>
      </c>
      <c r="W5" s="50">
        <v>0.004538</v>
      </c>
      <c r="X5" s="50">
        <v>0.28724</v>
      </c>
      <c r="Y5" s="50">
        <v>0</v>
      </c>
      <c r="Z5" s="50">
        <v>0</v>
      </c>
      <c r="AA5" s="72">
        <v>5</v>
      </c>
      <c r="AB5" s="72"/>
      <c r="AC5" s="73"/>
      <c r="AD5" s="80" t="s">
        <v>421</v>
      </c>
      <c r="AE5" s="80" t="s">
        <v>423</v>
      </c>
      <c r="AF5" s="80" t="s">
        <v>491</v>
      </c>
      <c r="AG5" s="80" t="s">
        <v>492</v>
      </c>
      <c r="AH5" s="80" t="s">
        <v>572</v>
      </c>
      <c r="AI5" s="80">
        <v>0.3125</v>
      </c>
      <c r="AJ5" s="80">
        <v>24</v>
      </c>
      <c r="AK5" s="80"/>
      <c r="AL5" s="80" t="str">
        <f>REPLACE(INDEX(GroupVertices[Group],MATCH(Vertices[[#This Row],[Vertex]],GroupVertices[Vertex],0)),1,1,"")</f>
        <v>1</v>
      </c>
      <c r="AM5" s="49">
        <v>0</v>
      </c>
      <c r="AN5" s="50">
        <v>0</v>
      </c>
      <c r="AO5" s="49">
        <v>0</v>
      </c>
      <c r="AP5" s="50">
        <v>0</v>
      </c>
      <c r="AQ5" s="49">
        <v>0</v>
      </c>
      <c r="AR5" s="50">
        <v>0</v>
      </c>
      <c r="AS5" s="49">
        <v>76</v>
      </c>
      <c r="AT5" s="50">
        <v>100</v>
      </c>
      <c r="AU5" s="49">
        <v>76</v>
      </c>
      <c r="AV5" s="49"/>
      <c r="AW5" s="49"/>
      <c r="AX5" s="49"/>
      <c r="AY5" s="49"/>
      <c r="AZ5" s="2"/>
      <c r="BA5" s="3"/>
      <c r="BB5" s="3"/>
      <c r="BC5" s="3"/>
      <c r="BD5" s="3"/>
    </row>
    <row r="6" spans="1:56" ht="15">
      <c r="A6" s="65" t="s">
        <v>384</v>
      </c>
      <c r="B6" s="66"/>
      <c r="C6" s="66"/>
      <c r="D6" s="67">
        <v>80</v>
      </c>
      <c r="E6" s="69"/>
      <c r="F6" s="96" t="str">
        <f>HYPERLINK("https://upload.wikimedia.org/wikipedia/en/thumb/8/80/Wikipedia-logo-v2.svg/1024px-Wikipedia-logo-v2.svg.png")</f>
        <v>https://upload.wikimedia.org/wikipedia/en/thumb/8/80/Wikipedia-logo-v2.svg/1024px-Wikipedia-logo-v2.svg.png</v>
      </c>
      <c r="G6" s="66"/>
      <c r="H6" s="70" t="s">
        <v>384</v>
      </c>
      <c r="I6" s="71"/>
      <c r="J6" s="71"/>
      <c r="K6" s="70" t="s">
        <v>384</v>
      </c>
      <c r="L6" s="74">
        <v>1</v>
      </c>
      <c r="M6" s="75">
        <v>1113.2913818359375</v>
      </c>
      <c r="N6" s="75">
        <v>837.3238525390625</v>
      </c>
      <c r="O6" s="76"/>
      <c r="P6" s="77"/>
      <c r="Q6" s="77"/>
      <c r="R6" s="82"/>
      <c r="S6" s="49">
        <v>1</v>
      </c>
      <c r="T6" s="49">
        <v>0</v>
      </c>
      <c r="U6" s="50">
        <v>0</v>
      </c>
      <c r="V6" s="50">
        <v>0.005988</v>
      </c>
      <c r="W6" s="50">
        <v>0.004538</v>
      </c>
      <c r="X6" s="50">
        <v>0.28724</v>
      </c>
      <c r="Y6" s="50">
        <v>0</v>
      </c>
      <c r="Z6" s="50">
        <v>0</v>
      </c>
      <c r="AA6" s="72">
        <v>6</v>
      </c>
      <c r="AB6" s="72"/>
      <c r="AC6" s="73"/>
      <c r="AD6" s="80" t="s">
        <v>421</v>
      </c>
      <c r="AE6" s="80" t="s">
        <v>424</v>
      </c>
      <c r="AF6" s="80" t="s">
        <v>491</v>
      </c>
      <c r="AG6" s="80" t="s">
        <v>493</v>
      </c>
      <c r="AH6" s="99">
        <v>0</v>
      </c>
      <c r="AI6" s="80">
        <v>0</v>
      </c>
      <c r="AJ6" s="80">
        <v>1</v>
      </c>
      <c r="AK6" s="80"/>
      <c r="AL6" s="80" t="str">
        <f>REPLACE(INDEX(GroupVertices[Group],MATCH(Vertices[[#This Row],[Vertex]],GroupVertices[Vertex],0)),1,1,"")</f>
        <v>1</v>
      </c>
      <c r="AM6" s="49">
        <v>0</v>
      </c>
      <c r="AN6" s="50">
        <v>0</v>
      </c>
      <c r="AO6" s="49">
        <v>1</v>
      </c>
      <c r="AP6" s="50">
        <v>2.127659574468085</v>
      </c>
      <c r="AQ6" s="49">
        <v>0</v>
      </c>
      <c r="AR6" s="50">
        <v>0</v>
      </c>
      <c r="AS6" s="49">
        <v>46</v>
      </c>
      <c r="AT6" s="50">
        <v>97.87234042553192</v>
      </c>
      <c r="AU6" s="49">
        <v>47</v>
      </c>
      <c r="AV6" s="49"/>
      <c r="AW6" s="49"/>
      <c r="AX6" s="49"/>
      <c r="AY6" s="49"/>
      <c r="AZ6" s="2"/>
      <c r="BA6" s="3"/>
      <c r="BB6" s="3"/>
      <c r="BC6" s="3"/>
      <c r="BD6" s="3"/>
    </row>
    <row r="7" spans="1:56" ht="15">
      <c r="A7" s="65" t="s">
        <v>385</v>
      </c>
      <c r="B7" s="66"/>
      <c r="C7" s="66"/>
      <c r="D7" s="67">
        <v>80</v>
      </c>
      <c r="E7" s="69"/>
      <c r="F7" s="96" t="str">
        <f>HYPERLINK("https://upload.wikimedia.org/wikipedia/en/4/4a/Commons-logo.svg")</f>
        <v>https://upload.wikimedia.org/wikipedia/en/4/4a/Commons-logo.svg</v>
      </c>
      <c r="G7" s="66"/>
      <c r="H7" s="70" t="s">
        <v>385</v>
      </c>
      <c r="I7" s="71"/>
      <c r="J7" s="71"/>
      <c r="K7" s="70" t="s">
        <v>385</v>
      </c>
      <c r="L7" s="74">
        <v>1</v>
      </c>
      <c r="M7" s="75">
        <v>594.3530883789062</v>
      </c>
      <c r="N7" s="75">
        <v>8205.404296875</v>
      </c>
      <c r="O7" s="76"/>
      <c r="P7" s="77"/>
      <c r="Q7" s="77"/>
      <c r="R7" s="82"/>
      <c r="S7" s="49">
        <v>1</v>
      </c>
      <c r="T7" s="49">
        <v>0</v>
      </c>
      <c r="U7" s="50">
        <v>0</v>
      </c>
      <c r="V7" s="50">
        <v>0.005988</v>
      </c>
      <c r="W7" s="50">
        <v>0.004538</v>
      </c>
      <c r="X7" s="50">
        <v>0.28724</v>
      </c>
      <c r="Y7" s="50">
        <v>0</v>
      </c>
      <c r="Z7" s="50">
        <v>0</v>
      </c>
      <c r="AA7" s="72">
        <v>7</v>
      </c>
      <c r="AB7" s="72"/>
      <c r="AC7" s="73"/>
      <c r="AD7" s="80" t="s">
        <v>421</v>
      </c>
      <c r="AE7" s="80" t="s">
        <v>425</v>
      </c>
      <c r="AF7" s="80" t="s">
        <v>491</v>
      </c>
      <c r="AG7" s="80" t="s">
        <v>494</v>
      </c>
      <c r="AH7" s="80" t="s">
        <v>573</v>
      </c>
      <c r="AI7" s="80">
        <v>0.6388406</v>
      </c>
      <c r="AJ7" s="80">
        <v>75</v>
      </c>
      <c r="AK7" s="80"/>
      <c r="AL7" s="80" t="str">
        <f>REPLACE(INDEX(GroupVertices[Group],MATCH(Vertices[[#This Row],[Vertex]],GroupVertices[Vertex],0)),1,1,"")</f>
        <v>1</v>
      </c>
      <c r="AM7" s="49">
        <v>1</v>
      </c>
      <c r="AN7" s="50">
        <v>1.8181818181818181</v>
      </c>
      <c r="AO7" s="49">
        <v>0</v>
      </c>
      <c r="AP7" s="50">
        <v>0</v>
      </c>
      <c r="AQ7" s="49">
        <v>0</v>
      </c>
      <c r="AR7" s="50">
        <v>0</v>
      </c>
      <c r="AS7" s="49">
        <v>54</v>
      </c>
      <c r="AT7" s="50">
        <v>98.18181818181819</v>
      </c>
      <c r="AU7" s="49">
        <v>55</v>
      </c>
      <c r="AV7" s="49"/>
      <c r="AW7" s="49"/>
      <c r="AX7" s="49"/>
      <c r="AY7" s="49"/>
      <c r="AZ7" s="2"/>
      <c r="BA7" s="3"/>
      <c r="BB7" s="3"/>
      <c r="BC7" s="3"/>
      <c r="BD7" s="3"/>
    </row>
    <row r="8" spans="1:56" ht="15">
      <c r="A8" s="65" t="s">
        <v>327</v>
      </c>
      <c r="B8" s="66"/>
      <c r="C8" s="66"/>
      <c r="D8" s="67">
        <v>80</v>
      </c>
      <c r="E8" s="69"/>
      <c r="F8" s="96" t="str">
        <f>HYPERLINK("https://upload.wikimedia.org/wikipedia/en/e/e2/Symbol_portal_class.svg")</f>
        <v>https://upload.wikimedia.org/wikipedia/en/e/e2/Symbol_portal_class.svg</v>
      </c>
      <c r="G8" s="66"/>
      <c r="H8" s="70" t="s">
        <v>327</v>
      </c>
      <c r="I8" s="71"/>
      <c r="J8" s="71"/>
      <c r="K8" s="70" t="s">
        <v>327</v>
      </c>
      <c r="L8" s="74">
        <v>1</v>
      </c>
      <c r="M8" s="75">
        <v>2829.135009765625</v>
      </c>
      <c r="N8" s="75">
        <v>4353.869140625</v>
      </c>
      <c r="O8" s="76"/>
      <c r="P8" s="77"/>
      <c r="Q8" s="77"/>
      <c r="R8" s="82"/>
      <c r="S8" s="49">
        <v>1</v>
      </c>
      <c r="T8" s="49">
        <v>1</v>
      </c>
      <c r="U8" s="50">
        <v>0</v>
      </c>
      <c r="V8" s="50">
        <v>0.006024</v>
      </c>
      <c r="W8" s="50">
        <v>0.00505</v>
      </c>
      <c r="X8" s="50">
        <v>0.438204</v>
      </c>
      <c r="Y8" s="50">
        <v>0.5</v>
      </c>
      <c r="Z8" s="50">
        <v>0</v>
      </c>
      <c r="AA8" s="72">
        <v>8</v>
      </c>
      <c r="AB8" s="72"/>
      <c r="AC8" s="73"/>
      <c r="AD8" s="80" t="s">
        <v>421</v>
      </c>
      <c r="AE8" s="80" t="s">
        <v>426</v>
      </c>
      <c r="AF8" s="80" t="s">
        <v>491</v>
      </c>
      <c r="AG8" s="80" t="s">
        <v>495</v>
      </c>
      <c r="AH8" s="80" t="s">
        <v>574</v>
      </c>
      <c r="AI8" s="80">
        <v>0.5607361</v>
      </c>
      <c r="AJ8" s="80">
        <v>206</v>
      </c>
      <c r="AK8" s="80"/>
      <c r="AL8" s="80" t="str">
        <f>REPLACE(INDEX(GroupVertices[Group],MATCH(Vertices[[#This Row],[Vertex]],GroupVertices[Vertex],0)),1,1,"")</f>
        <v>1</v>
      </c>
      <c r="AM8" s="49">
        <v>8</v>
      </c>
      <c r="AN8" s="50">
        <v>3.669724770642202</v>
      </c>
      <c r="AO8" s="49">
        <v>7</v>
      </c>
      <c r="AP8" s="50">
        <v>3.2110091743119265</v>
      </c>
      <c r="AQ8" s="49">
        <v>0</v>
      </c>
      <c r="AR8" s="50">
        <v>0</v>
      </c>
      <c r="AS8" s="49">
        <v>203</v>
      </c>
      <c r="AT8" s="50">
        <v>93.11926605504587</v>
      </c>
      <c r="AU8" s="49">
        <v>218</v>
      </c>
      <c r="AV8" s="110" t="s">
        <v>2154</v>
      </c>
      <c r="AW8" s="110" t="s">
        <v>2154</v>
      </c>
      <c r="AX8" s="110" t="s">
        <v>2154</v>
      </c>
      <c r="AY8" s="110" t="s">
        <v>2154</v>
      </c>
      <c r="AZ8" s="2"/>
      <c r="BA8" s="3"/>
      <c r="BB8" s="3"/>
      <c r="BC8" s="3"/>
      <c r="BD8" s="3"/>
    </row>
    <row r="9" spans="1:56" ht="15">
      <c r="A9" s="65" t="s">
        <v>330</v>
      </c>
      <c r="B9" s="66"/>
      <c r="C9" s="66"/>
      <c r="D9" s="67">
        <v>95.54679329272943</v>
      </c>
      <c r="E9" s="69"/>
      <c r="F9" s="96" t="str">
        <f>HYPERLINK("https://upload.wikimedia.org/wikipedia/commons/3/31/New_McDonald%27s_restaurant_in_Mount_Pleasant%2C_Iowa.jpg")</f>
        <v>https://upload.wikimedia.org/wikipedia/commons/3/31/New_McDonald%27s_restaurant_in_Mount_Pleasant%2C_Iowa.jpg</v>
      </c>
      <c r="G9" s="66"/>
      <c r="H9" s="70" t="s">
        <v>330</v>
      </c>
      <c r="I9" s="71"/>
      <c r="J9" s="71"/>
      <c r="K9" s="70" t="s">
        <v>330</v>
      </c>
      <c r="L9" s="74">
        <v>5.435177060599188</v>
      </c>
      <c r="M9" s="75">
        <v>3301.783203125</v>
      </c>
      <c r="N9" s="75">
        <v>3681.054931640625</v>
      </c>
      <c r="O9" s="76"/>
      <c r="P9" s="77"/>
      <c r="Q9" s="77"/>
      <c r="R9" s="82"/>
      <c r="S9" s="49">
        <v>2</v>
      </c>
      <c r="T9" s="49">
        <v>2</v>
      </c>
      <c r="U9" s="50">
        <v>2.5</v>
      </c>
      <c r="V9" s="50">
        <v>0.006098</v>
      </c>
      <c r="W9" s="50">
        <v>0.007342</v>
      </c>
      <c r="X9" s="50">
        <v>0.710422</v>
      </c>
      <c r="Y9" s="50">
        <v>0.25</v>
      </c>
      <c r="Z9" s="50">
        <v>0</v>
      </c>
      <c r="AA9" s="72">
        <v>9</v>
      </c>
      <c r="AB9" s="72"/>
      <c r="AC9" s="73"/>
      <c r="AD9" s="80" t="s">
        <v>421</v>
      </c>
      <c r="AE9" s="98" t="str">
        <f>HYPERLINK("http://en.wikipedia.org/wiki/Corporation")</f>
        <v>http://en.wikipedia.org/wiki/Corporation</v>
      </c>
      <c r="AF9" s="80" t="s">
        <v>491</v>
      </c>
      <c r="AG9" s="80" t="s">
        <v>496</v>
      </c>
      <c r="AH9" s="80" t="s">
        <v>575</v>
      </c>
      <c r="AI9" s="80">
        <v>0.3986192</v>
      </c>
      <c r="AJ9" s="80">
        <v>500</v>
      </c>
      <c r="AK9" s="80"/>
      <c r="AL9" s="80" t="str">
        <f>REPLACE(INDEX(GroupVertices[Group],MATCH(Vertices[[#This Row],[Vertex]],GroupVertices[Vertex],0)),1,1,"")</f>
        <v>1</v>
      </c>
      <c r="AM9" s="49">
        <v>13</v>
      </c>
      <c r="AN9" s="50">
        <v>1.6229712858926342</v>
      </c>
      <c r="AO9" s="49">
        <v>29</v>
      </c>
      <c r="AP9" s="50">
        <v>3.620474406991261</v>
      </c>
      <c r="AQ9" s="49">
        <v>0</v>
      </c>
      <c r="AR9" s="50">
        <v>0</v>
      </c>
      <c r="AS9" s="49">
        <v>759</v>
      </c>
      <c r="AT9" s="50">
        <v>94.7565543071161</v>
      </c>
      <c r="AU9" s="49">
        <v>801</v>
      </c>
      <c r="AV9" s="110" t="s">
        <v>2154</v>
      </c>
      <c r="AW9" s="110" t="s">
        <v>2154</v>
      </c>
      <c r="AX9" s="110" t="s">
        <v>2154</v>
      </c>
      <c r="AY9" s="110" t="s">
        <v>2154</v>
      </c>
      <c r="AZ9" s="2"/>
      <c r="BA9" s="3"/>
      <c r="BB9" s="3"/>
      <c r="BC9" s="3"/>
      <c r="BD9" s="3"/>
    </row>
    <row r="10" spans="1:56" ht="15">
      <c r="A10" s="65" t="s">
        <v>386</v>
      </c>
      <c r="B10" s="66"/>
      <c r="C10" s="66"/>
      <c r="D10" s="67">
        <v>80</v>
      </c>
      <c r="E10" s="69"/>
      <c r="F10" s="96" t="str">
        <f>HYPERLINK("https://upload.wikimedia.org/wikipedia/commons/5/55/Bills_and_coins.svg")</f>
        <v>https://upload.wikimedia.org/wikipedia/commons/5/55/Bills_and_coins.svg</v>
      </c>
      <c r="G10" s="66"/>
      <c r="H10" s="70" t="s">
        <v>386</v>
      </c>
      <c r="I10" s="71"/>
      <c r="J10" s="71"/>
      <c r="K10" s="70" t="s">
        <v>386</v>
      </c>
      <c r="L10" s="74">
        <v>1</v>
      </c>
      <c r="M10" s="75">
        <v>2710.700927734375</v>
      </c>
      <c r="N10" s="75">
        <v>394.3297119140625</v>
      </c>
      <c r="O10" s="76"/>
      <c r="P10" s="77"/>
      <c r="Q10" s="77"/>
      <c r="R10" s="82"/>
      <c r="S10" s="49">
        <v>1</v>
      </c>
      <c r="T10" s="49">
        <v>0</v>
      </c>
      <c r="U10" s="50">
        <v>0</v>
      </c>
      <c r="V10" s="50">
        <v>0.005988</v>
      </c>
      <c r="W10" s="50">
        <v>0.004538</v>
      </c>
      <c r="X10" s="50">
        <v>0.28724</v>
      </c>
      <c r="Y10" s="50">
        <v>0</v>
      </c>
      <c r="Z10" s="50">
        <v>0</v>
      </c>
      <c r="AA10" s="72">
        <v>10</v>
      </c>
      <c r="AB10" s="72"/>
      <c r="AC10" s="73"/>
      <c r="AD10" s="80" t="s">
        <v>421</v>
      </c>
      <c r="AE10" s="80" t="s">
        <v>427</v>
      </c>
      <c r="AF10" s="80" t="s">
        <v>491</v>
      </c>
      <c r="AG10" s="80" t="s">
        <v>497</v>
      </c>
      <c r="AH10" s="80" t="s">
        <v>576</v>
      </c>
      <c r="AI10" s="80">
        <v>0.3627932</v>
      </c>
      <c r="AJ10" s="80">
        <v>500</v>
      </c>
      <c r="AK10" s="80"/>
      <c r="AL10" s="80" t="str">
        <f>REPLACE(INDEX(GroupVertices[Group],MATCH(Vertices[[#This Row],[Vertex]],GroupVertices[Vertex],0)),1,1,"")</f>
        <v>1</v>
      </c>
      <c r="AM10" s="49">
        <v>0</v>
      </c>
      <c r="AN10" s="50">
        <v>0</v>
      </c>
      <c r="AO10" s="49">
        <v>0</v>
      </c>
      <c r="AP10" s="50">
        <v>0</v>
      </c>
      <c r="AQ10" s="49">
        <v>0</v>
      </c>
      <c r="AR10" s="50">
        <v>0</v>
      </c>
      <c r="AS10" s="49">
        <v>11</v>
      </c>
      <c r="AT10" s="50">
        <v>100</v>
      </c>
      <c r="AU10" s="49">
        <v>11</v>
      </c>
      <c r="AV10" s="49"/>
      <c r="AW10" s="49"/>
      <c r="AX10" s="49"/>
      <c r="AY10" s="49"/>
      <c r="AZ10" s="2"/>
      <c r="BA10" s="3"/>
      <c r="BB10" s="3"/>
      <c r="BC10" s="3"/>
      <c r="BD10" s="3"/>
    </row>
    <row r="11" spans="1:56" ht="15">
      <c r="A11" s="65" t="s">
        <v>328</v>
      </c>
      <c r="B11" s="66"/>
      <c r="C11" s="66"/>
      <c r="D11" s="67">
        <v>80</v>
      </c>
      <c r="E11" s="69"/>
      <c r="F11" s="96" t="str">
        <f>HYPERLINK("https://upload.wikimedia.org/wikipedia/en/4/4a/Commons-logo.svg")</f>
        <v>https://upload.wikimedia.org/wikipedia/en/4/4a/Commons-logo.svg</v>
      </c>
      <c r="G11" s="66"/>
      <c r="H11" s="70" t="s">
        <v>328</v>
      </c>
      <c r="I11" s="71"/>
      <c r="J11" s="71"/>
      <c r="K11" s="70" t="s">
        <v>328</v>
      </c>
      <c r="L11" s="74">
        <v>1</v>
      </c>
      <c r="M11" s="75">
        <v>1030.6041259765625</v>
      </c>
      <c r="N11" s="75">
        <v>9099.3955078125</v>
      </c>
      <c r="O11" s="76"/>
      <c r="P11" s="77"/>
      <c r="Q11" s="77"/>
      <c r="R11" s="82"/>
      <c r="S11" s="49">
        <v>3</v>
      </c>
      <c r="T11" s="49">
        <v>1</v>
      </c>
      <c r="U11" s="50">
        <v>0</v>
      </c>
      <c r="V11" s="50">
        <v>0.006024</v>
      </c>
      <c r="W11" s="50">
        <v>0.005245</v>
      </c>
      <c r="X11" s="50">
        <v>0.686485</v>
      </c>
      <c r="Y11" s="50">
        <v>0.5</v>
      </c>
      <c r="Z11" s="50">
        <v>0</v>
      </c>
      <c r="AA11" s="72">
        <v>11</v>
      </c>
      <c r="AB11" s="72"/>
      <c r="AC11" s="73"/>
      <c r="AD11" s="80" t="s">
        <v>421</v>
      </c>
      <c r="AE11" s="80" t="s">
        <v>428</v>
      </c>
      <c r="AF11" s="80" t="s">
        <v>491</v>
      </c>
      <c r="AG11" s="80" t="s">
        <v>498</v>
      </c>
      <c r="AH11" s="80" t="s">
        <v>577</v>
      </c>
      <c r="AI11" s="80">
        <v>0.8957895</v>
      </c>
      <c r="AJ11" s="80">
        <v>500</v>
      </c>
      <c r="AK11" s="80"/>
      <c r="AL11" s="80" t="str">
        <f>REPLACE(INDEX(GroupVertices[Group],MATCH(Vertices[[#This Row],[Vertex]],GroupVertices[Vertex],0)),1,1,"")</f>
        <v>1</v>
      </c>
      <c r="AM11" s="49">
        <v>0</v>
      </c>
      <c r="AN11" s="50">
        <v>0</v>
      </c>
      <c r="AO11" s="49">
        <v>1</v>
      </c>
      <c r="AP11" s="50">
        <v>1.9607843137254901</v>
      </c>
      <c r="AQ11" s="49">
        <v>0</v>
      </c>
      <c r="AR11" s="50">
        <v>0</v>
      </c>
      <c r="AS11" s="49">
        <v>50</v>
      </c>
      <c r="AT11" s="50">
        <v>98.03921568627452</v>
      </c>
      <c r="AU11" s="49">
        <v>51</v>
      </c>
      <c r="AV11" s="110" t="s">
        <v>2154</v>
      </c>
      <c r="AW11" s="110" t="s">
        <v>2154</v>
      </c>
      <c r="AX11" s="110" t="s">
        <v>2154</v>
      </c>
      <c r="AY11" s="110" t="s">
        <v>2154</v>
      </c>
      <c r="AZ11" s="2"/>
      <c r="BA11" s="3"/>
      <c r="BB11" s="3"/>
      <c r="BC11" s="3"/>
      <c r="BD11" s="3"/>
    </row>
    <row r="12" spans="1:56" ht="15">
      <c r="A12" s="65" t="s">
        <v>329</v>
      </c>
      <c r="B12" s="66"/>
      <c r="C12" s="66"/>
      <c r="D12" s="67">
        <v>80</v>
      </c>
      <c r="E12" s="69"/>
      <c r="F12" s="96" t="str">
        <f>HYPERLINK("https://upload.wikimedia.org/wikipedia/en/thumb/8/80/Wikipedia-logo-v2.svg/1024px-Wikipedia-logo-v2.svg.png")</f>
        <v>https://upload.wikimedia.org/wikipedia/en/thumb/8/80/Wikipedia-logo-v2.svg/1024px-Wikipedia-logo-v2.svg.png</v>
      </c>
      <c r="G12" s="66"/>
      <c r="H12" s="70" t="s">
        <v>329</v>
      </c>
      <c r="I12" s="71"/>
      <c r="J12" s="71"/>
      <c r="K12" s="70" t="s">
        <v>329</v>
      </c>
      <c r="L12" s="74">
        <v>1</v>
      </c>
      <c r="M12" s="75">
        <v>1427.8643798828125</v>
      </c>
      <c r="N12" s="75">
        <v>9579.7431640625</v>
      </c>
      <c r="O12" s="76"/>
      <c r="P12" s="77"/>
      <c r="Q12" s="77"/>
      <c r="R12" s="82"/>
      <c r="S12" s="49">
        <v>1</v>
      </c>
      <c r="T12" s="49">
        <v>1</v>
      </c>
      <c r="U12" s="50">
        <v>0</v>
      </c>
      <c r="V12" s="50">
        <v>0.006024</v>
      </c>
      <c r="W12" s="50">
        <v>0.004904</v>
      </c>
      <c r="X12" s="50">
        <v>0.481744</v>
      </c>
      <c r="Y12" s="50">
        <v>0.5</v>
      </c>
      <c r="Z12" s="50">
        <v>0</v>
      </c>
      <c r="AA12" s="72">
        <v>12</v>
      </c>
      <c r="AB12" s="72"/>
      <c r="AC12" s="73"/>
      <c r="AD12" s="80" t="s">
        <v>421</v>
      </c>
      <c r="AE12" s="80" t="s">
        <v>429</v>
      </c>
      <c r="AF12" s="80" t="s">
        <v>491</v>
      </c>
      <c r="AG12" s="80" t="s">
        <v>499</v>
      </c>
      <c r="AH12" s="80" t="s">
        <v>578</v>
      </c>
      <c r="AI12" s="80">
        <v>0.3212048</v>
      </c>
      <c r="AJ12" s="80">
        <v>242</v>
      </c>
      <c r="AK12" s="80"/>
      <c r="AL12" s="80" t="str">
        <f>REPLACE(INDEX(GroupVertices[Group],MATCH(Vertices[[#This Row],[Vertex]],GroupVertices[Vertex],0)),1,1,"")</f>
        <v>1</v>
      </c>
      <c r="AM12" s="49">
        <v>0</v>
      </c>
      <c r="AN12" s="50">
        <v>0</v>
      </c>
      <c r="AO12" s="49">
        <v>0</v>
      </c>
      <c r="AP12" s="50">
        <v>0</v>
      </c>
      <c r="AQ12" s="49">
        <v>0</v>
      </c>
      <c r="AR12" s="50">
        <v>0</v>
      </c>
      <c r="AS12" s="49">
        <v>8</v>
      </c>
      <c r="AT12" s="50">
        <v>100</v>
      </c>
      <c r="AU12" s="49">
        <v>8</v>
      </c>
      <c r="AV12" s="110" t="s">
        <v>2154</v>
      </c>
      <c r="AW12" s="110" t="s">
        <v>2154</v>
      </c>
      <c r="AX12" s="110" t="s">
        <v>2154</v>
      </c>
      <c r="AY12" s="110" t="s">
        <v>2154</v>
      </c>
      <c r="AZ12" s="2"/>
      <c r="BA12" s="3"/>
      <c r="BB12" s="3"/>
      <c r="BC12" s="3"/>
      <c r="BD12" s="3"/>
    </row>
    <row r="13" spans="1:56" ht="15">
      <c r="A13" s="65" t="s">
        <v>354</v>
      </c>
      <c r="B13" s="66"/>
      <c r="C13" s="66"/>
      <c r="D13" s="67">
        <v>119.79979082938735</v>
      </c>
      <c r="E13" s="69"/>
      <c r="F13" s="96" t="str">
        <f>HYPERLINK("https://upload.wikimedia.org/wikipedia/en/b/ba/Flag_of_Germany.svg")</f>
        <v>https://upload.wikimedia.org/wikipedia/en/b/ba/Flag_of_Germany.svg</v>
      </c>
      <c r="G13" s="66"/>
      <c r="H13" s="70" t="s">
        <v>354</v>
      </c>
      <c r="I13" s="71"/>
      <c r="J13" s="71"/>
      <c r="K13" s="70" t="s">
        <v>354</v>
      </c>
      <c r="L13" s="74">
        <v>12.354053275133921</v>
      </c>
      <c r="M13" s="75">
        <v>9085.623046875</v>
      </c>
      <c r="N13" s="75">
        <v>1430.4927978515625</v>
      </c>
      <c r="O13" s="76"/>
      <c r="P13" s="77"/>
      <c r="Q13" s="77"/>
      <c r="R13" s="82"/>
      <c r="S13" s="49">
        <v>6</v>
      </c>
      <c r="T13" s="49">
        <v>1</v>
      </c>
      <c r="U13" s="50">
        <v>6.4</v>
      </c>
      <c r="V13" s="50">
        <v>0.006173</v>
      </c>
      <c r="W13" s="50">
        <v>0.008936</v>
      </c>
      <c r="X13" s="50">
        <v>0.910119</v>
      </c>
      <c r="Y13" s="50">
        <v>0.23333333333333334</v>
      </c>
      <c r="Z13" s="50">
        <v>0.16666666666666666</v>
      </c>
      <c r="AA13" s="72">
        <v>13</v>
      </c>
      <c r="AB13" s="72"/>
      <c r="AC13" s="73"/>
      <c r="AD13" s="80" t="s">
        <v>421</v>
      </c>
      <c r="AE13" s="98" t="str">
        <f>HYPERLINK("http://en.wikipedia.org/wiki/Germany")</f>
        <v>http://en.wikipedia.org/wiki/Germany</v>
      </c>
      <c r="AF13" s="80" t="s">
        <v>491</v>
      </c>
      <c r="AG13" s="80" t="s">
        <v>500</v>
      </c>
      <c r="AH13" s="80" t="s">
        <v>579</v>
      </c>
      <c r="AI13" s="80">
        <v>0.6378334</v>
      </c>
      <c r="AJ13" s="80">
        <v>500</v>
      </c>
      <c r="AK13" s="80"/>
      <c r="AL13" s="80" t="str">
        <f>REPLACE(INDEX(GroupVertices[Group],MATCH(Vertices[[#This Row],[Vertex]],GroupVertices[Vertex],0)),1,1,"")</f>
        <v>4</v>
      </c>
      <c r="AM13" s="49">
        <v>11</v>
      </c>
      <c r="AN13" s="50">
        <v>2.277432712215321</v>
      </c>
      <c r="AO13" s="49">
        <v>2</v>
      </c>
      <c r="AP13" s="50">
        <v>0.4140786749482402</v>
      </c>
      <c r="AQ13" s="49">
        <v>0</v>
      </c>
      <c r="AR13" s="50">
        <v>0</v>
      </c>
      <c r="AS13" s="49">
        <v>470</v>
      </c>
      <c r="AT13" s="50">
        <v>97.30848861283644</v>
      </c>
      <c r="AU13" s="49">
        <v>483</v>
      </c>
      <c r="AV13" s="110" t="s">
        <v>2154</v>
      </c>
      <c r="AW13" s="110" t="s">
        <v>2154</v>
      </c>
      <c r="AX13" s="110" t="s">
        <v>2154</v>
      </c>
      <c r="AY13" s="110" t="s">
        <v>2154</v>
      </c>
      <c r="AZ13" s="2"/>
      <c r="BA13" s="3"/>
      <c r="BB13" s="3"/>
      <c r="BC13" s="3"/>
      <c r="BD13" s="3"/>
    </row>
    <row r="14" spans="1:56" ht="15">
      <c r="A14" s="65" t="s">
        <v>367</v>
      </c>
      <c r="B14" s="66"/>
      <c r="C14" s="66"/>
      <c r="D14" s="67">
        <v>537.5988848379804</v>
      </c>
      <c r="E14" s="69"/>
      <c r="F14" s="96" t="str">
        <f>HYPERLINK("https://upload.wikimedia.org/wikipedia/commons/d/d7/Philippine-stock-market-board.jpg")</f>
        <v>https://upload.wikimedia.org/wikipedia/commons/d/d7/Philippine-stock-market-board.jpg</v>
      </c>
      <c r="G14" s="66"/>
      <c r="H14" s="70" t="s">
        <v>367</v>
      </c>
      <c r="I14" s="71"/>
      <c r="J14" s="71"/>
      <c r="K14" s="70" t="s">
        <v>367</v>
      </c>
      <c r="L14" s="74">
        <v>131.54345283784693</v>
      </c>
      <c r="M14" s="75">
        <v>6331.9287109375</v>
      </c>
      <c r="N14" s="75">
        <v>7896.86474609375</v>
      </c>
      <c r="O14" s="76"/>
      <c r="P14" s="77"/>
      <c r="Q14" s="77"/>
      <c r="R14" s="82"/>
      <c r="S14" s="49">
        <v>14</v>
      </c>
      <c r="T14" s="49">
        <v>6</v>
      </c>
      <c r="U14" s="50">
        <v>73.584127</v>
      </c>
      <c r="V14" s="50">
        <v>0.006667</v>
      </c>
      <c r="W14" s="50">
        <v>0.026262</v>
      </c>
      <c r="X14" s="50">
        <v>2.287312</v>
      </c>
      <c r="Y14" s="50">
        <v>0.17973856209150327</v>
      </c>
      <c r="Z14" s="50">
        <v>0.1111111111111111</v>
      </c>
      <c r="AA14" s="72">
        <v>14</v>
      </c>
      <c r="AB14" s="72"/>
      <c r="AC14" s="73"/>
      <c r="AD14" s="80" t="s">
        <v>421</v>
      </c>
      <c r="AE14" s="98" t="str">
        <f>HYPERLINK("http://en.wikipedia.org/wiki/stock")</f>
        <v>http://en.wikipedia.org/wiki/stock</v>
      </c>
      <c r="AF14" s="80" t="s">
        <v>491</v>
      </c>
      <c r="AG14" s="80" t="s">
        <v>501</v>
      </c>
      <c r="AH14" s="80" t="s">
        <v>580</v>
      </c>
      <c r="AI14" s="80">
        <v>0.2958037</v>
      </c>
      <c r="AJ14" s="80">
        <v>500</v>
      </c>
      <c r="AK14" s="80"/>
      <c r="AL14" s="80" t="str">
        <f>REPLACE(INDEX(GroupVertices[Group],MATCH(Vertices[[#This Row],[Vertex]],GroupVertices[Vertex],0)),1,1,"")</f>
        <v>2</v>
      </c>
      <c r="AM14" s="49">
        <v>7</v>
      </c>
      <c r="AN14" s="50">
        <v>2.348993288590604</v>
      </c>
      <c r="AO14" s="49">
        <v>2</v>
      </c>
      <c r="AP14" s="50">
        <v>0.6711409395973155</v>
      </c>
      <c r="AQ14" s="49">
        <v>0</v>
      </c>
      <c r="AR14" s="50">
        <v>0</v>
      </c>
      <c r="AS14" s="49">
        <v>289</v>
      </c>
      <c r="AT14" s="50">
        <v>96.97986577181209</v>
      </c>
      <c r="AU14" s="49">
        <v>298</v>
      </c>
      <c r="AV14" s="110" t="s">
        <v>2154</v>
      </c>
      <c r="AW14" s="110" t="s">
        <v>2154</v>
      </c>
      <c r="AX14" s="110" t="s">
        <v>2154</v>
      </c>
      <c r="AY14" s="110" t="s">
        <v>2154</v>
      </c>
      <c r="AZ14" s="2"/>
      <c r="BA14" s="3"/>
      <c r="BB14" s="3"/>
      <c r="BC14" s="3"/>
      <c r="BD14" s="3"/>
    </row>
    <row r="15" spans="1:56" ht="15">
      <c r="A15" s="65" t="s">
        <v>387</v>
      </c>
      <c r="B15" s="66"/>
      <c r="C15" s="66"/>
      <c r="D15" s="67">
        <v>80</v>
      </c>
      <c r="E15" s="69"/>
      <c r="F15" s="96" t="str">
        <f>HYPERLINK("https://upload.wikimedia.org/wikipedia/en/thumb/8/80/Wikipedia-logo-v2.svg/1024px-Wikipedia-logo-v2.svg.png")</f>
        <v>https://upload.wikimedia.org/wikipedia/en/thumb/8/80/Wikipedia-logo-v2.svg/1024px-Wikipedia-logo-v2.svg.png</v>
      </c>
      <c r="G15" s="66"/>
      <c r="H15" s="70" t="s">
        <v>387</v>
      </c>
      <c r="I15" s="71"/>
      <c r="J15" s="71"/>
      <c r="K15" s="70" t="s">
        <v>387</v>
      </c>
      <c r="L15" s="74">
        <v>1</v>
      </c>
      <c r="M15" s="75">
        <v>3918.981689453125</v>
      </c>
      <c r="N15" s="75">
        <v>6279.123046875</v>
      </c>
      <c r="O15" s="76"/>
      <c r="P15" s="77"/>
      <c r="Q15" s="77"/>
      <c r="R15" s="82"/>
      <c r="S15" s="49">
        <v>1</v>
      </c>
      <c r="T15" s="49">
        <v>0</v>
      </c>
      <c r="U15" s="50">
        <v>0</v>
      </c>
      <c r="V15" s="50">
        <v>0.005988</v>
      </c>
      <c r="W15" s="50">
        <v>0.004538</v>
      </c>
      <c r="X15" s="50">
        <v>0.28724</v>
      </c>
      <c r="Y15" s="50">
        <v>0</v>
      </c>
      <c r="Z15" s="50">
        <v>0</v>
      </c>
      <c r="AA15" s="72">
        <v>15</v>
      </c>
      <c r="AB15" s="72"/>
      <c r="AC15" s="73"/>
      <c r="AD15" s="80" t="s">
        <v>421</v>
      </c>
      <c r="AE15" s="80" t="s">
        <v>430</v>
      </c>
      <c r="AF15" s="80" t="s">
        <v>491</v>
      </c>
      <c r="AG15" s="80" t="s">
        <v>502</v>
      </c>
      <c r="AH15" s="99">
        <v>0</v>
      </c>
      <c r="AI15" s="80">
        <v>0</v>
      </c>
      <c r="AJ15" s="80">
        <v>1</v>
      </c>
      <c r="AK15" s="80"/>
      <c r="AL15" s="80" t="str">
        <f>REPLACE(INDEX(GroupVertices[Group],MATCH(Vertices[[#This Row],[Vertex]],GroupVertices[Vertex],0)),1,1,"")</f>
        <v>1</v>
      </c>
      <c r="AM15" s="49">
        <v>10</v>
      </c>
      <c r="AN15" s="50">
        <v>4.132231404958677</v>
      </c>
      <c r="AO15" s="49">
        <v>14</v>
      </c>
      <c r="AP15" s="50">
        <v>5.785123966942149</v>
      </c>
      <c r="AQ15" s="49">
        <v>0</v>
      </c>
      <c r="AR15" s="50">
        <v>0</v>
      </c>
      <c r="AS15" s="49">
        <v>218</v>
      </c>
      <c r="AT15" s="50">
        <v>90.08264462809917</v>
      </c>
      <c r="AU15" s="49">
        <v>242</v>
      </c>
      <c r="AV15" s="49"/>
      <c r="AW15" s="49"/>
      <c r="AX15" s="49"/>
      <c r="AY15" s="49"/>
      <c r="AZ15" s="2"/>
      <c r="BA15" s="3"/>
      <c r="BB15" s="3"/>
      <c r="BC15" s="3"/>
      <c r="BD15" s="3"/>
    </row>
    <row r="16" spans="1:56" ht="15">
      <c r="A16" s="65" t="s">
        <v>331</v>
      </c>
      <c r="B16" s="66"/>
      <c r="C16" s="66"/>
      <c r="D16" s="67">
        <v>80</v>
      </c>
      <c r="E16" s="69"/>
      <c r="F16" s="96" t="str">
        <f>HYPERLINK("https://upload.wikimedia.org/wikipedia/commons/3/3f/Logo_de_Enron.svg")</f>
        <v>https://upload.wikimedia.org/wikipedia/commons/3/3f/Logo_de_Enron.svg</v>
      </c>
      <c r="G16" s="66"/>
      <c r="H16" s="70" t="s">
        <v>331</v>
      </c>
      <c r="I16" s="71"/>
      <c r="J16" s="71"/>
      <c r="K16" s="70" t="s">
        <v>331</v>
      </c>
      <c r="L16" s="74">
        <v>1</v>
      </c>
      <c r="M16" s="75">
        <v>8060.29541015625</v>
      </c>
      <c r="N16" s="75">
        <v>1674.866455078125</v>
      </c>
      <c r="O16" s="76"/>
      <c r="P16" s="77"/>
      <c r="Q16" s="77"/>
      <c r="R16" s="82"/>
      <c r="S16" s="49">
        <v>1</v>
      </c>
      <c r="T16" s="49">
        <v>2</v>
      </c>
      <c r="U16" s="50">
        <v>0</v>
      </c>
      <c r="V16" s="50">
        <v>0.006061</v>
      </c>
      <c r="W16" s="50">
        <v>0.006764</v>
      </c>
      <c r="X16" s="50">
        <v>0.519255</v>
      </c>
      <c r="Y16" s="50">
        <v>0.6666666666666666</v>
      </c>
      <c r="Z16" s="50">
        <v>0</v>
      </c>
      <c r="AA16" s="72">
        <v>16</v>
      </c>
      <c r="AB16" s="72"/>
      <c r="AC16" s="73"/>
      <c r="AD16" s="80" t="s">
        <v>421</v>
      </c>
      <c r="AE16" s="98" t="str">
        <f>HYPERLINK("http://en.wikipedia.org/wiki/Enron")</f>
        <v>http://en.wikipedia.org/wiki/Enron</v>
      </c>
      <c r="AF16" s="80" t="s">
        <v>491</v>
      </c>
      <c r="AG16" s="80" t="s">
        <v>503</v>
      </c>
      <c r="AH16" s="80" t="s">
        <v>581</v>
      </c>
      <c r="AI16" s="80">
        <v>0.3169529</v>
      </c>
      <c r="AJ16" s="80">
        <v>500</v>
      </c>
      <c r="AK16" s="80"/>
      <c r="AL16" s="80" t="str">
        <f>REPLACE(INDEX(GroupVertices[Group],MATCH(Vertices[[#This Row],[Vertex]],GroupVertices[Vertex],0)),1,1,"")</f>
        <v>4</v>
      </c>
      <c r="AM16" s="49">
        <v>4</v>
      </c>
      <c r="AN16" s="50">
        <v>1.4814814814814814</v>
      </c>
      <c r="AO16" s="49">
        <v>7</v>
      </c>
      <c r="AP16" s="50">
        <v>2.5925925925925926</v>
      </c>
      <c r="AQ16" s="49">
        <v>0</v>
      </c>
      <c r="AR16" s="50">
        <v>0</v>
      </c>
      <c r="AS16" s="49">
        <v>259</v>
      </c>
      <c r="AT16" s="50">
        <v>95.92592592592592</v>
      </c>
      <c r="AU16" s="49">
        <v>270</v>
      </c>
      <c r="AV16" s="110" t="s">
        <v>2154</v>
      </c>
      <c r="AW16" s="110" t="s">
        <v>2154</v>
      </c>
      <c r="AX16" s="110" t="s">
        <v>2154</v>
      </c>
      <c r="AY16" s="110" t="s">
        <v>2154</v>
      </c>
      <c r="AZ16" s="2"/>
      <c r="BA16" s="3"/>
      <c r="BB16" s="3"/>
      <c r="BC16" s="3"/>
      <c r="BD16" s="3"/>
    </row>
    <row r="17" spans="1:56" ht="15">
      <c r="A17" s="65" t="s">
        <v>368</v>
      </c>
      <c r="B17" s="66"/>
      <c r="C17" s="66"/>
      <c r="D17" s="67">
        <v>280.8941828739283</v>
      </c>
      <c r="E17" s="69"/>
      <c r="F17" s="96" t="str">
        <f>HYPERLINK("https://upload.wikimedia.org/wikipedia/en/a/ae/Flag_of_the_United_Kingdom.svg")</f>
        <v>https://upload.wikimedia.org/wikipedia/en/a/ae/Flag_of_the_United_Kingdom.svg</v>
      </c>
      <c r="G17" s="66"/>
      <c r="H17" s="70" t="s">
        <v>368</v>
      </c>
      <c r="I17" s="71"/>
      <c r="J17" s="71"/>
      <c r="K17" s="70" t="s">
        <v>368</v>
      </c>
      <c r="L17" s="74">
        <v>58.31093574820653</v>
      </c>
      <c r="M17" s="75">
        <v>8642.9501953125</v>
      </c>
      <c r="N17" s="75">
        <v>3659.40234375</v>
      </c>
      <c r="O17" s="76"/>
      <c r="P17" s="77"/>
      <c r="Q17" s="77"/>
      <c r="R17" s="82"/>
      <c r="S17" s="49">
        <v>11</v>
      </c>
      <c r="T17" s="49">
        <v>2</v>
      </c>
      <c r="U17" s="50">
        <v>32.304762</v>
      </c>
      <c r="V17" s="50">
        <v>0.00641</v>
      </c>
      <c r="W17" s="50">
        <v>0.015803</v>
      </c>
      <c r="X17" s="50">
        <v>1.637057</v>
      </c>
      <c r="Y17" s="50">
        <v>0.18181818181818182</v>
      </c>
      <c r="Z17" s="50">
        <v>0.08333333333333333</v>
      </c>
      <c r="AA17" s="72">
        <v>17</v>
      </c>
      <c r="AB17" s="72"/>
      <c r="AC17" s="73"/>
      <c r="AD17" s="80" t="s">
        <v>421</v>
      </c>
      <c r="AE17" s="80" t="s">
        <v>431</v>
      </c>
      <c r="AF17" s="80" t="s">
        <v>491</v>
      </c>
      <c r="AG17" s="80" t="s">
        <v>504</v>
      </c>
      <c r="AH17" s="80" t="s">
        <v>582</v>
      </c>
      <c r="AI17" s="80">
        <v>0.5094769</v>
      </c>
      <c r="AJ17" s="80">
        <v>500</v>
      </c>
      <c r="AK17" s="80"/>
      <c r="AL17" s="80" t="str">
        <f>REPLACE(INDEX(GroupVertices[Group],MATCH(Vertices[[#This Row],[Vertex]],GroupVertices[Vertex],0)),1,1,"")</f>
        <v>4</v>
      </c>
      <c r="AM17" s="49">
        <v>9</v>
      </c>
      <c r="AN17" s="50">
        <v>1.565217391304348</v>
      </c>
      <c r="AO17" s="49">
        <v>1</v>
      </c>
      <c r="AP17" s="50">
        <v>0.17391304347826086</v>
      </c>
      <c r="AQ17" s="49">
        <v>0</v>
      </c>
      <c r="AR17" s="50">
        <v>0</v>
      </c>
      <c r="AS17" s="49">
        <v>565</v>
      </c>
      <c r="AT17" s="50">
        <v>98.26086956521739</v>
      </c>
      <c r="AU17" s="49">
        <v>575</v>
      </c>
      <c r="AV17" s="110" t="s">
        <v>2154</v>
      </c>
      <c r="AW17" s="110" t="s">
        <v>2154</v>
      </c>
      <c r="AX17" s="110" t="s">
        <v>2154</v>
      </c>
      <c r="AY17" s="110" t="s">
        <v>2154</v>
      </c>
      <c r="AZ17" s="2"/>
      <c r="BA17" s="3"/>
      <c r="BB17" s="3"/>
      <c r="BC17" s="3"/>
      <c r="BD17" s="3"/>
    </row>
    <row r="18" spans="1:56" ht="15">
      <c r="A18" s="65" t="s">
        <v>373</v>
      </c>
      <c r="B18" s="66"/>
      <c r="C18" s="66"/>
      <c r="D18" s="67">
        <v>176.30127781933052</v>
      </c>
      <c r="E18" s="69"/>
      <c r="F18" s="96" t="str">
        <f>HYPERLINK("https://upload.wikimedia.org/wikipedia/en/4/41/Flag_of_India.svg")</f>
        <v>https://upload.wikimedia.org/wikipedia/en/4/41/Flag_of_India.svg</v>
      </c>
      <c r="G18" s="66"/>
      <c r="H18" s="70" t="s">
        <v>373</v>
      </c>
      <c r="I18" s="71"/>
      <c r="J18" s="71"/>
      <c r="K18" s="70" t="s">
        <v>373</v>
      </c>
      <c r="L18" s="74">
        <v>28.472753399919878</v>
      </c>
      <c r="M18" s="75">
        <v>8030.3583984375</v>
      </c>
      <c r="N18" s="75">
        <v>3617.28173828125</v>
      </c>
      <c r="O18" s="76"/>
      <c r="P18" s="77"/>
      <c r="Q18" s="77"/>
      <c r="R18" s="82"/>
      <c r="S18" s="49">
        <v>10</v>
      </c>
      <c r="T18" s="49">
        <v>1</v>
      </c>
      <c r="U18" s="50">
        <v>15.485714</v>
      </c>
      <c r="V18" s="50">
        <v>0.006329</v>
      </c>
      <c r="W18" s="50">
        <v>0.01614</v>
      </c>
      <c r="X18" s="50">
        <v>1.365382</v>
      </c>
      <c r="Y18" s="50">
        <v>0.24444444444444444</v>
      </c>
      <c r="Z18" s="50">
        <v>0.1</v>
      </c>
      <c r="AA18" s="72">
        <v>18</v>
      </c>
      <c r="AB18" s="72"/>
      <c r="AC18" s="73"/>
      <c r="AD18" s="80" t="s">
        <v>421</v>
      </c>
      <c r="AE18" s="98" t="str">
        <f>HYPERLINK("http://en.wikipedia.org/wiki/India")</f>
        <v>http://en.wikipedia.org/wiki/India</v>
      </c>
      <c r="AF18" s="80" t="s">
        <v>491</v>
      </c>
      <c r="AG18" s="80" t="s">
        <v>505</v>
      </c>
      <c r="AH18" s="80" t="s">
        <v>583</v>
      </c>
      <c r="AI18" s="80">
        <v>0.5368944</v>
      </c>
      <c r="AJ18" s="80">
        <v>500</v>
      </c>
      <c r="AK18" s="80"/>
      <c r="AL18" s="80" t="str">
        <f>REPLACE(INDEX(GroupVertices[Group],MATCH(Vertices[[#This Row],[Vertex]],GroupVertices[Vertex],0)),1,1,"")</f>
        <v>4</v>
      </c>
      <c r="AM18" s="49">
        <v>8</v>
      </c>
      <c r="AN18" s="50">
        <v>1.0825439783491204</v>
      </c>
      <c r="AO18" s="49">
        <v>14</v>
      </c>
      <c r="AP18" s="50">
        <v>1.8944519621109608</v>
      </c>
      <c r="AQ18" s="49">
        <v>0</v>
      </c>
      <c r="AR18" s="50">
        <v>0</v>
      </c>
      <c r="AS18" s="49">
        <v>717</v>
      </c>
      <c r="AT18" s="50">
        <v>97.02300405953991</v>
      </c>
      <c r="AU18" s="49">
        <v>739</v>
      </c>
      <c r="AV18" s="110" t="s">
        <v>2154</v>
      </c>
      <c r="AW18" s="110" t="s">
        <v>2154</v>
      </c>
      <c r="AX18" s="110" t="s">
        <v>2154</v>
      </c>
      <c r="AY18" s="110" t="s">
        <v>2154</v>
      </c>
      <c r="AZ18" s="2"/>
      <c r="BA18" s="3"/>
      <c r="BB18" s="3"/>
      <c r="BC18" s="3"/>
      <c r="BD18" s="3"/>
    </row>
    <row r="19" spans="1:56" ht="15">
      <c r="A19" s="65" t="s">
        <v>332</v>
      </c>
      <c r="B19" s="66"/>
      <c r="C19" s="66"/>
      <c r="D19" s="67">
        <v>80</v>
      </c>
      <c r="E19" s="69"/>
      <c r="F19" s="96" t="str">
        <f>HYPERLINK("https://upload.wikimedia.org/wikipedia/commons/0/05/%27Abd_Allah_ibn_Shaykh_Murshid_al-Katib_-_Sa%27di_and_a_Dervish_Go_to_Settle_their_Quarrel_Before_a_Judge_-_Walters_W618106B_-_Cropped.jpg")</f>
        <v>https://upload.wikimedia.org/wikipedia/commons/0/05/%27Abd_Allah_ibn_Shaykh_Murshid_al-Katib_-_Sa%27di_and_a_Dervish_Go_to_Settle_their_Quarrel_Before_a_Judge_-_Walters_W618106B_-_Cropped.jpg</v>
      </c>
      <c r="G19" s="66"/>
      <c r="H19" s="70" t="s">
        <v>332</v>
      </c>
      <c r="I19" s="71"/>
      <c r="J19" s="71"/>
      <c r="K19" s="70" t="s">
        <v>332</v>
      </c>
      <c r="L19" s="74">
        <v>1</v>
      </c>
      <c r="M19" s="75">
        <v>1758.3525390625</v>
      </c>
      <c r="N19" s="75">
        <v>7613.4052734375</v>
      </c>
      <c r="O19" s="76"/>
      <c r="P19" s="77"/>
      <c r="Q19" s="77"/>
      <c r="R19" s="82"/>
      <c r="S19" s="49">
        <v>2</v>
      </c>
      <c r="T19" s="49">
        <v>1</v>
      </c>
      <c r="U19" s="50">
        <v>0</v>
      </c>
      <c r="V19" s="50">
        <v>0.006024</v>
      </c>
      <c r="W19" s="50">
        <v>0.004878</v>
      </c>
      <c r="X19" s="50">
        <v>0.499547</v>
      </c>
      <c r="Y19" s="50">
        <v>0.5</v>
      </c>
      <c r="Z19" s="50">
        <v>0.5</v>
      </c>
      <c r="AA19" s="72">
        <v>19</v>
      </c>
      <c r="AB19" s="72"/>
      <c r="AC19" s="73"/>
      <c r="AD19" s="80" t="s">
        <v>421</v>
      </c>
      <c r="AE19" s="98" t="str">
        <f>HYPERLINK("http://en.wikipedia.org/wiki/Sharia")</f>
        <v>http://en.wikipedia.org/wiki/Sharia</v>
      </c>
      <c r="AF19" s="80" t="s">
        <v>491</v>
      </c>
      <c r="AG19" s="80" t="s">
        <v>506</v>
      </c>
      <c r="AH19" s="80" t="s">
        <v>584</v>
      </c>
      <c r="AI19" s="80">
        <v>0.5770707</v>
      </c>
      <c r="AJ19" s="80">
        <v>500</v>
      </c>
      <c r="AK19" s="80"/>
      <c r="AL19" s="80" t="str">
        <f>REPLACE(INDEX(GroupVertices[Group],MATCH(Vertices[[#This Row],[Vertex]],GroupVertices[Vertex],0)),1,1,"")</f>
        <v>1</v>
      </c>
      <c r="AM19" s="49">
        <v>15</v>
      </c>
      <c r="AN19" s="50">
        <v>2.7726432532347505</v>
      </c>
      <c r="AO19" s="49">
        <v>5</v>
      </c>
      <c r="AP19" s="50">
        <v>0.9242144177449169</v>
      </c>
      <c r="AQ19" s="49">
        <v>0</v>
      </c>
      <c r="AR19" s="50">
        <v>0</v>
      </c>
      <c r="AS19" s="49">
        <v>521</v>
      </c>
      <c r="AT19" s="50">
        <v>96.30314232902033</v>
      </c>
      <c r="AU19" s="49">
        <v>541</v>
      </c>
      <c r="AV19" s="110" t="s">
        <v>2154</v>
      </c>
      <c r="AW19" s="110" t="s">
        <v>2154</v>
      </c>
      <c r="AX19" s="110" t="s">
        <v>2154</v>
      </c>
      <c r="AY19" s="110" t="s">
        <v>2154</v>
      </c>
      <c r="AZ19" s="2"/>
      <c r="BA19" s="3"/>
      <c r="BB19" s="3"/>
      <c r="BC19" s="3"/>
      <c r="BD19" s="3"/>
    </row>
    <row r="20" spans="1:56" ht="15">
      <c r="A20" s="65" t="s">
        <v>333</v>
      </c>
      <c r="B20" s="66"/>
      <c r="C20" s="66"/>
      <c r="D20" s="67">
        <v>80</v>
      </c>
      <c r="E20" s="69"/>
      <c r="F20" s="96" t="str">
        <f>HYPERLINK("https://upload.wikimedia.org/wikipedia/commons/6/66/OIC_Logo_since_2011.jpg")</f>
        <v>https://upload.wikimedia.org/wikipedia/commons/6/66/OIC_Logo_since_2011.jpg</v>
      </c>
      <c r="G20" s="66"/>
      <c r="H20" s="70" t="s">
        <v>333</v>
      </c>
      <c r="I20" s="71"/>
      <c r="J20" s="71"/>
      <c r="K20" s="70" t="s">
        <v>333</v>
      </c>
      <c r="L20" s="74">
        <v>1</v>
      </c>
      <c r="M20" s="75">
        <v>1296.3751220703125</v>
      </c>
      <c r="N20" s="75">
        <v>6836.0439453125</v>
      </c>
      <c r="O20" s="76"/>
      <c r="P20" s="77"/>
      <c r="Q20" s="77"/>
      <c r="R20" s="82"/>
      <c r="S20" s="49">
        <v>2</v>
      </c>
      <c r="T20" s="49">
        <v>1</v>
      </c>
      <c r="U20" s="50">
        <v>0</v>
      </c>
      <c r="V20" s="50">
        <v>0.006024</v>
      </c>
      <c r="W20" s="50">
        <v>0.004878</v>
      </c>
      <c r="X20" s="50">
        <v>0.499547</v>
      </c>
      <c r="Y20" s="50">
        <v>0.5</v>
      </c>
      <c r="Z20" s="50">
        <v>0.5</v>
      </c>
      <c r="AA20" s="72">
        <v>20</v>
      </c>
      <c r="AB20" s="72"/>
      <c r="AC20" s="73"/>
      <c r="AD20" s="80" t="s">
        <v>421</v>
      </c>
      <c r="AE20" s="80" t="s">
        <v>432</v>
      </c>
      <c r="AF20" s="80" t="s">
        <v>491</v>
      </c>
      <c r="AG20" s="80" t="s">
        <v>507</v>
      </c>
      <c r="AH20" s="80" t="s">
        <v>585</v>
      </c>
      <c r="AI20" s="80">
        <v>0.407264</v>
      </c>
      <c r="AJ20" s="80">
        <v>500</v>
      </c>
      <c r="AK20" s="80"/>
      <c r="AL20" s="80" t="str">
        <f>REPLACE(INDEX(GroupVertices[Group],MATCH(Vertices[[#This Row],[Vertex]],GroupVertices[Vertex],0)),1,1,"")</f>
        <v>1</v>
      </c>
      <c r="AM20" s="49">
        <v>5</v>
      </c>
      <c r="AN20" s="50">
        <v>4.237288135593221</v>
      </c>
      <c r="AO20" s="49">
        <v>0</v>
      </c>
      <c r="AP20" s="50">
        <v>0</v>
      </c>
      <c r="AQ20" s="49">
        <v>0</v>
      </c>
      <c r="AR20" s="50">
        <v>0</v>
      </c>
      <c r="AS20" s="49">
        <v>113</v>
      </c>
      <c r="AT20" s="50">
        <v>95.76271186440678</v>
      </c>
      <c r="AU20" s="49">
        <v>118</v>
      </c>
      <c r="AV20" s="110" t="s">
        <v>2154</v>
      </c>
      <c r="AW20" s="110" t="s">
        <v>2154</v>
      </c>
      <c r="AX20" s="110" t="s">
        <v>2154</v>
      </c>
      <c r="AY20" s="110" t="s">
        <v>2154</v>
      </c>
      <c r="AZ20" s="2"/>
      <c r="BA20" s="3"/>
      <c r="BB20" s="3"/>
      <c r="BC20" s="3"/>
      <c r="BD20" s="3"/>
    </row>
    <row r="21" spans="1:56" ht="15">
      <c r="A21" s="65" t="s">
        <v>388</v>
      </c>
      <c r="B21" s="66"/>
      <c r="C21" s="66"/>
      <c r="D21" s="67">
        <v>80</v>
      </c>
      <c r="E21" s="69"/>
      <c r="F21" s="96" t="str">
        <f>HYPERLINK("https://upload.wikimedia.org/wikipedia/commons/f/f0/Standard_ethics_logo.TIF")</f>
        <v>https://upload.wikimedia.org/wikipedia/commons/f/f0/Standard_ethics_logo.TIF</v>
      </c>
      <c r="G21" s="66"/>
      <c r="H21" s="70" t="s">
        <v>388</v>
      </c>
      <c r="I21" s="71"/>
      <c r="J21" s="71"/>
      <c r="K21" s="70" t="s">
        <v>388</v>
      </c>
      <c r="L21" s="74">
        <v>1</v>
      </c>
      <c r="M21" s="75">
        <v>3959.264404296875</v>
      </c>
      <c r="N21" s="75">
        <v>4956.3681640625</v>
      </c>
      <c r="O21" s="76"/>
      <c r="P21" s="77"/>
      <c r="Q21" s="77"/>
      <c r="R21" s="82"/>
      <c r="S21" s="49">
        <v>1</v>
      </c>
      <c r="T21" s="49">
        <v>0</v>
      </c>
      <c r="U21" s="50">
        <v>0</v>
      </c>
      <c r="V21" s="50">
        <v>0.005988</v>
      </c>
      <c r="W21" s="50">
        <v>0.004538</v>
      </c>
      <c r="X21" s="50">
        <v>0.28724</v>
      </c>
      <c r="Y21" s="50">
        <v>0</v>
      </c>
      <c r="Z21" s="50">
        <v>0</v>
      </c>
      <c r="AA21" s="72">
        <v>21</v>
      </c>
      <c r="AB21" s="72"/>
      <c r="AC21" s="73"/>
      <c r="AD21" s="80" t="s">
        <v>421</v>
      </c>
      <c r="AE21" s="80" t="s">
        <v>433</v>
      </c>
      <c r="AF21" s="80" t="s">
        <v>491</v>
      </c>
      <c r="AG21" s="80" t="s">
        <v>508</v>
      </c>
      <c r="AH21" s="80" t="s">
        <v>586</v>
      </c>
      <c r="AI21" s="80">
        <v>0.4811935</v>
      </c>
      <c r="AJ21" s="80">
        <v>158</v>
      </c>
      <c r="AK21" s="80"/>
      <c r="AL21" s="80" t="str">
        <f>REPLACE(INDEX(GroupVertices[Group],MATCH(Vertices[[#This Row],[Vertex]],GroupVertices[Vertex],0)),1,1,"")</f>
        <v>1</v>
      </c>
      <c r="AM21" s="49">
        <v>8</v>
      </c>
      <c r="AN21" s="50">
        <v>3.2388663967611335</v>
      </c>
      <c r="AO21" s="49">
        <v>0</v>
      </c>
      <c r="AP21" s="50">
        <v>0</v>
      </c>
      <c r="AQ21" s="49">
        <v>0</v>
      </c>
      <c r="AR21" s="50">
        <v>0</v>
      </c>
      <c r="AS21" s="49">
        <v>239</v>
      </c>
      <c r="AT21" s="50">
        <v>96.76113360323886</v>
      </c>
      <c r="AU21" s="49">
        <v>247</v>
      </c>
      <c r="AV21" s="49"/>
      <c r="AW21" s="49"/>
      <c r="AX21" s="49"/>
      <c r="AY21" s="49"/>
      <c r="AZ21" s="2"/>
      <c r="BA21" s="3"/>
      <c r="BB21" s="3"/>
      <c r="BC21" s="3"/>
      <c r="BD21" s="3"/>
    </row>
    <row r="22" spans="1:56" ht="15">
      <c r="A22" s="65" t="s">
        <v>389</v>
      </c>
      <c r="B22" s="66"/>
      <c r="C22" s="66"/>
      <c r="D22" s="67">
        <v>80</v>
      </c>
      <c r="E22" s="69"/>
      <c r="F22" s="96" t="str">
        <f>HYPERLINK("https://upload.wikimedia.org/wikipedia/en/thumb/8/80/Wikipedia-logo-v2.svg/1024px-Wikipedia-logo-v2.svg.png")</f>
        <v>https://upload.wikimedia.org/wikipedia/en/thumb/8/80/Wikipedia-logo-v2.svg/1024px-Wikipedia-logo-v2.svg.png</v>
      </c>
      <c r="G22" s="66"/>
      <c r="H22" s="70" t="s">
        <v>389</v>
      </c>
      <c r="I22" s="71"/>
      <c r="J22" s="71"/>
      <c r="K22" s="70" t="s">
        <v>389</v>
      </c>
      <c r="L22" s="74">
        <v>1</v>
      </c>
      <c r="M22" s="75">
        <v>776.887451171875</v>
      </c>
      <c r="N22" s="75">
        <v>5460.37060546875</v>
      </c>
      <c r="O22" s="76"/>
      <c r="P22" s="77"/>
      <c r="Q22" s="77"/>
      <c r="R22" s="82"/>
      <c r="S22" s="49">
        <v>1</v>
      </c>
      <c r="T22" s="49">
        <v>0</v>
      </c>
      <c r="U22" s="50">
        <v>0</v>
      </c>
      <c r="V22" s="50">
        <v>0.005988</v>
      </c>
      <c r="W22" s="50">
        <v>0.004538</v>
      </c>
      <c r="X22" s="50">
        <v>0.28724</v>
      </c>
      <c r="Y22" s="50">
        <v>0</v>
      </c>
      <c r="Z22" s="50">
        <v>0</v>
      </c>
      <c r="AA22" s="72">
        <v>22</v>
      </c>
      <c r="AB22" s="72"/>
      <c r="AC22" s="73"/>
      <c r="AD22" s="80" t="s">
        <v>421</v>
      </c>
      <c r="AE22" s="80" t="s">
        <v>434</v>
      </c>
      <c r="AF22" s="80" t="s">
        <v>491</v>
      </c>
      <c r="AG22" s="80" t="s">
        <v>509</v>
      </c>
      <c r="AH22" s="80" t="s">
        <v>587</v>
      </c>
      <c r="AI22" s="80">
        <v>0</v>
      </c>
      <c r="AJ22" s="80">
        <v>2</v>
      </c>
      <c r="AK22" s="80"/>
      <c r="AL22" s="80" t="str">
        <f>REPLACE(INDEX(GroupVertices[Group],MATCH(Vertices[[#This Row],[Vertex]],GroupVertices[Vertex],0)),1,1,"")</f>
        <v>1</v>
      </c>
      <c r="AM22" s="49">
        <v>2</v>
      </c>
      <c r="AN22" s="50">
        <v>0.796812749003984</v>
      </c>
      <c r="AO22" s="49">
        <v>1</v>
      </c>
      <c r="AP22" s="50">
        <v>0.398406374501992</v>
      </c>
      <c r="AQ22" s="49">
        <v>0</v>
      </c>
      <c r="AR22" s="50">
        <v>0</v>
      </c>
      <c r="AS22" s="49">
        <v>248</v>
      </c>
      <c r="AT22" s="50">
        <v>98.80478087649402</v>
      </c>
      <c r="AU22" s="49">
        <v>251</v>
      </c>
      <c r="AV22" s="49"/>
      <c r="AW22" s="49"/>
      <c r="AX22" s="49"/>
      <c r="AY22" s="49"/>
      <c r="AZ22" s="2"/>
      <c r="BA22" s="3"/>
      <c r="BB22" s="3"/>
      <c r="BC22" s="3"/>
      <c r="BD22" s="3"/>
    </row>
    <row r="23" spans="1:56" ht="15">
      <c r="A23" s="65" t="s">
        <v>334</v>
      </c>
      <c r="B23" s="66"/>
      <c r="C23" s="66"/>
      <c r="D23" s="67">
        <v>92.43743463418355</v>
      </c>
      <c r="E23" s="69"/>
      <c r="F23" s="96" t="str">
        <f>HYPERLINK("https://upload.wikimedia.org/wikipedia/commons/2/29/ThreeCoins.svg")</f>
        <v>https://upload.wikimedia.org/wikipedia/commons/2/29/ThreeCoins.svg</v>
      </c>
      <c r="G23" s="66"/>
      <c r="H23" s="70" t="s">
        <v>334</v>
      </c>
      <c r="I23" s="71"/>
      <c r="J23" s="71"/>
      <c r="K23" s="70" t="s">
        <v>334</v>
      </c>
      <c r="L23" s="74">
        <v>4.54814164847935</v>
      </c>
      <c r="M23" s="75">
        <v>299.5331726074219</v>
      </c>
      <c r="N23" s="75">
        <v>3078.483642578125</v>
      </c>
      <c r="O23" s="76"/>
      <c r="P23" s="77"/>
      <c r="Q23" s="77"/>
      <c r="R23" s="82"/>
      <c r="S23" s="49">
        <v>4</v>
      </c>
      <c r="T23" s="49">
        <v>1</v>
      </c>
      <c r="U23" s="50">
        <v>2</v>
      </c>
      <c r="V23" s="50">
        <v>0.006098</v>
      </c>
      <c r="W23" s="50">
        <v>0.007239</v>
      </c>
      <c r="X23" s="50">
        <v>0.693181</v>
      </c>
      <c r="Y23" s="50">
        <v>0.3333333333333333</v>
      </c>
      <c r="Z23" s="50">
        <v>0.25</v>
      </c>
      <c r="AA23" s="72">
        <v>23</v>
      </c>
      <c r="AB23" s="72"/>
      <c r="AC23" s="73"/>
      <c r="AD23" s="80" t="s">
        <v>421</v>
      </c>
      <c r="AE23" s="80" t="s">
        <v>435</v>
      </c>
      <c r="AF23" s="80" t="s">
        <v>491</v>
      </c>
      <c r="AG23" s="80" t="s">
        <v>510</v>
      </c>
      <c r="AH23" s="80" t="s">
        <v>588</v>
      </c>
      <c r="AI23" s="80">
        <v>0.2869319</v>
      </c>
      <c r="AJ23" s="80">
        <v>32</v>
      </c>
      <c r="AK23" s="80"/>
      <c r="AL23" s="80" t="str">
        <f>REPLACE(INDEX(GroupVertices[Group],MATCH(Vertices[[#This Row],[Vertex]],GroupVertices[Vertex],0)),1,1,"")</f>
        <v>1</v>
      </c>
      <c r="AM23" s="49">
        <v>8</v>
      </c>
      <c r="AN23" s="50">
        <v>5</v>
      </c>
      <c r="AO23" s="49">
        <v>3</v>
      </c>
      <c r="AP23" s="50">
        <v>1.875</v>
      </c>
      <c r="AQ23" s="49">
        <v>0</v>
      </c>
      <c r="AR23" s="50">
        <v>0</v>
      </c>
      <c r="AS23" s="49">
        <v>149</v>
      </c>
      <c r="AT23" s="50">
        <v>93.125</v>
      </c>
      <c r="AU23" s="49">
        <v>160</v>
      </c>
      <c r="AV23" s="110" t="s">
        <v>2154</v>
      </c>
      <c r="AW23" s="110" t="s">
        <v>2154</v>
      </c>
      <c r="AX23" s="110" t="s">
        <v>2154</v>
      </c>
      <c r="AY23" s="110" t="s">
        <v>2154</v>
      </c>
      <c r="AZ23" s="2"/>
      <c r="BA23" s="3"/>
      <c r="BB23" s="3"/>
      <c r="BC23" s="3"/>
      <c r="BD23" s="3"/>
    </row>
    <row r="24" spans="1:56" ht="15">
      <c r="A24" s="65" t="s">
        <v>335</v>
      </c>
      <c r="B24" s="66"/>
      <c r="C24" s="66"/>
      <c r="D24" s="67">
        <v>98.65615195127532</v>
      </c>
      <c r="E24" s="69"/>
      <c r="F24" s="96" t="str">
        <f>HYPERLINK("https://upload.wikimedia.org/wikipedia/commons/7/7b/Obverse_of_the_series_2009_%24100_Federal_Reserve_Note.jpg")</f>
        <v>https://upload.wikimedia.org/wikipedia/commons/7/7b/Obverse_of_the_series_2009_%24100_Federal_Reserve_Note.jpg</v>
      </c>
      <c r="G24" s="66"/>
      <c r="H24" s="70" t="s">
        <v>335</v>
      </c>
      <c r="I24" s="71"/>
      <c r="J24" s="71"/>
      <c r="K24" s="70" t="s">
        <v>335</v>
      </c>
      <c r="L24" s="74">
        <v>6.322212472719025</v>
      </c>
      <c r="M24" s="75">
        <v>849.2008056640625</v>
      </c>
      <c r="N24" s="75">
        <v>3065.22119140625</v>
      </c>
      <c r="O24" s="76"/>
      <c r="P24" s="77"/>
      <c r="Q24" s="77"/>
      <c r="R24" s="82"/>
      <c r="S24" s="49">
        <v>2</v>
      </c>
      <c r="T24" s="49">
        <v>3</v>
      </c>
      <c r="U24" s="50">
        <v>3</v>
      </c>
      <c r="V24" s="50">
        <v>0.006098</v>
      </c>
      <c r="W24" s="50">
        <v>0.007022</v>
      </c>
      <c r="X24" s="50">
        <v>0.733515</v>
      </c>
      <c r="Y24" s="50">
        <v>0.25</v>
      </c>
      <c r="Z24" s="50">
        <v>0.25</v>
      </c>
      <c r="AA24" s="72">
        <v>24</v>
      </c>
      <c r="AB24" s="72"/>
      <c r="AC24" s="73"/>
      <c r="AD24" s="80" t="s">
        <v>421</v>
      </c>
      <c r="AE24" s="80" t="s">
        <v>436</v>
      </c>
      <c r="AF24" s="80" t="s">
        <v>491</v>
      </c>
      <c r="AG24" s="80" t="s">
        <v>511</v>
      </c>
      <c r="AH24" s="80" t="s">
        <v>589</v>
      </c>
      <c r="AI24" s="80">
        <v>0.1601831</v>
      </c>
      <c r="AJ24" s="80">
        <v>23</v>
      </c>
      <c r="AK24" s="80"/>
      <c r="AL24" s="80" t="str">
        <f>REPLACE(INDEX(GroupVertices[Group],MATCH(Vertices[[#This Row],[Vertex]],GroupVertices[Vertex],0)),1,1,"")</f>
        <v>1</v>
      </c>
      <c r="AM24" s="49">
        <v>2</v>
      </c>
      <c r="AN24" s="50">
        <v>1.7857142857142858</v>
      </c>
      <c r="AO24" s="49">
        <v>1</v>
      </c>
      <c r="AP24" s="50">
        <v>0.8928571428571429</v>
      </c>
      <c r="AQ24" s="49">
        <v>0</v>
      </c>
      <c r="AR24" s="50">
        <v>0</v>
      </c>
      <c r="AS24" s="49">
        <v>109</v>
      </c>
      <c r="AT24" s="50">
        <v>97.32142857142857</v>
      </c>
      <c r="AU24" s="49">
        <v>112</v>
      </c>
      <c r="AV24" s="110" t="s">
        <v>2154</v>
      </c>
      <c r="AW24" s="110" t="s">
        <v>2154</v>
      </c>
      <c r="AX24" s="110" t="s">
        <v>2154</v>
      </c>
      <c r="AY24" s="110" t="s">
        <v>2154</v>
      </c>
      <c r="AZ24" s="2"/>
      <c r="BA24" s="3"/>
      <c r="BB24" s="3"/>
      <c r="BC24" s="3"/>
      <c r="BD24" s="3"/>
    </row>
    <row r="25" spans="1:56" ht="15">
      <c r="A25" s="65" t="s">
        <v>390</v>
      </c>
      <c r="B25" s="66"/>
      <c r="C25" s="66"/>
      <c r="D25" s="67">
        <v>80</v>
      </c>
      <c r="E25" s="69"/>
      <c r="F25" s="96" t="str">
        <f>HYPERLINK("https://upload.wikimedia.org/wikipedia/commons/7/72/Turbine_aalborg.jpg")</f>
        <v>https://upload.wikimedia.org/wikipedia/commons/7/72/Turbine_aalborg.jpg</v>
      </c>
      <c r="G25" s="66"/>
      <c r="H25" s="70" t="s">
        <v>390</v>
      </c>
      <c r="I25" s="71"/>
      <c r="J25" s="71"/>
      <c r="K25" s="70" t="s">
        <v>390</v>
      </c>
      <c r="L25" s="74">
        <v>1</v>
      </c>
      <c r="M25" s="75">
        <v>1399.1622314453125</v>
      </c>
      <c r="N25" s="75">
        <v>3573.868896484375</v>
      </c>
      <c r="O25" s="76"/>
      <c r="P25" s="77"/>
      <c r="Q25" s="77"/>
      <c r="R25" s="82"/>
      <c r="S25" s="49">
        <v>2</v>
      </c>
      <c r="T25" s="49">
        <v>0</v>
      </c>
      <c r="U25" s="50">
        <v>0</v>
      </c>
      <c r="V25" s="50">
        <v>0.006024</v>
      </c>
      <c r="W25" s="50">
        <v>0.005027</v>
      </c>
      <c r="X25" s="50">
        <v>0.443112</v>
      </c>
      <c r="Y25" s="50">
        <v>0.5</v>
      </c>
      <c r="Z25" s="50">
        <v>0</v>
      </c>
      <c r="AA25" s="72">
        <v>25</v>
      </c>
      <c r="AB25" s="72"/>
      <c r="AC25" s="73"/>
      <c r="AD25" s="80" t="s">
        <v>421</v>
      </c>
      <c r="AE25" s="80" t="s">
        <v>437</v>
      </c>
      <c r="AF25" s="80" t="s">
        <v>491</v>
      </c>
      <c r="AG25" s="80" t="s">
        <v>512</v>
      </c>
      <c r="AH25" s="80" t="s">
        <v>590</v>
      </c>
      <c r="AI25" s="80">
        <v>0</v>
      </c>
      <c r="AJ25" s="80">
        <v>16</v>
      </c>
      <c r="AK25" s="80"/>
      <c r="AL25" s="80" t="str">
        <f>REPLACE(INDEX(GroupVertices[Group],MATCH(Vertices[[#This Row],[Vertex]],GroupVertices[Vertex],0)),1,1,"")</f>
        <v>1</v>
      </c>
      <c r="AM25" s="49">
        <v>10</v>
      </c>
      <c r="AN25" s="50">
        <v>3.1446540880503147</v>
      </c>
      <c r="AO25" s="49">
        <v>10</v>
      </c>
      <c r="AP25" s="50">
        <v>3.1446540880503147</v>
      </c>
      <c r="AQ25" s="49">
        <v>0</v>
      </c>
      <c r="AR25" s="50">
        <v>0</v>
      </c>
      <c r="AS25" s="49">
        <v>298</v>
      </c>
      <c r="AT25" s="50">
        <v>93.71069182389937</v>
      </c>
      <c r="AU25" s="49">
        <v>318</v>
      </c>
      <c r="AV25" s="49"/>
      <c r="AW25" s="49"/>
      <c r="AX25" s="49"/>
      <c r="AY25" s="49"/>
      <c r="AZ25" s="2"/>
      <c r="BA25" s="3"/>
      <c r="BB25" s="3"/>
      <c r="BC25" s="3"/>
      <c r="BD25" s="3"/>
    </row>
    <row r="26" spans="1:56" ht="15">
      <c r="A26" s="65" t="s">
        <v>375</v>
      </c>
      <c r="B26" s="66"/>
      <c r="C26" s="66"/>
      <c r="D26" s="67">
        <v>330.0812767426813</v>
      </c>
      <c r="E26" s="69"/>
      <c r="F26" s="96" t="str">
        <f>HYPERLINK("https://upload.wikimedia.org/wikipedia/commons/f/f5/Photos_NewYork1_032.jpg")</f>
        <v>https://upload.wikimedia.org/wikipedia/commons/f/f5/Photos_NewYork1_032.jpg</v>
      </c>
      <c r="G26" s="66"/>
      <c r="H26" s="70" t="s">
        <v>375</v>
      </c>
      <c r="I26" s="71"/>
      <c r="J26" s="71"/>
      <c r="K26" s="70" t="s">
        <v>375</v>
      </c>
      <c r="L26" s="74">
        <v>72.34299151023004</v>
      </c>
      <c r="M26" s="75">
        <v>9466.498046875</v>
      </c>
      <c r="N26" s="75">
        <v>715.2463989257812</v>
      </c>
      <c r="O26" s="76"/>
      <c r="P26" s="77"/>
      <c r="Q26" s="77"/>
      <c r="R26" s="82"/>
      <c r="S26" s="49">
        <v>14</v>
      </c>
      <c r="T26" s="49">
        <v>1</v>
      </c>
      <c r="U26" s="50">
        <v>40.214286</v>
      </c>
      <c r="V26" s="50">
        <v>0.006494</v>
      </c>
      <c r="W26" s="50">
        <v>0.023385</v>
      </c>
      <c r="X26" s="50">
        <v>1.822512</v>
      </c>
      <c r="Y26" s="50">
        <v>0.23626373626373626</v>
      </c>
      <c r="Z26" s="50">
        <v>0.07142857142857142</v>
      </c>
      <c r="AA26" s="72">
        <v>26</v>
      </c>
      <c r="AB26" s="72"/>
      <c r="AC26" s="73"/>
      <c r="AD26" s="80" t="s">
        <v>421</v>
      </c>
      <c r="AE26" s="80" t="s">
        <v>438</v>
      </c>
      <c r="AF26" s="80" t="s">
        <v>491</v>
      </c>
      <c r="AG26" s="80" t="s">
        <v>513</v>
      </c>
      <c r="AH26" s="80" t="s">
        <v>591</v>
      </c>
      <c r="AI26" s="80">
        <v>0.2772082</v>
      </c>
      <c r="AJ26" s="80">
        <v>500</v>
      </c>
      <c r="AK26" s="80"/>
      <c r="AL26" s="80" t="str">
        <f>REPLACE(INDEX(GroupVertices[Group],MATCH(Vertices[[#This Row],[Vertex]],GroupVertices[Vertex],0)),1,1,"")</f>
        <v>5</v>
      </c>
      <c r="AM26" s="49">
        <v>4</v>
      </c>
      <c r="AN26" s="50">
        <v>5.882352941176471</v>
      </c>
      <c r="AO26" s="49">
        <v>0</v>
      </c>
      <c r="AP26" s="50">
        <v>0</v>
      </c>
      <c r="AQ26" s="49">
        <v>0</v>
      </c>
      <c r="AR26" s="50">
        <v>0</v>
      </c>
      <c r="AS26" s="49">
        <v>64</v>
      </c>
      <c r="AT26" s="50">
        <v>94.11764705882354</v>
      </c>
      <c r="AU26" s="49">
        <v>68</v>
      </c>
      <c r="AV26" s="110" t="s">
        <v>2154</v>
      </c>
      <c r="AW26" s="110" t="s">
        <v>2154</v>
      </c>
      <c r="AX26" s="110" t="s">
        <v>2154</v>
      </c>
      <c r="AY26" s="110" t="s">
        <v>2154</v>
      </c>
      <c r="AZ26" s="2"/>
      <c r="BA26" s="3"/>
      <c r="BB26" s="3"/>
      <c r="BC26" s="3"/>
      <c r="BD26" s="3"/>
    </row>
    <row r="27" spans="1:56" ht="15">
      <c r="A27" s="65" t="s">
        <v>391</v>
      </c>
      <c r="B27" s="66"/>
      <c r="C27" s="66"/>
      <c r="D27" s="67">
        <v>80</v>
      </c>
      <c r="E27" s="69"/>
      <c r="F27" s="96" t="str">
        <f>HYPERLINK("https://upload.wikimedia.org/wikipedia/en/9/99/Question_book-new.svg")</f>
        <v>https://upload.wikimedia.org/wikipedia/en/9/99/Question_book-new.svg</v>
      </c>
      <c r="G27" s="66"/>
      <c r="H27" s="70" t="s">
        <v>391</v>
      </c>
      <c r="I27" s="71"/>
      <c r="J27" s="71"/>
      <c r="K27" s="70" t="s">
        <v>391</v>
      </c>
      <c r="L27" s="74">
        <v>1</v>
      </c>
      <c r="M27" s="75">
        <v>3177.21337890625</v>
      </c>
      <c r="N27" s="75">
        <v>6334.9443359375</v>
      </c>
      <c r="O27" s="76"/>
      <c r="P27" s="77"/>
      <c r="Q27" s="77"/>
      <c r="R27" s="82"/>
      <c r="S27" s="49">
        <v>1</v>
      </c>
      <c r="T27" s="49">
        <v>0</v>
      </c>
      <c r="U27" s="50">
        <v>0</v>
      </c>
      <c r="V27" s="50">
        <v>0.005988</v>
      </c>
      <c r="W27" s="50">
        <v>0.004538</v>
      </c>
      <c r="X27" s="50">
        <v>0.28724</v>
      </c>
      <c r="Y27" s="50">
        <v>0</v>
      </c>
      <c r="Z27" s="50">
        <v>0</v>
      </c>
      <c r="AA27" s="72">
        <v>27</v>
      </c>
      <c r="AB27" s="72"/>
      <c r="AC27" s="73"/>
      <c r="AD27" s="80" t="s">
        <v>421</v>
      </c>
      <c r="AE27" s="80" t="s">
        <v>439</v>
      </c>
      <c r="AF27" s="80" t="s">
        <v>491</v>
      </c>
      <c r="AG27" s="80" t="s">
        <v>514</v>
      </c>
      <c r="AH27" s="80" t="s">
        <v>592</v>
      </c>
      <c r="AI27" s="80">
        <v>0.248312</v>
      </c>
      <c r="AJ27" s="80">
        <v>271</v>
      </c>
      <c r="AK27" s="80"/>
      <c r="AL27" s="80" t="str">
        <f>REPLACE(INDEX(GroupVertices[Group],MATCH(Vertices[[#This Row],[Vertex]],GroupVertices[Vertex],0)),1,1,"")</f>
        <v>1</v>
      </c>
      <c r="AM27" s="49">
        <v>3</v>
      </c>
      <c r="AN27" s="50">
        <v>2.272727272727273</v>
      </c>
      <c r="AO27" s="49">
        <v>0</v>
      </c>
      <c r="AP27" s="50">
        <v>0</v>
      </c>
      <c r="AQ27" s="49">
        <v>0</v>
      </c>
      <c r="AR27" s="50">
        <v>0</v>
      </c>
      <c r="AS27" s="49">
        <v>129</v>
      </c>
      <c r="AT27" s="50">
        <v>97.72727272727273</v>
      </c>
      <c r="AU27" s="49">
        <v>132</v>
      </c>
      <c r="AV27" s="49"/>
      <c r="AW27" s="49"/>
      <c r="AX27" s="49"/>
      <c r="AY27" s="49"/>
      <c r="AZ27" s="2"/>
      <c r="BA27" s="3"/>
      <c r="BB27" s="3"/>
      <c r="BC27" s="3"/>
      <c r="BD27" s="3"/>
    </row>
    <row r="28" spans="1:56" ht="15">
      <c r="A28" s="65" t="s">
        <v>336</v>
      </c>
      <c r="B28" s="66"/>
      <c r="C28" s="66"/>
      <c r="D28" s="67">
        <v>83.10935865854589</v>
      </c>
      <c r="E28" s="69"/>
      <c r="F28" s="96" t="str">
        <f>HYPERLINK("https://upload.wikimedia.org/wikipedia/commons/9/94/Bloomberg_tower.jpg")</f>
        <v>https://upload.wikimedia.org/wikipedia/commons/9/94/Bloomberg_tower.jpg</v>
      </c>
      <c r="G28" s="66"/>
      <c r="H28" s="70" t="s">
        <v>336</v>
      </c>
      <c r="I28" s="71"/>
      <c r="J28" s="71"/>
      <c r="K28" s="70" t="s">
        <v>336</v>
      </c>
      <c r="L28" s="74">
        <v>1.8870354121198376</v>
      </c>
      <c r="M28" s="75">
        <v>9892.853515625</v>
      </c>
      <c r="N28" s="75">
        <v>9793.45703125</v>
      </c>
      <c r="O28" s="76"/>
      <c r="P28" s="77"/>
      <c r="Q28" s="77"/>
      <c r="R28" s="82"/>
      <c r="S28" s="49">
        <v>2</v>
      </c>
      <c r="T28" s="49">
        <v>1</v>
      </c>
      <c r="U28" s="50">
        <v>0.5</v>
      </c>
      <c r="V28" s="50">
        <v>0.006061</v>
      </c>
      <c r="W28" s="50">
        <v>0.006967</v>
      </c>
      <c r="X28" s="50">
        <v>0.525089</v>
      </c>
      <c r="Y28" s="50">
        <v>0.3333333333333333</v>
      </c>
      <c r="Z28" s="50">
        <v>0</v>
      </c>
      <c r="AA28" s="72">
        <v>28</v>
      </c>
      <c r="AB28" s="72"/>
      <c r="AC28" s="73"/>
      <c r="AD28" s="80" t="s">
        <v>421</v>
      </c>
      <c r="AE28" s="80" t="s">
        <v>440</v>
      </c>
      <c r="AF28" s="80" t="s">
        <v>491</v>
      </c>
      <c r="AG28" s="80" t="s">
        <v>515</v>
      </c>
      <c r="AH28" s="80" t="s">
        <v>593</v>
      </c>
      <c r="AI28" s="80">
        <v>0.3635228</v>
      </c>
      <c r="AJ28" s="80">
        <v>500</v>
      </c>
      <c r="AK28" s="80"/>
      <c r="AL28" s="80" t="str">
        <f>REPLACE(INDEX(GroupVertices[Group],MATCH(Vertices[[#This Row],[Vertex]],GroupVertices[Vertex],0)),1,1,"")</f>
        <v>2</v>
      </c>
      <c r="AM28" s="49">
        <v>1</v>
      </c>
      <c r="AN28" s="50">
        <v>0.5154639175257731</v>
      </c>
      <c r="AO28" s="49">
        <v>4</v>
      </c>
      <c r="AP28" s="50">
        <v>2.0618556701030926</v>
      </c>
      <c r="AQ28" s="49">
        <v>0</v>
      </c>
      <c r="AR28" s="50">
        <v>0</v>
      </c>
      <c r="AS28" s="49">
        <v>189</v>
      </c>
      <c r="AT28" s="50">
        <v>97.42268041237114</v>
      </c>
      <c r="AU28" s="49">
        <v>194</v>
      </c>
      <c r="AV28" s="110" t="s">
        <v>2154</v>
      </c>
      <c r="AW28" s="110" t="s">
        <v>2154</v>
      </c>
      <c r="AX28" s="110" t="s">
        <v>2154</v>
      </c>
      <c r="AY28" s="110" t="s">
        <v>2154</v>
      </c>
      <c r="AZ28" s="2"/>
      <c r="BA28" s="3"/>
      <c r="BB28" s="3"/>
      <c r="BC28" s="3"/>
      <c r="BD28" s="3"/>
    </row>
    <row r="29" spans="1:56" ht="15">
      <c r="A29" s="65" t="s">
        <v>376</v>
      </c>
      <c r="B29" s="66"/>
      <c r="C29" s="66"/>
      <c r="D29" s="67">
        <v>449.19932689685277</v>
      </c>
      <c r="E29" s="69"/>
      <c r="F29" s="96" t="str">
        <f>HYPERLINK("https://upload.wikimedia.org/wikipedia/en/b/b4/Ambox_important.svg")</f>
        <v>https://upload.wikimedia.org/wikipedia/en/b/b4/Ambox_important.svg</v>
      </c>
      <c r="G29" s="66"/>
      <c r="H29" s="70" t="s">
        <v>376</v>
      </c>
      <c r="I29" s="71"/>
      <c r="J29" s="71"/>
      <c r="K29" s="70" t="s">
        <v>376</v>
      </c>
      <c r="L29" s="74">
        <v>106.32489591968482</v>
      </c>
      <c r="M29" s="75">
        <v>8150.662109375</v>
      </c>
      <c r="N29" s="75">
        <v>9128.4013671875</v>
      </c>
      <c r="O29" s="76"/>
      <c r="P29" s="77"/>
      <c r="Q29" s="77"/>
      <c r="R29" s="82"/>
      <c r="S29" s="49">
        <v>10</v>
      </c>
      <c r="T29" s="49">
        <v>6</v>
      </c>
      <c r="U29" s="50">
        <v>59.369048</v>
      </c>
      <c r="V29" s="50">
        <v>0.006579</v>
      </c>
      <c r="W29" s="50">
        <v>0.023929</v>
      </c>
      <c r="X29" s="50">
        <v>2.066141</v>
      </c>
      <c r="Y29" s="50">
        <v>0.2125</v>
      </c>
      <c r="Z29" s="50">
        <v>0</v>
      </c>
      <c r="AA29" s="72">
        <v>29</v>
      </c>
      <c r="AB29" s="72"/>
      <c r="AC29" s="73"/>
      <c r="AD29" s="80" t="s">
        <v>421</v>
      </c>
      <c r="AE29" s="80" t="s">
        <v>441</v>
      </c>
      <c r="AF29" s="80" t="s">
        <v>491</v>
      </c>
      <c r="AG29" s="80" t="s">
        <v>516</v>
      </c>
      <c r="AH29" s="80" t="s">
        <v>594</v>
      </c>
      <c r="AI29" s="80">
        <v>0.3085133</v>
      </c>
      <c r="AJ29" s="80">
        <v>211</v>
      </c>
      <c r="AK29" s="80"/>
      <c r="AL29" s="80" t="str">
        <f>REPLACE(INDEX(GroupVertices[Group],MATCH(Vertices[[#This Row],[Vertex]],GroupVertices[Vertex],0)),1,1,"")</f>
        <v>2</v>
      </c>
      <c r="AM29" s="49">
        <v>3</v>
      </c>
      <c r="AN29" s="50">
        <v>1.1450381679389312</v>
      </c>
      <c r="AO29" s="49">
        <v>2</v>
      </c>
      <c r="AP29" s="50">
        <v>0.7633587786259542</v>
      </c>
      <c r="AQ29" s="49">
        <v>0</v>
      </c>
      <c r="AR29" s="50">
        <v>0</v>
      </c>
      <c r="AS29" s="49">
        <v>257</v>
      </c>
      <c r="AT29" s="50">
        <v>98.09160305343511</v>
      </c>
      <c r="AU29" s="49">
        <v>262</v>
      </c>
      <c r="AV29" s="110" t="s">
        <v>2154</v>
      </c>
      <c r="AW29" s="110" t="s">
        <v>2154</v>
      </c>
      <c r="AX29" s="110" t="s">
        <v>2154</v>
      </c>
      <c r="AY29" s="110" t="s">
        <v>2154</v>
      </c>
      <c r="AZ29" s="2"/>
      <c r="BA29" s="3"/>
      <c r="BB29" s="3"/>
      <c r="BC29" s="3"/>
      <c r="BD29" s="3"/>
    </row>
    <row r="30" spans="1:56" ht="15">
      <c r="A30" s="65" t="s">
        <v>337</v>
      </c>
      <c r="B30" s="66"/>
      <c r="C30" s="66"/>
      <c r="D30" s="67">
        <v>95.75408179706005</v>
      </c>
      <c r="E30" s="69"/>
      <c r="F30" s="96" t="str">
        <f>HYPERLINK("https://upload.wikimedia.org/wikipedia/commons/b/b0/Increase2.svg")</f>
        <v>https://upload.wikimedia.org/wikipedia/commons/b/b0/Increase2.svg</v>
      </c>
      <c r="G30" s="66"/>
      <c r="H30" s="70" t="s">
        <v>337</v>
      </c>
      <c r="I30" s="71"/>
      <c r="J30" s="71"/>
      <c r="K30" s="70" t="s">
        <v>337</v>
      </c>
      <c r="L30" s="74">
        <v>5.494312163383569</v>
      </c>
      <c r="M30" s="75">
        <v>9425.8486328125</v>
      </c>
      <c r="N30" s="75">
        <v>7741.34765625</v>
      </c>
      <c r="O30" s="76"/>
      <c r="P30" s="77"/>
      <c r="Q30" s="77"/>
      <c r="R30" s="82"/>
      <c r="S30" s="49">
        <v>3</v>
      </c>
      <c r="T30" s="49">
        <v>2</v>
      </c>
      <c r="U30" s="50">
        <v>2.533333</v>
      </c>
      <c r="V30" s="50">
        <v>0.006135</v>
      </c>
      <c r="W30" s="50">
        <v>0.010935</v>
      </c>
      <c r="X30" s="50">
        <v>0.753446</v>
      </c>
      <c r="Y30" s="50">
        <v>0.3</v>
      </c>
      <c r="Z30" s="50">
        <v>0</v>
      </c>
      <c r="AA30" s="72">
        <v>30</v>
      </c>
      <c r="AB30" s="72"/>
      <c r="AC30" s="73"/>
      <c r="AD30" s="80" t="s">
        <v>421</v>
      </c>
      <c r="AE30" s="80" t="s">
        <v>442</v>
      </c>
      <c r="AF30" s="80" t="s">
        <v>491</v>
      </c>
      <c r="AG30" s="80" t="s">
        <v>517</v>
      </c>
      <c r="AH30" s="80" t="s">
        <v>595</v>
      </c>
      <c r="AI30" s="80">
        <v>0.4507768</v>
      </c>
      <c r="AJ30" s="80">
        <v>378</v>
      </c>
      <c r="AK30" s="80"/>
      <c r="AL30" s="80" t="str">
        <f>REPLACE(INDEX(GroupVertices[Group],MATCH(Vertices[[#This Row],[Vertex]],GroupVertices[Vertex],0)),1,1,"")</f>
        <v>2</v>
      </c>
      <c r="AM30" s="49">
        <v>4</v>
      </c>
      <c r="AN30" s="50">
        <v>3.8461538461538463</v>
      </c>
      <c r="AO30" s="49">
        <v>1</v>
      </c>
      <c r="AP30" s="50">
        <v>0.9615384615384616</v>
      </c>
      <c r="AQ30" s="49">
        <v>0</v>
      </c>
      <c r="AR30" s="50">
        <v>0</v>
      </c>
      <c r="AS30" s="49">
        <v>99</v>
      </c>
      <c r="AT30" s="50">
        <v>95.1923076923077</v>
      </c>
      <c r="AU30" s="49">
        <v>104</v>
      </c>
      <c r="AV30" s="110" t="s">
        <v>2154</v>
      </c>
      <c r="AW30" s="110" t="s">
        <v>2154</v>
      </c>
      <c r="AX30" s="110" t="s">
        <v>2154</v>
      </c>
      <c r="AY30" s="110" t="s">
        <v>2154</v>
      </c>
      <c r="AZ30" s="2"/>
      <c r="BA30" s="3"/>
      <c r="BB30" s="3"/>
      <c r="BC30" s="3"/>
      <c r="BD30" s="3"/>
    </row>
    <row r="31" spans="1:56" ht="15">
      <c r="A31" s="65" t="s">
        <v>392</v>
      </c>
      <c r="B31" s="66"/>
      <c r="C31" s="66"/>
      <c r="D31" s="67">
        <v>80</v>
      </c>
      <c r="E31" s="69"/>
      <c r="F31" s="96" t="str">
        <f>HYPERLINK("https://upload.wikimedia.org/wikipedia/commons/9/9f/Chicklet-currency.jpg")</f>
        <v>https://upload.wikimedia.org/wikipedia/commons/9/9f/Chicklet-currency.jpg</v>
      </c>
      <c r="G31" s="66"/>
      <c r="H31" s="70" t="s">
        <v>392</v>
      </c>
      <c r="I31" s="71"/>
      <c r="J31" s="71"/>
      <c r="K31" s="70" t="s">
        <v>392</v>
      </c>
      <c r="L31" s="74">
        <v>1</v>
      </c>
      <c r="M31" s="75">
        <v>1970.8695068359375</v>
      </c>
      <c r="N31" s="75">
        <v>9811.2294921875</v>
      </c>
      <c r="O31" s="76"/>
      <c r="P31" s="77"/>
      <c r="Q31" s="77"/>
      <c r="R31" s="82"/>
      <c r="S31" s="49">
        <v>1</v>
      </c>
      <c r="T31" s="49">
        <v>0</v>
      </c>
      <c r="U31" s="50">
        <v>0</v>
      </c>
      <c r="V31" s="50">
        <v>0.005988</v>
      </c>
      <c r="W31" s="50">
        <v>0.004538</v>
      </c>
      <c r="X31" s="50">
        <v>0.28724</v>
      </c>
      <c r="Y31" s="50">
        <v>0</v>
      </c>
      <c r="Z31" s="50">
        <v>0</v>
      </c>
      <c r="AA31" s="72">
        <v>31</v>
      </c>
      <c r="AB31" s="72"/>
      <c r="AC31" s="73"/>
      <c r="AD31" s="80" t="s">
        <v>421</v>
      </c>
      <c r="AE31" s="80" t="s">
        <v>443</v>
      </c>
      <c r="AF31" s="80" t="s">
        <v>491</v>
      </c>
      <c r="AG31" s="80" t="s">
        <v>518</v>
      </c>
      <c r="AH31" s="80" t="s">
        <v>596</v>
      </c>
      <c r="AI31" s="80">
        <v>0.3328582</v>
      </c>
      <c r="AJ31" s="80">
        <v>304</v>
      </c>
      <c r="AK31" s="80"/>
      <c r="AL31" s="80" t="str">
        <f>REPLACE(INDEX(GroupVertices[Group],MATCH(Vertices[[#This Row],[Vertex]],GroupVertices[Vertex],0)),1,1,"")</f>
        <v>1</v>
      </c>
      <c r="AM31" s="49">
        <v>0</v>
      </c>
      <c r="AN31" s="50">
        <v>0</v>
      </c>
      <c r="AO31" s="49">
        <v>0</v>
      </c>
      <c r="AP31" s="50">
        <v>0</v>
      </c>
      <c r="AQ31" s="49">
        <v>0</v>
      </c>
      <c r="AR31" s="50">
        <v>0</v>
      </c>
      <c r="AS31" s="49">
        <v>171</v>
      </c>
      <c r="AT31" s="50">
        <v>100</v>
      </c>
      <c r="AU31" s="49">
        <v>171</v>
      </c>
      <c r="AV31" s="49"/>
      <c r="AW31" s="49"/>
      <c r="AX31" s="49"/>
      <c r="AY31" s="49"/>
      <c r="AZ31" s="2"/>
      <c r="BA31" s="3"/>
      <c r="BB31" s="3"/>
      <c r="BC31" s="3"/>
      <c r="BD31" s="3"/>
    </row>
    <row r="32" spans="1:56" ht="15">
      <c r="A32" s="65" t="s">
        <v>393</v>
      </c>
      <c r="B32" s="66"/>
      <c r="C32" s="66"/>
      <c r="D32" s="67">
        <v>80</v>
      </c>
      <c r="E32" s="69"/>
      <c r="F32" s="96" t="str">
        <f>HYPERLINK("https://upload.wikimedia.org/wikipedia/en/6/6f/CFA_Institute_%28logo%29.jpg")</f>
        <v>https://upload.wikimedia.org/wikipedia/en/6/6f/CFA_Institute_%28logo%29.jpg</v>
      </c>
      <c r="G32" s="66"/>
      <c r="H32" s="70" t="s">
        <v>393</v>
      </c>
      <c r="I32" s="71"/>
      <c r="J32" s="71"/>
      <c r="K32" s="70" t="s">
        <v>393</v>
      </c>
      <c r="L32" s="74">
        <v>1</v>
      </c>
      <c r="M32" s="75">
        <v>2162.98974609375</v>
      </c>
      <c r="N32" s="75">
        <v>144.4942169189453</v>
      </c>
      <c r="O32" s="76"/>
      <c r="P32" s="77"/>
      <c r="Q32" s="77"/>
      <c r="R32" s="82"/>
      <c r="S32" s="49">
        <v>1</v>
      </c>
      <c r="T32" s="49">
        <v>0</v>
      </c>
      <c r="U32" s="50">
        <v>0</v>
      </c>
      <c r="V32" s="50">
        <v>0.005988</v>
      </c>
      <c r="W32" s="50">
        <v>0.004538</v>
      </c>
      <c r="X32" s="50">
        <v>0.28724</v>
      </c>
      <c r="Y32" s="50">
        <v>0</v>
      </c>
      <c r="Z32" s="50">
        <v>0</v>
      </c>
      <c r="AA32" s="72">
        <v>32</v>
      </c>
      <c r="AB32" s="72"/>
      <c r="AC32" s="73"/>
      <c r="AD32" s="80" t="s">
        <v>421</v>
      </c>
      <c r="AE32" s="80" t="s">
        <v>444</v>
      </c>
      <c r="AF32" s="80" t="s">
        <v>491</v>
      </c>
      <c r="AG32" s="80" t="s">
        <v>519</v>
      </c>
      <c r="AH32" s="80" t="s">
        <v>597</v>
      </c>
      <c r="AI32" s="80">
        <v>0.4195582</v>
      </c>
      <c r="AJ32" s="80">
        <v>264</v>
      </c>
      <c r="AK32" s="80"/>
      <c r="AL32" s="80" t="str">
        <f>REPLACE(INDEX(GroupVertices[Group],MATCH(Vertices[[#This Row],[Vertex]],GroupVertices[Vertex],0)),1,1,"")</f>
        <v>1</v>
      </c>
      <c r="AM32" s="49">
        <v>1</v>
      </c>
      <c r="AN32" s="50">
        <v>0.7692307692307693</v>
      </c>
      <c r="AO32" s="49">
        <v>0</v>
      </c>
      <c r="AP32" s="50">
        <v>0</v>
      </c>
      <c r="AQ32" s="49">
        <v>0</v>
      </c>
      <c r="AR32" s="50">
        <v>0</v>
      </c>
      <c r="AS32" s="49">
        <v>129</v>
      </c>
      <c r="AT32" s="50">
        <v>99.23076923076923</v>
      </c>
      <c r="AU32" s="49">
        <v>130</v>
      </c>
      <c r="AV32" s="49"/>
      <c r="AW32" s="49"/>
      <c r="AX32" s="49"/>
      <c r="AY32" s="49"/>
      <c r="AZ32" s="2"/>
      <c r="BA32" s="3"/>
      <c r="BB32" s="3"/>
      <c r="BC32" s="3"/>
      <c r="BD32" s="3"/>
    </row>
    <row r="33" spans="1:56" ht="15">
      <c r="A33" s="65" t="s">
        <v>394</v>
      </c>
      <c r="B33" s="66"/>
      <c r="C33" s="66"/>
      <c r="D33" s="67">
        <v>80</v>
      </c>
      <c r="E33" s="69"/>
      <c r="F33" s="96" t="str">
        <f>HYPERLINK("https://upload.wikimedia.org/wikipedia/commons/8/87/NASDAQ_Logo.svg")</f>
        <v>https://upload.wikimedia.org/wikipedia/commons/8/87/NASDAQ_Logo.svg</v>
      </c>
      <c r="G33" s="66"/>
      <c r="H33" s="70" t="s">
        <v>394</v>
      </c>
      <c r="I33" s="71"/>
      <c r="J33" s="71"/>
      <c r="K33" s="70" t="s">
        <v>394</v>
      </c>
      <c r="L33" s="74">
        <v>1</v>
      </c>
      <c r="M33" s="75">
        <v>2606.86865234375</v>
      </c>
      <c r="N33" s="75">
        <v>2167.495361328125</v>
      </c>
      <c r="O33" s="76"/>
      <c r="P33" s="77"/>
      <c r="Q33" s="77"/>
      <c r="R33" s="82"/>
      <c r="S33" s="49">
        <v>1</v>
      </c>
      <c r="T33" s="49">
        <v>0</v>
      </c>
      <c r="U33" s="50">
        <v>0</v>
      </c>
      <c r="V33" s="50">
        <v>0.005988</v>
      </c>
      <c r="W33" s="50">
        <v>0.004538</v>
      </c>
      <c r="X33" s="50">
        <v>0.28724</v>
      </c>
      <c r="Y33" s="50">
        <v>0</v>
      </c>
      <c r="Z33" s="50">
        <v>0</v>
      </c>
      <c r="AA33" s="72">
        <v>33</v>
      </c>
      <c r="AB33" s="72"/>
      <c r="AC33" s="73"/>
      <c r="AD33" s="80" t="s">
        <v>421</v>
      </c>
      <c r="AE33" s="80" t="s">
        <v>445</v>
      </c>
      <c r="AF33" s="80" t="s">
        <v>491</v>
      </c>
      <c r="AG33" s="80" t="s">
        <v>520</v>
      </c>
      <c r="AH33" s="80" t="s">
        <v>598</v>
      </c>
      <c r="AI33" s="80">
        <v>0.3822637</v>
      </c>
      <c r="AJ33" s="80">
        <v>161</v>
      </c>
      <c r="AK33" s="80"/>
      <c r="AL33" s="80" t="str">
        <f>REPLACE(INDEX(GroupVertices[Group],MATCH(Vertices[[#This Row],[Vertex]],GroupVertices[Vertex],0)),1,1,"")</f>
        <v>1</v>
      </c>
      <c r="AM33" s="49">
        <v>0</v>
      </c>
      <c r="AN33" s="50">
        <v>0</v>
      </c>
      <c r="AO33" s="49">
        <v>0</v>
      </c>
      <c r="AP33" s="50">
        <v>0</v>
      </c>
      <c r="AQ33" s="49">
        <v>0</v>
      </c>
      <c r="AR33" s="50">
        <v>0</v>
      </c>
      <c r="AS33" s="49">
        <v>44</v>
      </c>
      <c r="AT33" s="50">
        <v>100</v>
      </c>
      <c r="AU33" s="49">
        <v>44</v>
      </c>
      <c r="AV33" s="49"/>
      <c r="AW33" s="49"/>
      <c r="AX33" s="49"/>
      <c r="AY33" s="49"/>
      <c r="AZ33" s="2"/>
      <c r="BA33" s="3"/>
      <c r="BB33" s="3"/>
      <c r="BC33" s="3"/>
      <c r="BD33" s="3"/>
    </row>
    <row r="34" spans="1:56" ht="15">
      <c r="A34" s="65" t="s">
        <v>338</v>
      </c>
      <c r="B34" s="66"/>
      <c r="C34" s="66"/>
      <c r="D34" s="67">
        <v>163.17781294687737</v>
      </c>
      <c r="E34" s="69"/>
      <c r="F34" s="96" t="str">
        <f>HYPERLINK("https://upload.wikimedia.org/wikipedia/commons/6/61/Wilshire_5000_price_index_31_Dec_1970_-_03_Jan_2019.png")</f>
        <v>https://upload.wikimedia.org/wikipedia/commons/6/61/Wilshire_5000_price_index_31_Dec_1970_-_03_Jan_2019.png</v>
      </c>
      <c r="G34" s="66"/>
      <c r="H34" s="70" t="s">
        <v>338</v>
      </c>
      <c r="I34" s="71"/>
      <c r="J34" s="71"/>
      <c r="K34" s="70" t="s">
        <v>338</v>
      </c>
      <c r="L34" s="74">
        <v>24.72890158032288</v>
      </c>
      <c r="M34" s="75">
        <v>5277.2890625</v>
      </c>
      <c r="N34" s="75">
        <v>3747.88330078125</v>
      </c>
      <c r="O34" s="76"/>
      <c r="P34" s="77"/>
      <c r="Q34" s="77"/>
      <c r="R34" s="82"/>
      <c r="S34" s="49">
        <v>8</v>
      </c>
      <c r="T34" s="49">
        <v>6</v>
      </c>
      <c r="U34" s="50">
        <v>13.375397</v>
      </c>
      <c r="V34" s="50">
        <v>0.006369</v>
      </c>
      <c r="W34" s="50">
        <v>0.019951</v>
      </c>
      <c r="X34" s="50">
        <v>1.394914</v>
      </c>
      <c r="Y34" s="50">
        <v>0.3090909090909091</v>
      </c>
      <c r="Z34" s="50">
        <v>0.2727272727272727</v>
      </c>
      <c r="AA34" s="72">
        <v>34</v>
      </c>
      <c r="AB34" s="72"/>
      <c r="AC34" s="73"/>
      <c r="AD34" s="80" t="s">
        <v>421</v>
      </c>
      <c r="AE34" s="80" t="s">
        <v>446</v>
      </c>
      <c r="AF34" s="80" t="s">
        <v>491</v>
      </c>
      <c r="AG34" s="80" t="s">
        <v>521</v>
      </c>
      <c r="AH34" s="80" t="s">
        <v>599</v>
      </c>
      <c r="AI34" s="80">
        <v>0.6300606</v>
      </c>
      <c r="AJ34" s="80">
        <v>500</v>
      </c>
      <c r="AK34" s="80"/>
      <c r="AL34" s="80" t="str">
        <f>REPLACE(INDEX(GroupVertices[Group],MATCH(Vertices[[#This Row],[Vertex]],GroupVertices[Vertex],0)),1,1,"")</f>
        <v>3</v>
      </c>
      <c r="AM34" s="49">
        <v>2</v>
      </c>
      <c r="AN34" s="50">
        <v>1.680672268907563</v>
      </c>
      <c r="AO34" s="49">
        <v>1</v>
      </c>
      <c r="AP34" s="50">
        <v>0.8403361344537815</v>
      </c>
      <c r="AQ34" s="49">
        <v>0</v>
      </c>
      <c r="AR34" s="50">
        <v>0</v>
      </c>
      <c r="AS34" s="49">
        <v>116</v>
      </c>
      <c r="AT34" s="50">
        <v>97.47899159663865</v>
      </c>
      <c r="AU34" s="49">
        <v>119</v>
      </c>
      <c r="AV34" s="110" t="s">
        <v>2154</v>
      </c>
      <c r="AW34" s="110" t="s">
        <v>2154</v>
      </c>
      <c r="AX34" s="110" t="s">
        <v>2154</v>
      </c>
      <c r="AY34" s="110" t="s">
        <v>2154</v>
      </c>
      <c r="AZ34" s="2"/>
      <c r="BA34" s="3"/>
      <c r="BB34" s="3"/>
      <c r="BC34" s="3"/>
      <c r="BD34" s="3"/>
    </row>
    <row r="35" spans="1:56" ht="15">
      <c r="A35" s="65" t="s">
        <v>340</v>
      </c>
      <c r="B35" s="66"/>
      <c r="C35" s="66"/>
      <c r="D35" s="67">
        <v>185.3332246950456</v>
      </c>
      <c r="E35" s="69"/>
      <c r="F35" s="96" t="str">
        <f>HYPERLINK("https://upload.wikimedia.org/wikipedia/en/4/4a/Commons-logo.svg")</f>
        <v>https://upload.wikimedia.org/wikipedia/en/4/4a/Commons-logo.svg</v>
      </c>
      <c r="G35" s="66"/>
      <c r="H35" s="70" t="s">
        <v>340</v>
      </c>
      <c r="I35" s="71"/>
      <c r="J35" s="71"/>
      <c r="K35" s="70" t="s">
        <v>340</v>
      </c>
      <c r="L35" s="74">
        <v>31.04938015769992</v>
      </c>
      <c r="M35" s="75">
        <v>8680.7099609375</v>
      </c>
      <c r="N35" s="75">
        <v>2476.87646484375</v>
      </c>
      <c r="O35" s="76"/>
      <c r="P35" s="77"/>
      <c r="Q35" s="77"/>
      <c r="R35" s="82"/>
      <c r="S35" s="49">
        <v>3</v>
      </c>
      <c r="T35" s="49">
        <v>8</v>
      </c>
      <c r="U35" s="50">
        <v>16.938095</v>
      </c>
      <c r="V35" s="50">
        <v>0.006329</v>
      </c>
      <c r="W35" s="50">
        <v>0.015509</v>
      </c>
      <c r="X35" s="50">
        <v>1.314466</v>
      </c>
      <c r="Y35" s="50">
        <v>0.2111111111111111</v>
      </c>
      <c r="Z35" s="50">
        <v>0.1</v>
      </c>
      <c r="AA35" s="72">
        <v>35</v>
      </c>
      <c r="AB35" s="72"/>
      <c r="AC35" s="73"/>
      <c r="AD35" s="80" t="s">
        <v>421</v>
      </c>
      <c r="AE35" s="80" t="s">
        <v>447</v>
      </c>
      <c r="AF35" s="80" t="s">
        <v>491</v>
      </c>
      <c r="AG35" s="80" t="s">
        <v>522</v>
      </c>
      <c r="AH35" s="80" t="s">
        <v>600</v>
      </c>
      <c r="AI35" s="80">
        <v>0.3889811</v>
      </c>
      <c r="AJ35" s="80">
        <v>500</v>
      </c>
      <c r="AK35" s="80"/>
      <c r="AL35" s="80" t="str">
        <f>REPLACE(INDEX(GroupVertices[Group],MATCH(Vertices[[#This Row],[Vertex]],GroupVertices[Vertex],0)),1,1,"")</f>
        <v>4</v>
      </c>
      <c r="AM35" s="49">
        <v>2</v>
      </c>
      <c r="AN35" s="50">
        <v>1.1695906432748537</v>
      </c>
      <c r="AO35" s="49">
        <v>0</v>
      </c>
      <c r="AP35" s="50">
        <v>0</v>
      </c>
      <c r="AQ35" s="49">
        <v>0</v>
      </c>
      <c r="AR35" s="50">
        <v>0</v>
      </c>
      <c r="AS35" s="49">
        <v>169</v>
      </c>
      <c r="AT35" s="50">
        <v>98.83040935672514</v>
      </c>
      <c r="AU35" s="49">
        <v>171</v>
      </c>
      <c r="AV35" s="110" t="s">
        <v>2154</v>
      </c>
      <c r="AW35" s="110" t="s">
        <v>2154</v>
      </c>
      <c r="AX35" s="110" t="s">
        <v>2154</v>
      </c>
      <c r="AY35" s="110" t="s">
        <v>2154</v>
      </c>
      <c r="AZ35" s="2"/>
      <c r="BA35" s="3"/>
      <c r="BB35" s="3"/>
      <c r="BC35" s="3"/>
      <c r="BD35" s="3"/>
    </row>
    <row r="36" spans="1:56" ht="15">
      <c r="A36" s="65" t="s">
        <v>339</v>
      </c>
      <c r="B36" s="66"/>
      <c r="C36" s="66"/>
      <c r="D36" s="67">
        <v>193.67420367094127</v>
      </c>
      <c r="E36" s="69"/>
      <c r="F36" s="96" t="str">
        <f>HYPERLINK("https://upload.wikimedia.org/wikipedia/commons/e/e6/Ledger.png")</f>
        <v>https://upload.wikimedia.org/wikipedia/commons/e/e6/Ledger.png</v>
      </c>
      <c r="G36" s="66"/>
      <c r="H36" s="70" t="s">
        <v>339</v>
      </c>
      <c r="I36" s="71"/>
      <c r="J36" s="71"/>
      <c r="K36" s="70" t="s">
        <v>339</v>
      </c>
      <c r="L36" s="74">
        <v>33.42888813212787</v>
      </c>
      <c r="M36" s="75">
        <v>6880.68359375</v>
      </c>
      <c r="N36" s="75">
        <v>6295.9609375</v>
      </c>
      <c r="O36" s="76"/>
      <c r="P36" s="77"/>
      <c r="Q36" s="77"/>
      <c r="R36" s="82"/>
      <c r="S36" s="49">
        <v>11</v>
      </c>
      <c r="T36" s="49">
        <v>2</v>
      </c>
      <c r="U36" s="50">
        <v>18.279365</v>
      </c>
      <c r="V36" s="50">
        <v>0.00641</v>
      </c>
      <c r="W36" s="50">
        <v>0.021687</v>
      </c>
      <c r="X36" s="50">
        <v>1.509126</v>
      </c>
      <c r="Y36" s="50">
        <v>0.30303030303030304</v>
      </c>
      <c r="Z36" s="50">
        <v>0.08333333333333333</v>
      </c>
      <c r="AA36" s="72">
        <v>36</v>
      </c>
      <c r="AB36" s="72"/>
      <c r="AC36" s="73"/>
      <c r="AD36" s="80" t="s">
        <v>421</v>
      </c>
      <c r="AE36" s="98" t="str">
        <f>HYPERLINK("http://en.wikipedia.org/wiki/dividend")</f>
        <v>http://en.wikipedia.org/wiki/dividend</v>
      </c>
      <c r="AF36" s="80" t="s">
        <v>491</v>
      </c>
      <c r="AG36" s="80" t="s">
        <v>523</v>
      </c>
      <c r="AH36" s="80" t="s">
        <v>601</v>
      </c>
      <c r="AI36" s="80">
        <v>0.3084954</v>
      </c>
      <c r="AJ36" s="80">
        <v>500</v>
      </c>
      <c r="AK36" s="80"/>
      <c r="AL36" s="80" t="str">
        <f>REPLACE(INDEX(GroupVertices[Group],MATCH(Vertices[[#This Row],[Vertex]],GroupVertices[Vertex],0)),1,1,"")</f>
        <v>2</v>
      </c>
      <c r="AM36" s="49">
        <v>3</v>
      </c>
      <c r="AN36" s="50">
        <v>0.9375</v>
      </c>
      <c r="AO36" s="49">
        <v>1</v>
      </c>
      <c r="AP36" s="50">
        <v>0.3125</v>
      </c>
      <c r="AQ36" s="49">
        <v>0</v>
      </c>
      <c r="AR36" s="50">
        <v>0</v>
      </c>
      <c r="AS36" s="49">
        <v>316</v>
      </c>
      <c r="AT36" s="50">
        <v>98.75</v>
      </c>
      <c r="AU36" s="49">
        <v>320</v>
      </c>
      <c r="AV36" s="110" t="s">
        <v>2154</v>
      </c>
      <c r="AW36" s="110" t="s">
        <v>2154</v>
      </c>
      <c r="AX36" s="110" t="s">
        <v>2154</v>
      </c>
      <c r="AY36" s="110" t="s">
        <v>2154</v>
      </c>
      <c r="AZ36" s="2"/>
      <c r="BA36" s="3"/>
      <c r="BB36" s="3"/>
      <c r="BC36" s="3"/>
      <c r="BD36" s="3"/>
    </row>
    <row r="37" spans="1:56" ht="15">
      <c r="A37" s="65" t="s">
        <v>364</v>
      </c>
      <c r="B37" s="66"/>
      <c r="C37" s="66"/>
      <c r="D37" s="67">
        <v>90.62117739840177</v>
      </c>
      <c r="E37" s="69"/>
      <c r="F37" s="96" t="str">
        <f>HYPERLINK("https://upload.wikimedia.org/wikipedia/commons/b/b1/10_Percent_Legacy_and_Succession_Duty_Impressed_Duty_Stamp.svg")</f>
        <v>https://upload.wikimedia.org/wikipedia/commons/b/b1/10_Percent_Legacy_and_Succession_Duty_Impressed_Duty_Stamp.svg</v>
      </c>
      <c r="G37" s="66"/>
      <c r="H37" s="70" t="s">
        <v>364</v>
      </c>
      <c r="I37" s="71"/>
      <c r="J37" s="71"/>
      <c r="K37" s="70" t="s">
        <v>364</v>
      </c>
      <c r="L37" s="74">
        <v>4.030001201339438</v>
      </c>
      <c r="M37" s="75">
        <v>7065.564453125</v>
      </c>
      <c r="N37" s="75">
        <v>5750.8701171875</v>
      </c>
      <c r="O37" s="76"/>
      <c r="P37" s="77"/>
      <c r="Q37" s="77"/>
      <c r="R37" s="82"/>
      <c r="S37" s="49">
        <v>6</v>
      </c>
      <c r="T37" s="49">
        <v>4</v>
      </c>
      <c r="U37" s="50">
        <v>1.707937</v>
      </c>
      <c r="V37" s="50">
        <v>0.00625</v>
      </c>
      <c r="W37" s="50">
        <v>0.017356</v>
      </c>
      <c r="X37" s="50">
        <v>1.033605</v>
      </c>
      <c r="Y37" s="50">
        <v>0.4642857142857143</v>
      </c>
      <c r="Z37" s="50">
        <v>0.25</v>
      </c>
      <c r="AA37" s="72">
        <v>37</v>
      </c>
      <c r="AB37" s="72"/>
      <c r="AC37" s="73"/>
      <c r="AD37" s="80" t="s">
        <v>421</v>
      </c>
      <c r="AE37" s="80" t="s">
        <v>448</v>
      </c>
      <c r="AF37" s="80" t="s">
        <v>491</v>
      </c>
      <c r="AG37" s="80" t="s">
        <v>524</v>
      </c>
      <c r="AH37" s="80" t="s">
        <v>602</v>
      </c>
      <c r="AI37" s="80">
        <v>0.314437</v>
      </c>
      <c r="AJ37" s="80">
        <v>500</v>
      </c>
      <c r="AK37" s="80"/>
      <c r="AL37" s="80" t="str">
        <f>REPLACE(INDEX(GroupVertices[Group],MATCH(Vertices[[#This Row],[Vertex]],GroupVertices[Vertex],0)),1,1,"")</f>
        <v>2</v>
      </c>
      <c r="AM37" s="49">
        <v>23</v>
      </c>
      <c r="AN37" s="50">
        <v>5.099778270509978</v>
      </c>
      <c r="AO37" s="49">
        <v>5</v>
      </c>
      <c r="AP37" s="50">
        <v>1.1086474501108647</v>
      </c>
      <c r="AQ37" s="49">
        <v>0</v>
      </c>
      <c r="AR37" s="50">
        <v>0</v>
      </c>
      <c r="AS37" s="49">
        <v>423</v>
      </c>
      <c r="AT37" s="50">
        <v>93.79157427937916</v>
      </c>
      <c r="AU37" s="49">
        <v>451</v>
      </c>
      <c r="AV37" s="110" t="s">
        <v>2154</v>
      </c>
      <c r="AW37" s="110" t="s">
        <v>2154</v>
      </c>
      <c r="AX37" s="110" t="s">
        <v>2154</v>
      </c>
      <c r="AY37" s="110" t="s">
        <v>2154</v>
      </c>
      <c r="AZ37" s="2"/>
      <c r="BA37" s="3"/>
      <c r="BB37" s="3"/>
      <c r="BC37" s="3"/>
      <c r="BD37" s="3"/>
    </row>
    <row r="38" spans="1:56" ht="15">
      <c r="A38" s="65" t="s">
        <v>378</v>
      </c>
      <c r="B38" s="66"/>
      <c r="C38" s="66"/>
      <c r="D38" s="67">
        <v>90.77910794338663</v>
      </c>
      <c r="E38" s="69"/>
      <c r="F38" s="96" t="str">
        <f>HYPERLINK("https://upload.wikimedia.org/wikipedia/en/9/9e/Flag_of_Japan.svg")</f>
        <v>https://upload.wikimedia.org/wikipedia/en/9/9e/Flag_of_Japan.svg</v>
      </c>
      <c r="G38" s="66"/>
      <c r="H38" s="70" t="s">
        <v>378</v>
      </c>
      <c r="I38" s="71"/>
      <c r="J38" s="71"/>
      <c r="K38" s="70" t="s">
        <v>378</v>
      </c>
      <c r="L38" s="74">
        <v>4.075055503991829</v>
      </c>
      <c r="M38" s="75">
        <v>9199.9853515625</v>
      </c>
      <c r="N38" s="75">
        <v>4630.5576171875</v>
      </c>
      <c r="O38" s="76"/>
      <c r="P38" s="77"/>
      <c r="Q38" s="77"/>
      <c r="R38" s="82"/>
      <c r="S38" s="49">
        <v>4</v>
      </c>
      <c r="T38" s="49">
        <v>1</v>
      </c>
      <c r="U38" s="50">
        <v>1.733333</v>
      </c>
      <c r="V38" s="50">
        <v>0.006135</v>
      </c>
      <c r="W38" s="50">
        <v>0.008745</v>
      </c>
      <c r="X38" s="50">
        <v>0.744381</v>
      </c>
      <c r="Y38" s="50">
        <v>0.4</v>
      </c>
      <c r="Z38" s="50">
        <v>0</v>
      </c>
      <c r="AA38" s="72">
        <v>38</v>
      </c>
      <c r="AB38" s="72"/>
      <c r="AC38" s="73"/>
      <c r="AD38" s="80" t="s">
        <v>421</v>
      </c>
      <c r="AE38" s="98" t="str">
        <f>HYPERLINK("http://en.wikipedia.org/wiki/Japan")</f>
        <v>http://en.wikipedia.org/wiki/Japan</v>
      </c>
      <c r="AF38" s="80" t="s">
        <v>491</v>
      </c>
      <c r="AG38" s="80" t="s">
        <v>525</v>
      </c>
      <c r="AH38" s="80" t="s">
        <v>603</v>
      </c>
      <c r="AI38" s="80">
        <v>0.6431278</v>
      </c>
      <c r="AJ38" s="80">
        <v>500</v>
      </c>
      <c r="AK38" s="80"/>
      <c r="AL38" s="80" t="str">
        <f>REPLACE(INDEX(GroupVertices[Group],MATCH(Vertices[[#This Row],[Vertex]],GroupVertices[Vertex],0)),1,1,"")</f>
        <v>4</v>
      </c>
      <c r="AM38" s="49">
        <v>10</v>
      </c>
      <c r="AN38" s="50">
        <v>1.763668430335097</v>
      </c>
      <c r="AO38" s="49">
        <v>4</v>
      </c>
      <c r="AP38" s="50">
        <v>0.7054673721340388</v>
      </c>
      <c r="AQ38" s="49">
        <v>0</v>
      </c>
      <c r="AR38" s="50">
        <v>0</v>
      </c>
      <c r="AS38" s="49">
        <v>553</v>
      </c>
      <c r="AT38" s="50">
        <v>97.53086419753086</v>
      </c>
      <c r="AU38" s="49">
        <v>567</v>
      </c>
      <c r="AV38" s="110" t="s">
        <v>2154</v>
      </c>
      <c r="AW38" s="110" t="s">
        <v>2154</v>
      </c>
      <c r="AX38" s="110" t="s">
        <v>2154</v>
      </c>
      <c r="AY38" s="110" t="s">
        <v>2154</v>
      </c>
      <c r="AZ38" s="2"/>
      <c r="BA38" s="3"/>
      <c r="BB38" s="3"/>
      <c r="BC38" s="3"/>
      <c r="BD38" s="3"/>
    </row>
    <row r="39" spans="1:56" ht="15">
      <c r="A39" s="65" t="s">
        <v>366</v>
      </c>
      <c r="B39" s="66"/>
      <c r="C39" s="66"/>
      <c r="D39" s="67">
        <v>285.90863936384795</v>
      </c>
      <c r="E39" s="69"/>
      <c r="F39" s="96" t="str">
        <f>HYPERLINK("https://upload.wikimedia.org/wikipedia/commons/9/9f/Chicklet-currency.jpg")</f>
        <v>https://upload.wikimedia.org/wikipedia/commons/9/9f/Chicklet-currency.jpg</v>
      </c>
      <c r="G39" s="66"/>
      <c r="H39" s="70" t="s">
        <v>366</v>
      </c>
      <c r="I39" s="71"/>
      <c r="J39" s="71"/>
      <c r="K39" s="70" t="s">
        <v>366</v>
      </c>
      <c r="L39" s="74">
        <v>59.74145598326138</v>
      </c>
      <c r="M39" s="75">
        <v>6873.6162109375</v>
      </c>
      <c r="N39" s="75">
        <v>7175.3994140625</v>
      </c>
      <c r="O39" s="76"/>
      <c r="P39" s="77"/>
      <c r="Q39" s="77"/>
      <c r="R39" s="82"/>
      <c r="S39" s="49">
        <v>13</v>
      </c>
      <c r="T39" s="49">
        <v>3</v>
      </c>
      <c r="U39" s="50">
        <v>33.111111</v>
      </c>
      <c r="V39" s="50">
        <v>0.006536</v>
      </c>
      <c r="W39" s="50">
        <v>0.025462</v>
      </c>
      <c r="X39" s="50">
        <v>1.845449</v>
      </c>
      <c r="Y39" s="50">
        <v>0.24761904761904763</v>
      </c>
      <c r="Z39" s="50">
        <v>0.06666666666666667</v>
      </c>
      <c r="AA39" s="72">
        <v>39</v>
      </c>
      <c r="AB39" s="72"/>
      <c r="AC39" s="73"/>
      <c r="AD39" s="80" t="s">
        <v>421</v>
      </c>
      <c r="AE39" s="80" t="s">
        <v>449</v>
      </c>
      <c r="AF39" s="80" t="s">
        <v>491</v>
      </c>
      <c r="AG39" s="80" t="s">
        <v>526</v>
      </c>
      <c r="AH39" s="80" t="s">
        <v>604</v>
      </c>
      <c r="AI39" s="80">
        <v>0.44107</v>
      </c>
      <c r="AJ39" s="80">
        <v>500</v>
      </c>
      <c r="AK39" s="80"/>
      <c r="AL39" s="80" t="str">
        <f>REPLACE(INDEX(GroupVertices[Group],MATCH(Vertices[[#This Row],[Vertex]],GroupVertices[Vertex],0)),1,1,"")</f>
        <v>2</v>
      </c>
      <c r="AM39" s="49">
        <v>2</v>
      </c>
      <c r="AN39" s="50">
        <v>0.9950248756218906</v>
      </c>
      <c r="AO39" s="49">
        <v>3</v>
      </c>
      <c r="AP39" s="50">
        <v>1.492537313432836</v>
      </c>
      <c r="AQ39" s="49">
        <v>0</v>
      </c>
      <c r="AR39" s="50">
        <v>0</v>
      </c>
      <c r="AS39" s="49">
        <v>196</v>
      </c>
      <c r="AT39" s="50">
        <v>97.51243781094527</v>
      </c>
      <c r="AU39" s="49">
        <v>201</v>
      </c>
      <c r="AV39" s="110" t="s">
        <v>2154</v>
      </c>
      <c r="AW39" s="110" t="s">
        <v>2154</v>
      </c>
      <c r="AX39" s="110" t="s">
        <v>2154</v>
      </c>
      <c r="AY39" s="110" t="s">
        <v>2154</v>
      </c>
      <c r="AZ39" s="2"/>
      <c r="BA39" s="3"/>
      <c r="BB39" s="3"/>
      <c r="BC39" s="3"/>
      <c r="BD39" s="3"/>
    </row>
    <row r="40" spans="1:56" ht="15">
      <c r="A40" s="65" t="s">
        <v>395</v>
      </c>
      <c r="B40" s="66"/>
      <c r="C40" s="66"/>
      <c r="D40" s="67">
        <v>80</v>
      </c>
      <c r="E40" s="69"/>
      <c r="F40" s="96" t="str">
        <f>HYPERLINK("https://upload.wikimedia.org/wikipedia/commons/8/87/NASDAQ_Logo.svg")</f>
        <v>https://upload.wikimedia.org/wikipedia/commons/8/87/NASDAQ_Logo.svg</v>
      </c>
      <c r="G40" s="66"/>
      <c r="H40" s="70" t="s">
        <v>395</v>
      </c>
      <c r="I40" s="71"/>
      <c r="J40" s="71"/>
      <c r="K40" s="70" t="s">
        <v>395</v>
      </c>
      <c r="L40" s="74">
        <v>1</v>
      </c>
      <c r="M40" s="75">
        <v>1594.040771484375</v>
      </c>
      <c r="N40" s="75">
        <v>236.78567504882812</v>
      </c>
      <c r="O40" s="76"/>
      <c r="P40" s="77"/>
      <c r="Q40" s="77"/>
      <c r="R40" s="82"/>
      <c r="S40" s="49">
        <v>1</v>
      </c>
      <c r="T40" s="49">
        <v>0</v>
      </c>
      <c r="U40" s="50">
        <v>0</v>
      </c>
      <c r="V40" s="50">
        <v>0.005988</v>
      </c>
      <c r="W40" s="50">
        <v>0.004538</v>
      </c>
      <c r="X40" s="50">
        <v>0.28724</v>
      </c>
      <c r="Y40" s="50">
        <v>0</v>
      </c>
      <c r="Z40" s="50">
        <v>0</v>
      </c>
      <c r="AA40" s="72">
        <v>40</v>
      </c>
      <c r="AB40" s="72"/>
      <c r="AC40" s="73"/>
      <c r="AD40" s="80" t="s">
        <v>421</v>
      </c>
      <c r="AE40" s="80" t="s">
        <v>450</v>
      </c>
      <c r="AF40" s="80" t="s">
        <v>491</v>
      </c>
      <c r="AG40" s="80" t="s">
        <v>527</v>
      </c>
      <c r="AH40" s="80" t="s">
        <v>605</v>
      </c>
      <c r="AI40" s="80">
        <v>0.4599609</v>
      </c>
      <c r="AJ40" s="80">
        <v>64</v>
      </c>
      <c r="AK40" s="80"/>
      <c r="AL40" s="80" t="str">
        <f>REPLACE(INDEX(GroupVertices[Group],MATCH(Vertices[[#This Row],[Vertex]],GroupVertices[Vertex],0)),1,1,"")</f>
        <v>1</v>
      </c>
      <c r="AM40" s="49">
        <v>0</v>
      </c>
      <c r="AN40" s="50">
        <v>0</v>
      </c>
      <c r="AO40" s="49">
        <v>1</v>
      </c>
      <c r="AP40" s="50">
        <v>1.2345679012345678</v>
      </c>
      <c r="AQ40" s="49">
        <v>0</v>
      </c>
      <c r="AR40" s="50">
        <v>0</v>
      </c>
      <c r="AS40" s="49">
        <v>80</v>
      </c>
      <c r="AT40" s="50">
        <v>98.76543209876543</v>
      </c>
      <c r="AU40" s="49">
        <v>81</v>
      </c>
      <c r="AV40" s="49"/>
      <c r="AW40" s="49"/>
      <c r="AX40" s="49"/>
      <c r="AY40" s="49"/>
      <c r="AZ40" s="2"/>
      <c r="BA40" s="3"/>
      <c r="BB40" s="3"/>
      <c r="BC40" s="3"/>
      <c r="BD40" s="3"/>
    </row>
    <row r="41" spans="1:56" ht="15">
      <c r="A41" s="65" t="s">
        <v>341</v>
      </c>
      <c r="B41" s="66"/>
      <c r="C41" s="66"/>
      <c r="D41" s="67">
        <v>80</v>
      </c>
      <c r="E41" s="69"/>
      <c r="F41" s="96" t="str">
        <f>HYPERLINK("https://upload.wikimedia.org/wikipedia/commons/5/53/Ambox_current_red_Americas.svg")</f>
        <v>https://upload.wikimedia.org/wikipedia/commons/5/53/Ambox_current_red_Americas.svg</v>
      </c>
      <c r="G41" s="66"/>
      <c r="H41" s="70" t="s">
        <v>341</v>
      </c>
      <c r="I41" s="71"/>
      <c r="J41" s="71"/>
      <c r="K41" s="70" t="s">
        <v>341</v>
      </c>
      <c r="L41" s="74">
        <v>1</v>
      </c>
      <c r="M41" s="75">
        <v>7761.078125</v>
      </c>
      <c r="N41" s="75">
        <v>715.2463989257812</v>
      </c>
      <c r="O41" s="76"/>
      <c r="P41" s="77"/>
      <c r="Q41" s="77"/>
      <c r="R41" s="82"/>
      <c r="S41" s="49">
        <v>1</v>
      </c>
      <c r="T41" s="49">
        <v>1</v>
      </c>
      <c r="U41" s="50">
        <v>0</v>
      </c>
      <c r="V41" s="50">
        <v>0.006024</v>
      </c>
      <c r="W41" s="50">
        <v>0.006167</v>
      </c>
      <c r="X41" s="50">
        <v>0.397892</v>
      </c>
      <c r="Y41" s="50">
        <v>0.5</v>
      </c>
      <c r="Z41" s="50">
        <v>0</v>
      </c>
      <c r="AA41" s="72">
        <v>41</v>
      </c>
      <c r="AB41" s="72"/>
      <c r="AC41" s="73"/>
      <c r="AD41" s="80" t="s">
        <v>421</v>
      </c>
      <c r="AE41" s="80" t="s">
        <v>451</v>
      </c>
      <c r="AF41" s="80" t="s">
        <v>491</v>
      </c>
      <c r="AG41" s="80" t="s">
        <v>528</v>
      </c>
      <c r="AH41" s="80" t="s">
        <v>606</v>
      </c>
      <c r="AI41" s="80">
        <v>0.3203158</v>
      </c>
      <c r="AJ41" s="80">
        <v>86</v>
      </c>
      <c r="AK41" s="80"/>
      <c r="AL41" s="80" t="str">
        <f>REPLACE(INDEX(GroupVertices[Group],MATCH(Vertices[[#This Row],[Vertex]],GroupVertices[Vertex],0)),1,1,"")</f>
        <v>5</v>
      </c>
      <c r="AM41" s="49">
        <v>0</v>
      </c>
      <c r="AN41" s="50">
        <v>0</v>
      </c>
      <c r="AO41" s="49">
        <v>1</v>
      </c>
      <c r="AP41" s="50">
        <v>0.9523809523809523</v>
      </c>
      <c r="AQ41" s="49">
        <v>0</v>
      </c>
      <c r="AR41" s="50">
        <v>0</v>
      </c>
      <c r="AS41" s="49">
        <v>104</v>
      </c>
      <c r="AT41" s="50">
        <v>99.04761904761905</v>
      </c>
      <c r="AU41" s="49">
        <v>105</v>
      </c>
      <c r="AV41" s="110" t="s">
        <v>2154</v>
      </c>
      <c r="AW41" s="110" t="s">
        <v>2154</v>
      </c>
      <c r="AX41" s="110" t="s">
        <v>2154</v>
      </c>
      <c r="AY41" s="110" t="s">
        <v>2154</v>
      </c>
      <c r="AZ41" s="2"/>
      <c r="BA41" s="3"/>
      <c r="BB41" s="3"/>
      <c r="BC41" s="3"/>
      <c r="BD41" s="3"/>
    </row>
    <row r="42" spans="1:56" ht="15">
      <c r="A42" s="65" t="s">
        <v>342</v>
      </c>
      <c r="B42" s="66"/>
      <c r="C42" s="66"/>
      <c r="D42" s="67">
        <v>89.32807597563766</v>
      </c>
      <c r="E42" s="69"/>
      <c r="F42" s="96" t="str">
        <f>HYPERLINK("https://upload.wikimedia.org/wikipedia/commons/6/6f/Crystal_Clear_app_kspread.png")</f>
        <v>https://upload.wikimedia.org/wikipedia/commons/6/6f/Crystal_Clear_app_kspread.png</v>
      </c>
      <c r="G42" s="66"/>
      <c r="H42" s="70" t="s">
        <v>342</v>
      </c>
      <c r="I42" s="71"/>
      <c r="J42" s="71"/>
      <c r="K42" s="70" t="s">
        <v>342</v>
      </c>
      <c r="L42" s="74">
        <v>3.6611062363595126</v>
      </c>
      <c r="M42" s="75">
        <v>155.3454132080078</v>
      </c>
      <c r="N42" s="75">
        <v>4211.18896484375</v>
      </c>
      <c r="O42" s="76"/>
      <c r="P42" s="77"/>
      <c r="Q42" s="77"/>
      <c r="R42" s="82"/>
      <c r="S42" s="49">
        <v>1</v>
      </c>
      <c r="T42" s="49">
        <v>3</v>
      </c>
      <c r="U42" s="50">
        <v>1.5</v>
      </c>
      <c r="V42" s="50">
        <v>0.006098</v>
      </c>
      <c r="W42" s="50">
        <v>0.007811</v>
      </c>
      <c r="X42" s="50">
        <v>0.660262</v>
      </c>
      <c r="Y42" s="50">
        <v>0.3333333333333333</v>
      </c>
      <c r="Z42" s="50">
        <v>0</v>
      </c>
      <c r="AA42" s="72">
        <v>42</v>
      </c>
      <c r="AB42" s="72"/>
      <c r="AC42" s="73"/>
      <c r="AD42" s="80" t="s">
        <v>421</v>
      </c>
      <c r="AE42" s="80" t="s">
        <v>452</v>
      </c>
      <c r="AF42" s="80" t="s">
        <v>491</v>
      </c>
      <c r="AG42" s="80" t="s">
        <v>529</v>
      </c>
      <c r="AH42" s="80" t="s">
        <v>607</v>
      </c>
      <c r="AI42" s="80">
        <v>0.4190476</v>
      </c>
      <c r="AJ42" s="80">
        <v>15</v>
      </c>
      <c r="AK42" s="80"/>
      <c r="AL42" s="80" t="str">
        <f>REPLACE(INDEX(GroupVertices[Group],MATCH(Vertices[[#This Row],[Vertex]],GroupVertices[Vertex],0)),1,1,"")</f>
        <v>1</v>
      </c>
      <c r="AM42" s="49">
        <v>1</v>
      </c>
      <c r="AN42" s="50">
        <v>1.0526315789473684</v>
      </c>
      <c r="AO42" s="49">
        <v>0</v>
      </c>
      <c r="AP42" s="50">
        <v>0</v>
      </c>
      <c r="AQ42" s="49">
        <v>0</v>
      </c>
      <c r="AR42" s="50">
        <v>0</v>
      </c>
      <c r="AS42" s="49">
        <v>94</v>
      </c>
      <c r="AT42" s="50">
        <v>98.94736842105263</v>
      </c>
      <c r="AU42" s="49">
        <v>95</v>
      </c>
      <c r="AV42" s="110" t="s">
        <v>2154</v>
      </c>
      <c r="AW42" s="110" t="s">
        <v>2154</v>
      </c>
      <c r="AX42" s="110" t="s">
        <v>2154</v>
      </c>
      <c r="AY42" s="110" t="s">
        <v>2154</v>
      </c>
      <c r="AZ42" s="2"/>
      <c r="BA42" s="3"/>
      <c r="BB42" s="3"/>
      <c r="BC42" s="3"/>
      <c r="BD42" s="3"/>
    </row>
    <row r="43" spans="1:56" ht="15">
      <c r="A43" s="65" t="s">
        <v>343</v>
      </c>
      <c r="B43" s="66"/>
      <c r="C43" s="66"/>
      <c r="D43" s="67">
        <v>80</v>
      </c>
      <c r="E43" s="69"/>
      <c r="F43" s="96" t="str">
        <f>HYPERLINK("https://upload.wikimedia.org/wikipedia/en/b/b4/Ambox_important.svg")</f>
        <v>https://upload.wikimedia.org/wikipedia/en/b/b4/Ambox_important.svg</v>
      </c>
      <c r="G43" s="66"/>
      <c r="H43" s="70" t="s">
        <v>343</v>
      </c>
      <c r="I43" s="71"/>
      <c r="J43" s="71"/>
      <c r="K43" s="70" t="s">
        <v>343</v>
      </c>
      <c r="L43" s="74">
        <v>1</v>
      </c>
      <c r="M43" s="75">
        <v>1865.6171875</v>
      </c>
      <c r="N43" s="75">
        <v>1921.8463134765625</v>
      </c>
      <c r="O43" s="76"/>
      <c r="P43" s="77"/>
      <c r="Q43" s="77"/>
      <c r="R43" s="82"/>
      <c r="S43" s="49">
        <v>1</v>
      </c>
      <c r="T43" s="49">
        <v>1</v>
      </c>
      <c r="U43" s="50">
        <v>0</v>
      </c>
      <c r="V43" s="50">
        <v>0.006024</v>
      </c>
      <c r="W43" s="50">
        <v>0.006368</v>
      </c>
      <c r="X43" s="50">
        <v>0.395252</v>
      </c>
      <c r="Y43" s="50">
        <v>0.5</v>
      </c>
      <c r="Z43" s="50">
        <v>0</v>
      </c>
      <c r="AA43" s="72">
        <v>43</v>
      </c>
      <c r="AB43" s="72"/>
      <c r="AC43" s="73"/>
      <c r="AD43" s="80" t="s">
        <v>421</v>
      </c>
      <c r="AE43" s="80" t="s">
        <v>453</v>
      </c>
      <c r="AF43" s="80" t="s">
        <v>491</v>
      </c>
      <c r="AG43" s="80" t="s">
        <v>530</v>
      </c>
      <c r="AH43" s="80" t="s">
        <v>608</v>
      </c>
      <c r="AI43" s="80">
        <v>0.4679487</v>
      </c>
      <c r="AJ43" s="80">
        <v>26</v>
      </c>
      <c r="AK43" s="80"/>
      <c r="AL43" s="80" t="str">
        <f>REPLACE(INDEX(GroupVertices[Group],MATCH(Vertices[[#This Row],[Vertex]],GroupVertices[Vertex],0)),1,1,"")</f>
        <v>1</v>
      </c>
      <c r="AM43" s="49">
        <v>0</v>
      </c>
      <c r="AN43" s="50">
        <v>0</v>
      </c>
      <c r="AO43" s="49">
        <v>0</v>
      </c>
      <c r="AP43" s="50">
        <v>0</v>
      </c>
      <c r="AQ43" s="49">
        <v>0</v>
      </c>
      <c r="AR43" s="50">
        <v>0</v>
      </c>
      <c r="AS43" s="49">
        <v>98</v>
      </c>
      <c r="AT43" s="50">
        <v>100</v>
      </c>
      <c r="AU43" s="49">
        <v>98</v>
      </c>
      <c r="AV43" s="110" t="s">
        <v>2154</v>
      </c>
      <c r="AW43" s="110" t="s">
        <v>2154</v>
      </c>
      <c r="AX43" s="110" t="s">
        <v>2154</v>
      </c>
      <c r="AY43" s="110" t="s">
        <v>2154</v>
      </c>
      <c r="AZ43" s="2"/>
      <c r="BA43" s="3"/>
      <c r="BB43" s="3"/>
      <c r="BC43" s="3"/>
      <c r="BD43" s="3"/>
    </row>
    <row r="44" spans="1:56" ht="15">
      <c r="A44" s="65" t="s">
        <v>344</v>
      </c>
      <c r="B44" s="66"/>
      <c r="C44" s="66"/>
      <c r="D44" s="67">
        <v>80</v>
      </c>
      <c r="E44" s="69"/>
      <c r="F44" s="96" t="str">
        <f>HYPERLINK("https://upload.wikimedia.org/wikipedia/en/b/be/Nifty_50_Logo.svg")</f>
        <v>https://upload.wikimedia.org/wikipedia/en/b/be/Nifty_50_Logo.svg</v>
      </c>
      <c r="G44" s="66"/>
      <c r="H44" s="70" t="s">
        <v>344</v>
      </c>
      <c r="I44" s="71"/>
      <c r="J44" s="71"/>
      <c r="K44" s="70" t="s">
        <v>344</v>
      </c>
      <c r="L44" s="74">
        <v>1</v>
      </c>
      <c r="M44" s="75">
        <v>7334.72314453125</v>
      </c>
      <c r="N44" s="75">
        <v>3910.9677734375</v>
      </c>
      <c r="O44" s="76"/>
      <c r="P44" s="77"/>
      <c r="Q44" s="77"/>
      <c r="R44" s="82"/>
      <c r="S44" s="49">
        <v>1</v>
      </c>
      <c r="T44" s="49">
        <v>2</v>
      </c>
      <c r="U44" s="50">
        <v>0</v>
      </c>
      <c r="V44" s="50">
        <v>0.006061</v>
      </c>
      <c r="W44" s="50">
        <v>0.008002</v>
      </c>
      <c r="X44" s="50">
        <v>0.510913</v>
      </c>
      <c r="Y44" s="50">
        <v>0.5</v>
      </c>
      <c r="Z44" s="50">
        <v>0</v>
      </c>
      <c r="AA44" s="72">
        <v>44</v>
      </c>
      <c r="AB44" s="72"/>
      <c r="AC44" s="73"/>
      <c r="AD44" s="80" t="s">
        <v>421</v>
      </c>
      <c r="AE44" s="80" t="s">
        <v>454</v>
      </c>
      <c r="AF44" s="80" t="s">
        <v>491</v>
      </c>
      <c r="AG44" s="80" t="s">
        <v>531</v>
      </c>
      <c r="AH44" s="80" t="s">
        <v>609</v>
      </c>
      <c r="AI44" s="80">
        <v>0.4180328</v>
      </c>
      <c r="AJ44" s="80">
        <v>500</v>
      </c>
      <c r="AK44" s="80"/>
      <c r="AL44" s="80" t="str">
        <f>REPLACE(INDEX(GroupVertices[Group],MATCH(Vertices[[#This Row],[Vertex]],GroupVertices[Vertex],0)),1,1,"")</f>
        <v>4</v>
      </c>
      <c r="AM44" s="49">
        <v>20</v>
      </c>
      <c r="AN44" s="50">
        <v>5.54016620498615</v>
      </c>
      <c r="AO44" s="49">
        <v>3</v>
      </c>
      <c r="AP44" s="50">
        <v>0.8310249307479224</v>
      </c>
      <c r="AQ44" s="49">
        <v>0</v>
      </c>
      <c r="AR44" s="50">
        <v>0</v>
      </c>
      <c r="AS44" s="49">
        <v>338</v>
      </c>
      <c r="AT44" s="50">
        <v>93.62880886426593</v>
      </c>
      <c r="AU44" s="49">
        <v>361</v>
      </c>
      <c r="AV44" s="110" t="s">
        <v>2154</v>
      </c>
      <c r="AW44" s="110" t="s">
        <v>2154</v>
      </c>
      <c r="AX44" s="110" t="s">
        <v>2154</v>
      </c>
      <c r="AY44" s="110" t="s">
        <v>2154</v>
      </c>
      <c r="AZ44" s="2"/>
      <c r="BA44" s="3"/>
      <c r="BB44" s="3"/>
      <c r="BC44" s="3"/>
      <c r="BD44" s="3"/>
    </row>
    <row r="45" spans="1:56" ht="15">
      <c r="A45" s="65" t="s">
        <v>358</v>
      </c>
      <c r="B45" s="66"/>
      <c r="C45" s="66"/>
      <c r="D45" s="67">
        <v>1000</v>
      </c>
      <c r="E45" s="69"/>
      <c r="F45" s="96" t="str">
        <f>HYPERLINK("https://upload.wikimedia.org/wikipedia/en/thumb/8/80/Wikipedia-logo-v2.svg/1024px-Wikipedia-logo-v2.svg.png")</f>
        <v>https://upload.wikimedia.org/wikipedia/en/thumb/8/80/Wikipedia-logo-v2.svg/1024px-Wikipedia-logo-v2.svg.png</v>
      </c>
      <c r="G45" s="66"/>
      <c r="H45" s="70" t="s">
        <v>358</v>
      </c>
      <c r="I45" s="71"/>
      <c r="J45" s="71"/>
      <c r="K45" s="70" t="s">
        <v>358</v>
      </c>
      <c r="L45" s="74">
        <v>263.45688219572986</v>
      </c>
      <c r="M45" s="75">
        <v>7779.951171875</v>
      </c>
      <c r="N45" s="75">
        <v>6622.64111328125</v>
      </c>
      <c r="O45" s="76"/>
      <c r="P45" s="77"/>
      <c r="Q45" s="77"/>
      <c r="R45" s="82"/>
      <c r="S45" s="49">
        <v>10</v>
      </c>
      <c r="T45" s="49">
        <v>18</v>
      </c>
      <c r="U45" s="50">
        <v>147.940476</v>
      </c>
      <c r="V45" s="50">
        <v>0.006944</v>
      </c>
      <c r="W45" s="50">
        <v>0.033573</v>
      </c>
      <c r="X45" s="50">
        <v>3.038558</v>
      </c>
      <c r="Y45" s="50">
        <v>0.15942028985507245</v>
      </c>
      <c r="Z45" s="50">
        <v>0.16666666666666666</v>
      </c>
      <c r="AA45" s="72">
        <v>45</v>
      </c>
      <c r="AB45" s="72"/>
      <c r="AC45" s="73"/>
      <c r="AD45" s="80" t="s">
        <v>421</v>
      </c>
      <c r="AE45" s="80" t="s">
        <v>455</v>
      </c>
      <c r="AF45" s="80" t="s">
        <v>491</v>
      </c>
      <c r="AG45" s="80" t="s">
        <v>532</v>
      </c>
      <c r="AH45" s="80" t="s">
        <v>610</v>
      </c>
      <c r="AI45" s="80">
        <v>0.3896818</v>
      </c>
      <c r="AJ45" s="80">
        <v>500</v>
      </c>
      <c r="AK45" s="80"/>
      <c r="AL45" s="80" t="str">
        <f>REPLACE(INDEX(GroupVertices[Group],MATCH(Vertices[[#This Row],[Vertex]],GroupVertices[Vertex],0)),1,1,"")</f>
        <v>2</v>
      </c>
      <c r="AM45" s="49">
        <v>8</v>
      </c>
      <c r="AN45" s="50">
        <v>1.6913319238900635</v>
      </c>
      <c r="AO45" s="49">
        <v>1</v>
      </c>
      <c r="AP45" s="50">
        <v>0.21141649048625794</v>
      </c>
      <c r="AQ45" s="49">
        <v>0</v>
      </c>
      <c r="AR45" s="50">
        <v>0</v>
      </c>
      <c r="AS45" s="49">
        <v>464</v>
      </c>
      <c r="AT45" s="50">
        <v>98.09725158562368</v>
      </c>
      <c r="AU45" s="49">
        <v>473</v>
      </c>
      <c r="AV45" s="110" t="s">
        <v>2154</v>
      </c>
      <c r="AW45" s="110" t="s">
        <v>2154</v>
      </c>
      <c r="AX45" s="110" t="s">
        <v>2154</v>
      </c>
      <c r="AY45" s="110" t="s">
        <v>2154</v>
      </c>
      <c r="AZ45" s="2"/>
      <c r="BA45" s="3"/>
      <c r="BB45" s="3"/>
      <c r="BC45" s="3"/>
      <c r="BD45" s="3"/>
    </row>
    <row r="46" spans="1:56" ht="15">
      <c r="A46" s="65" t="s">
        <v>396</v>
      </c>
      <c r="B46" s="66"/>
      <c r="C46" s="66"/>
      <c r="D46" s="67">
        <v>80</v>
      </c>
      <c r="E46" s="69"/>
      <c r="F46" s="96" t="str">
        <f>HYPERLINK("https://upload.wikimedia.org/wikipedia/commons/3/31/Redirect_arrow_without_text.svg")</f>
        <v>https://upload.wikimedia.org/wikipedia/commons/3/31/Redirect_arrow_without_text.svg</v>
      </c>
      <c r="G46" s="66"/>
      <c r="H46" s="70" t="s">
        <v>396</v>
      </c>
      <c r="I46" s="71"/>
      <c r="J46" s="71"/>
      <c r="K46" s="70" t="s">
        <v>396</v>
      </c>
      <c r="L46" s="74">
        <v>1</v>
      </c>
      <c r="M46" s="75">
        <v>626.1232299804688</v>
      </c>
      <c r="N46" s="75">
        <v>1508.0631103515625</v>
      </c>
      <c r="O46" s="76"/>
      <c r="P46" s="77"/>
      <c r="Q46" s="77"/>
      <c r="R46" s="82"/>
      <c r="S46" s="49">
        <v>1</v>
      </c>
      <c r="T46" s="49">
        <v>0</v>
      </c>
      <c r="U46" s="50">
        <v>0</v>
      </c>
      <c r="V46" s="50">
        <v>0.005988</v>
      </c>
      <c r="W46" s="50">
        <v>0.004538</v>
      </c>
      <c r="X46" s="50">
        <v>0.28724</v>
      </c>
      <c r="Y46" s="50">
        <v>0</v>
      </c>
      <c r="Z46" s="50">
        <v>0</v>
      </c>
      <c r="AA46" s="72">
        <v>46</v>
      </c>
      <c r="AB46" s="72"/>
      <c r="AC46" s="73"/>
      <c r="AD46" s="80" t="s">
        <v>421</v>
      </c>
      <c r="AE46" s="80" t="s">
        <v>456</v>
      </c>
      <c r="AF46" s="80" t="s">
        <v>491</v>
      </c>
      <c r="AG46" s="80" t="s">
        <v>533</v>
      </c>
      <c r="AH46" s="80" t="s">
        <v>611</v>
      </c>
      <c r="AI46" s="80">
        <v>0.08888888</v>
      </c>
      <c r="AJ46" s="80">
        <v>10</v>
      </c>
      <c r="AK46" s="80"/>
      <c r="AL46" s="80" t="str">
        <f>REPLACE(INDEX(GroupVertices[Group],MATCH(Vertices[[#This Row],[Vertex]],GroupVertices[Vertex],0)),1,1,"")</f>
        <v>1</v>
      </c>
      <c r="AM46" s="49">
        <v>2</v>
      </c>
      <c r="AN46" s="50">
        <v>1.3071895424836601</v>
      </c>
      <c r="AO46" s="49">
        <v>1</v>
      </c>
      <c r="AP46" s="50">
        <v>0.6535947712418301</v>
      </c>
      <c r="AQ46" s="49">
        <v>0</v>
      </c>
      <c r="AR46" s="50">
        <v>0</v>
      </c>
      <c r="AS46" s="49">
        <v>150</v>
      </c>
      <c r="AT46" s="50">
        <v>98.03921568627452</v>
      </c>
      <c r="AU46" s="49">
        <v>153</v>
      </c>
      <c r="AV46" s="49"/>
      <c r="AW46" s="49"/>
      <c r="AX46" s="49"/>
      <c r="AY46" s="49"/>
      <c r="AZ46" s="2"/>
      <c r="BA46" s="3"/>
      <c r="BB46" s="3"/>
      <c r="BC46" s="3"/>
      <c r="BD46" s="3"/>
    </row>
    <row r="47" spans="1:56" ht="15">
      <c r="A47" s="65" t="s">
        <v>397</v>
      </c>
      <c r="B47" s="66"/>
      <c r="C47" s="66"/>
      <c r="D47" s="67">
        <v>80</v>
      </c>
      <c r="E47" s="69"/>
      <c r="F47" s="96" t="str">
        <f>HYPERLINK("https://upload.wikimedia.org/wikipedia/commons/e/e1/MSCI_logo_2019.svg")</f>
        <v>https://upload.wikimedia.org/wikipedia/commons/e/e1/MSCI_logo_2019.svg</v>
      </c>
      <c r="G47" s="66"/>
      <c r="H47" s="70" t="s">
        <v>397</v>
      </c>
      <c r="I47" s="71"/>
      <c r="J47" s="71"/>
      <c r="K47" s="70" t="s">
        <v>397</v>
      </c>
      <c r="L47" s="74">
        <v>1</v>
      </c>
      <c r="M47" s="75">
        <v>3338.0302734375</v>
      </c>
      <c r="N47" s="75">
        <v>8553.7431640625</v>
      </c>
      <c r="O47" s="76"/>
      <c r="P47" s="77"/>
      <c r="Q47" s="77"/>
      <c r="R47" s="82"/>
      <c r="S47" s="49">
        <v>1</v>
      </c>
      <c r="T47" s="49">
        <v>0</v>
      </c>
      <c r="U47" s="50">
        <v>0</v>
      </c>
      <c r="V47" s="50">
        <v>0.005988</v>
      </c>
      <c r="W47" s="50">
        <v>0.004538</v>
      </c>
      <c r="X47" s="50">
        <v>0.28724</v>
      </c>
      <c r="Y47" s="50">
        <v>0</v>
      </c>
      <c r="Z47" s="50">
        <v>0</v>
      </c>
      <c r="AA47" s="72">
        <v>47</v>
      </c>
      <c r="AB47" s="72"/>
      <c r="AC47" s="73"/>
      <c r="AD47" s="80" t="s">
        <v>421</v>
      </c>
      <c r="AE47" s="80" t="s">
        <v>457</v>
      </c>
      <c r="AF47" s="80" t="s">
        <v>491</v>
      </c>
      <c r="AG47" s="80" t="s">
        <v>534</v>
      </c>
      <c r="AH47" s="99">
        <v>0.014594907407407405</v>
      </c>
      <c r="AI47" s="80">
        <v>0.25</v>
      </c>
      <c r="AJ47" s="80">
        <v>4</v>
      </c>
      <c r="AK47" s="80"/>
      <c r="AL47" s="80" t="str">
        <f>REPLACE(INDEX(GroupVertices[Group],MATCH(Vertices[[#This Row],[Vertex]],GroupVertices[Vertex],0)),1,1,"")</f>
        <v>1</v>
      </c>
      <c r="AM47" s="49">
        <v>0</v>
      </c>
      <c r="AN47" s="50">
        <v>0</v>
      </c>
      <c r="AO47" s="49">
        <v>5</v>
      </c>
      <c r="AP47" s="50">
        <v>3.8461538461538463</v>
      </c>
      <c r="AQ47" s="49">
        <v>0</v>
      </c>
      <c r="AR47" s="50">
        <v>0</v>
      </c>
      <c r="AS47" s="49">
        <v>125</v>
      </c>
      <c r="AT47" s="50">
        <v>96.15384615384616</v>
      </c>
      <c r="AU47" s="49">
        <v>130</v>
      </c>
      <c r="AV47" s="49"/>
      <c r="AW47" s="49"/>
      <c r="AX47" s="49"/>
      <c r="AY47" s="49"/>
      <c r="AZ47" s="2"/>
      <c r="BA47" s="3"/>
      <c r="BB47" s="3"/>
      <c r="BC47" s="3"/>
      <c r="BD47" s="3"/>
    </row>
    <row r="48" spans="1:56" ht="15">
      <c r="A48" s="65" t="s">
        <v>345</v>
      </c>
      <c r="B48" s="66"/>
      <c r="C48" s="66"/>
      <c r="D48" s="67">
        <v>345.11971476960775</v>
      </c>
      <c r="E48" s="69"/>
      <c r="F48" s="96" t="str">
        <f>HYPERLINK("https://upload.wikimedia.org/wikipedia/en/thumb/8/80/Wikipedia-logo-v2.svg/1024px-Wikipedia-logo-v2.svg.png")</f>
        <v>https://upload.wikimedia.org/wikipedia/en/thumb/8/80/Wikipedia-logo-v2.svg/1024px-Wikipedia-logo-v2.svg.png</v>
      </c>
      <c r="G48" s="66"/>
      <c r="H48" s="70" t="s">
        <v>345</v>
      </c>
      <c r="I48" s="71"/>
      <c r="J48" s="71"/>
      <c r="K48" s="70" t="s">
        <v>345</v>
      </c>
      <c r="L48" s="74">
        <v>76.63314537723092</v>
      </c>
      <c r="M48" s="75">
        <v>7463.5205078125</v>
      </c>
      <c r="N48" s="75">
        <v>8473.8740234375</v>
      </c>
      <c r="O48" s="76"/>
      <c r="P48" s="77"/>
      <c r="Q48" s="77"/>
      <c r="R48" s="82"/>
      <c r="S48" s="49">
        <v>5</v>
      </c>
      <c r="T48" s="49">
        <v>13</v>
      </c>
      <c r="U48" s="50">
        <v>42.63254</v>
      </c>
      <c r="V48" s="50">
        <v>0.006579</v>
      </c>
      <c r="W48" s="50">
        <v>0.025817</v>
      </c>
      <c r="X48" s="50">
        <v>1.981001</v>
      </c>
      <c r="Y48" s="50">
        <v>0.21666666666666667</v>
      </c>
      <c r="Z48" s="50">
        <v>0.125</v>
      </c>
      <c r="AA48" s="72">
        <v>48</v>
      </c>
      <c r="AB48" s="72"/>
      <c r="AC48" s="73"/>
      <c r="AD48" s="80" t="s">
        <v>421</v>
      </c>
      <c r="AE48" s="80" t="s">
        <v>458</v>
      </c>
      <c r="AF48" s="80" t="s">
        <v>491</v>
      </c>
      <c r="AG48" s="80" t="s">
        <v>535</v>
      </c>
      <c r="AH48" s="80" t="s">
        <v>612</v>
      </c>
      <c r="AI48" s="80">
        <v>0.3557589</v>
      </c>
      <c r="AJ48" s="80">
        <v>280</v>
      </c>
      <c r="AK48" s="80"/>
      <c r="AL48" s="80" t="str">
        <f>REPLACE(INDEX(GroupVertices[Group],MATCH(Vertices[[#This Row],[Vertex]],GroupVertices[Vertex],0)),1,1,"")</f>
        <v>2</v>
      </c>
      <c r="AM48" s="49">
        <v>3</v>
      </c>
      <c r="AN48" s="50">
        <v>1.675977653631285</v>
      </c>
      <c r="AO48" s="49">
        <v>8</v>
      </c>
      <c r="AP48" s="50">
        <v>4.4692737430167595</v>
      </c>
      <c r="AQ48" s="49">
        <v>0</v>
      </c>
      <c r="AR48" s="50">
        <v>0</v>
      </c>
      <c r="AS48" s="49">
        <v>168</v>
      </c>
      <c r="AT48" s="50">
        <v>93.85474860335195</v>
      </c>
      <c r="AU48" s="49">
        <v>179</v>
      </c>
      <c r="AV48" s="110" t="s">
        <v>2154</v>
      </c>
      <c r="AW48" s="110" t="s">
        <v>2154</v>
      </c>
      <c r="AX48" s="110" t="s">
        <v>2154</v>
      </c>
      <c r="AY48" s="110" t="s">
        <v>2154</v>
      </c>
      <c r="AZ48" s="2"/>
      <c r="BA48" s="3"/>
      <c r="BB48" s="3"/>
      <c r="BC48" s="3"/>
      <c r="BD48" s="3"/>
    </row>
    <row r="49" spans="1:56" ht="15">
      <c r="A49" s="65" t="s">
        <v>346</v>
      </c>
      <c r="B49" s="66"/>
      <c r="C49" s="66"/>
      <c r="D49" s="67">
        <v>135.34658412211678</v>
      </c>
      <c r="E49" s="69"/>
      <c r="F49" s="96" t="str">
        <f>HYPERLINK("https://upload.wikimedia.org/wikipedia/commons/5/5e/CAPM-SML.svg")</f>
        <v>https://upload.wikimedia.org/wikipedia/commons/5/5e/CAPM-SML.svg</v>
      </c>
      <c r="G49" s="66"/>
      <c r="H49" s="70" t="s">
        <v>346</v>
      </c>
      <c r="I49" s="71"/>
      <c r="J49" s="71"/>
      <c r="K49" s="70" t="s">
        <v>346</v>
      </c>
      <c r="L49" s="74">
        <v>16.78923033573311</v>
      </c>
      <c r="M49" s="75">
        <v>5075.74267578125</v>
      </c>
      <c r="N49" s="75">
        <v>8456.8408203125</v>
      </c>
      <c r="O49" s="76"/>
      <c r="P49" s="77"/>
      <c r="Q49" s="77"/>
      <c r="R49" s="82"/>
      <c r="S49" s="49">
        <v>4</v>
      </c>
      <c r="T49" s="49">
        <v>4</v>
      </c>
      <c r="U49" s="50">
        <v>8.9</v>
      </c>
      <c r="V49" s="50">
        <v>0.006211</v>
      </c>
      <c r="W49" s="50">
        <v>0.010928</v>
      </c>
      <c r="X49" s="50">
        <v>1.016216</v>
      </c>
      <c r="Y49" s="50">
        <v>0.21428571428571427</v>
      </c>
      <c r="Z49" s="50">
        <v>0.14285714285714285</v>
      </c>
      <c r="AA49" s="72">
        <v>49</v>
      </c>
      <c r="AB49" s="72"/>
      <c r="AC49" s="73"/>
      <c r="AD49" s="80" t="s">
        <v>421</v>
      </c>
      <c r="AE49" s="80" t="s">
        <v>459</v>
      </c>
      <c r="AF49" s="80" t="s">
        <v>491</v>
      </c>
      <c r="AG49" s="80" t="s">
        <v>536</v>
      </c>
      <c r="AH49" s="80" t="s">
        <v>613</v>
      </c>
      <c r="AI49" s="80">
        <v>0.3458034</v>
      </c>
      <c r="AJ49" s="80">
        <v>500</v>
      </c>
      <c r="AK49" s="80"/>
      <c r="AL49" s="80" t="str">
        <f>REPLACE(INDEX(GroupVertices[Group],MATCH(Vertices[[#This Row],[Vertex]],GroupVertices[Vertex],0)),1,1,"")</f>
        <v>1</v>
      </c>
      <c r="AM49" s="49">
        <v>8</v>
      </c>
      <c r="AN49" s="50">
        <v>3.864734299516908</v>
      </c>
      <c r="AO49" s="49">
        <v>8</v>
      </c>
      <c r="AP49" s="50">
        <v>3.864734299516908</v>
      </c>
      <c r="AQ49" s="49">
        <v>0</v>
      </c>
      <c r="AR49" s="50">
        <v>0</v>
      </c>
      <c r="AS49" s="49">
        <v>191</v>
      </c>
      <c r="AT49" s="50">
        <v>92.27053140096618</v>
      </c>
      <c r="AU49" s="49">
        <v>207</v>
      </c>
      <c r="AV49" s="110" t="s">
        <v>2154</v>
      </c>
      <c r="AW49" s="110" t="s">
        <v>2154</v>
      </c>
      <c r="AX49" s="110" t="s">
        <v>2154</v>
      </c>
      <c r="AY49" s="110" t="s">
        <v>2154</v>
      </c>
      <c r="AZ49" s="2"/>
      <c r="BA49" s="3"/>
      <c r="BB49" s="3"/>
      <c r="BC49" s="3"/>
      <c r="BD49" s="3"/>
    </row>
    <row r="50" spans="1:56" ht="15">
      <c r="A50" s="65" t="s">
        <v>398</v>
      </c>
      <c r="B50" s="66"/>
      <c r="C50" s="66"/>
      <c r="D50" s="67">
        <v>80</v>
      </c>
      <c r="E50" s="69"/>
      <c r="F50" s="96" t="str">
        <f>HYPERLINK("https://upload.wikimedia.org/wikipedia/en/4/4a/Commons-logo.svg")</f>
        <v>https://upload.wikimedia.org/wikipedia/en/4/4a/Commons-logo.svg</v>
      </c>
      <c r="G50" s="66"/>
      <c r="H50" s="70" t="s">
        <v>398</v>
      </c>
      <c r="I50" s="71"/>
      <c r="J50" s="71"/>
      <c r="K50" s="70" t="s">
        <v>398</v>
      </c>
      <c r="L50" s="74">
        <v>1</v>
      </c>
      <c r="M50" s="75">
        <v>4065.410888671875</v>
      </c>
      <c r="N50" s="75">
        <v>9417.220703125</v>
      </c>
      <c r="O50" s="76"/>
      <c r="P50" s="77"/>
      <c r="Q50" s="77"/>
      <c r="R50" s="82"/>
      <c r="S50" s="49">
        <v>3</v>
      </c>
      <c r="T50" s="49">
        <v>0</v>
      </c>
      <c r="U50" s="50">
        <v>0</v>
      </c>
      <c r="V50" s="50">
        <v>0.006061</v>
      </c>
      <c r="W50" s="50">
        <v>0.006263</v>
      </c>
      <c r="X50" s="50">
        <v>0.527735</v>
      </c>
      <c r="Y50" s="50">
        <v>0.5</v>
      </c>
      <c r="Z50" s="50">
        <v>0</v>
      </c>
      <c r="AA50" s="72">
        <v>50</v>
      </c>
      <c r="AB50" s="72"/>
      <c r="AC50" s="73"/>
      <c r="AD50" s="80" t="s">
        <v>421</v>
      </c>
      <c r="AE50" s="80" t="s">
        <v>460</v>
      </c>
      <c r="AF50" s="80" t="s">
        <v>491</v>
      </c>
      <c r="AG50" s="80" t="s">
        <v>537</v>
      </c>
      <c r="AH50" s="80" t="s">
        <v>614</v>
      </c>
      <c r="AI50" s="80">
        <v>0.3845361</v>
      </c>
      <c r="AJ50" s="80">
        <v>500</v>
      </c>
      <c r="AK50" s="80"/>
      <c r="AL50" s="80" t="str">
        <f>REPLACE(INDEX(GroupVertices[Group],MATCH(Vertices[[#This Row],[Vertex]],GroupVertices[Vertex],0)),1,1,"")</f>
        <v>2</v>
      </c>
      <c r="AM50" s="49">
        <v>3</v>
      </c>
      <c r="AN50" s="50">
        <v>2.4390243902439024</v>
      </c>
      <c r="AO50" s="49">
        <v>5</v>
      </c>
      <c r="AP50" s="50">
        <v>4.065040650406504</v>
      </c>
      <c r="AQ50" s="49">
        <v>0</v>
      </c>
      <c r="AR50" s="50">
        <v>0</v>
      </c>
      <c r="AS50" s="49">
        <v>115</v>
      </c>
      <c r="AT50" s="50">
        <v>93.4959349593496</v>
      </c>
      <c r="AU50" s="49">
        <v>123</v>
      </c>
      <c r="AV50" s="49"/>
      <c r="AW50" s="49"/>
      <c r="AX50" s="49"/>
      <c r="AY50" s="49"/>
      <c r="AZ50" s="2"/>
      <c r="BA50" s="3"/>
      <c r="BB50" s="3"/>
      <c r="BC50" s="3"/>
      <c r="BD50" s="3"/>
    </row>
    <row r="51" spans="1:56" ht="15">
      <c r="A51" s="65" t="s">
        <v>347</v>
      </c>
      <c r="B51" s="66"/>
      <c r="C51" s="66"/>
      <c r="D51" s="67">
        <v>96.28711915189459</v>
      </c>
      <c r="E51" s="69"/>
      <c r="F51" s="96" t="str">
        <f>HYPERLINK("https://upload.wikimedia.org/wikipedia/en/thumb/8/80/Wikipedia-logo-v2.svg/1024px-Wikipedia-logo-v2.svg.png")</f>
        <v>https://upload.wikimedia.org/wikipedia/en/thumb/8/80/Wikipedia-logo-v2.svg/1024px-Wikipedia-logo-v2.svg.png</v>
      </c>
      <c r="G51" s="66"/>
      <c r="H51" s="70" t="s">
        <v>347</v>
      </c>
      <c r="I51" s="71"/>
      <c r="J51" s="71"/>
      <c r="K51" s="70" t="s">
        <v>347</v>
      </c>
      <c r="L51" s="74">
        <v>5.646376644083272</v>
      </c>
      <c r="M51" s="75">
        <v>5801.404296875</v>
      </c>
      <c r="N51" s="75">
        <v>9613.873046875</v>
      </c>
      <c r="O51" s="76"/>
      <c r="P51" s="77"/>
      <c r="Q51" s="77"/>
      <c r="R51" s="82"/>
      <c r="S51" s="49">
        <v>5</v>
      </c>
      <c r="T51" s="49">
        <v>2</v>
      </c>
      <c r="U51" s="50">
        <v>2.619048</v>
      </c>
      <c r="V51" s="50">
        <v>0.006173</v>
      </c>
      <c r="W51" s="50">
        <v>0.011686</v>
      </c>
      <c r="X51" s="50">
        <v>0.848508</v>
      </c>
      <c r="Y51" s="50">
        <v>0.36666666666666664</v>
      </c>
      <c r="Z51" s="50">
        <v>0.16666666666666666</v>
      </c>
      <c r="AA51" s="72">
        <v>51</v>
      </c>
      <c r="AB51" s="72"/>
      <c r="AC51" s="73"/>
      <c r="AD51" s="80" t="s">
        <v>421</v>
      </c>
      <c r="AE51" s="80" t="s">
        <v>461</v>
      </c>
      <c r="AF51" s="80" t="s">
        <v>491</v>
      </c>
      <c r="AG51" s="80" t="s">
        <v>538</v>
      </c>
      <c r="AH51" s="80" t="s">
        <v>615</v>
      </c>
      <c r="AI51" s="80">
        <v>0.3109858</v>
      </c>
      <c r="AJ51" s="80">
        <v>169</v>
      </c>
      <c r="AK51" s="80"/>
      <c r="AL51" s="80" t="str">
        <f>REPLACE(INDEX(GroupVertices[Group],MATCH(Vertices[[#This Row],[Vertex]],GroupVertices[Vertex],0)),1,1,"")</f>
        <v>2</v>
      </c>
      <c r="AM51" s="49">
        <v>1</v>
      </c>
      <c r="AN51" s="50">
        <v>0.9009009009009009</v>
      </c>
      <c r="AO51" s="49">
        <v>1</v>
      </c>
      <c r="AP51" s="50">
        <v>0.9009009009009009</v>
      </c>
      <c r="AQ51" s="49">
        <v>0</v>
      </c>
      <c r="AR51" s="50">
        <v>0</v>
      </c>
      <c r="AS51" s="49">
        <v>109</v>
      </c>
      <c r="AT51" s="50">
        <v>98.1981981981982</v>
      </c>
      <c r="AU51" s="49">
        <v>111</v>
      </c>
      <c r="AV51" s="110" t="s">
        <v>2154</v>
      </c>
      <c r="AW51" s="110" t="s">
        <v>2154</v>
      </c>
      <c r="AX51" s="110" t="s">
        <v>2154</v>
      </c>
      <c r="AY51" s="110" t="s">
        <v>2154</v>
      </c>
      <c r="AZ51" s="2"/>
      <c r="BA51" s="3"/>
      <c r="BB51" s="3"/>
      <c r="BC51" s="3"/>
      <c r="BD51" s="3"/>
    </row>
    <row r="52" spans="1:56" ht="15">
      <c r="A52" s="65" t="s">
        <v>377</v>
      </c>
      <c r="B52" s="66"/>
      <c r="C52" s="66"/>
      <c r="D52" s="67">
        <v>176.00514871940794</v>
      </c>
      <c r="E52" s="69"/>
      <c r="F52" s="96" t="str">
        <f>HYPERLINK("https://upload.wikimedia.org/wikipedia/commons/d/d7/Philippine-stock-market-board.jpg")</f>
        <v>https://upload.wikimedia.org/wikipedia/commons/d/d7/Philippine-stock-market-board.jpg</v>
      </c>
      <c r="G52" s="66"/>
      <c r="H52" s="70" t="s">
        <v>377</v>
      </c>
      <c r="I52" s="71"/>
      <c r="J52" s="71"/>
      <c r="K52" s="70" t="s">
        <v>377</v>
      </c>
      <c r="L52" s="74">
        <v>28.388273921340407</v>
      </c>
      <c r="M52" s="75">
        <v>5914.998046875</v>
      </c>
      <c r="N52" s="75">
        <v>8485.5732421875</v>
      </c>
      <c r="O52" s="76"/>
      <c r="P52" s="77"/>
      <c r="Q52" s="77"/>
      <c r="R52" s="82"/>
      <c r="S52" s="49">
        <v>5</v>
      </c>
      <c r="T52" s="49">
        <v>4</v>
      </c>
      <c r="U52" s="50">
        <v>15.438095</v>
      </c>
      <c r="V52" s="50">
        <v>0.006289</v>
      </c>
      <c r="W52" s="50">
        <v>0.013831</v>
      </c>
      <c r="X52" s="50">
        <v>1.239859</v>
      </c>
      <c r="Y52" s="50">
        <v>0.18055555555555555</v>
      </c>
      <c r="Z52" s="50">
        <v>0</v>
      </c>
      <c r="AA52" s="72">
        <v>52</v>
      </c>
      <c r="AB52" s="72"/>
      <c r="AC52" s="73"/>
      <c r="AD52" s="80" t="s">
        <v>421</v>
      </c>
      <c r="AE52" s="98" t="str">
        <f>HYPERLINK("http://en.wikipedia.org/wiki/finance")</f>
        <v>http://en.wikipedia.org/wiki/finance</v>
      </c>
      <c r="AF52" s="80" t="s">
        <v>491</v>
      </c>
      <c r="AG52" s="80" t="s">
        <v>539</v>
      </c>
      <c r="AH52" s="80" t="s">
        <v>616</v>
      </c>
      <c r="AI52" s="80">
        <v>0.4474733</v>
      </c>
      <c r="AJ52" s="80">
        <v>500</v>
      </c>
      <c r="AK52" s="80"/>
      <c r="AL52" s="80" t="str">
        <f>REPLACE(INDEX(GroupVertices[Group],MATCH(Vertices[[#This Row],[Vertex]],GroupVertices[Vertex],0)),1,1,"")</f>
        <v>2</v>
      </c>
      <c r="AM52" s="49">
        <v>1</v>
      </c>
      <c r="AN52" s="50">
        <v>0.5780346820809249</v>
      </c>
      <c r="AO52" s="49">
        <v>2</v>
      </c>
      <c r="AP52" s="50">
        <v>1.1560693641618498</v>
      </c>
      <c r="AQ52" s="49">
        <v>0</v>
      </c>
      <c r="AR52" s="50">
        <v>0</v>
      </c>
      <c r="AS52" s="49">
        <v>170</v>
      </c>
      <c r="AT52" s="50">
        <v>98.26589595375722</v>
      </c>
      <c r="AU52" s="49">
        <v>173</v>
      </c>
      <c r="AV52" s="110" t="s">
        <v>2154</v>
      </c>
      <c r="AW52" s="110" t="s">
        <v>2154</v>
      </c>
      <c r="AX52" s="110" t="s">
        <v>2154</v>
      </c>
      <c r="AY52" s="110" t="s">
        <v>2154</v>
      </c>
      <c r="AZ52" s="2"/>
      <c r="BA52" s="3"/>
      <c r="BB52" s="3"/>
      <c r="BC52" s="3"/>
      <c r="BD52" s="3"/>
    </row>
    <row r="53" spans="1:56" ht="15">
      <c r="A53" s="65" t="s">
        <v>348</v>
      </c>
      <c r="B53" s="66"/>
      <c r="C53" s="66"/>
      <c r="D53" s="67">
        <v>88.63710807581828</v>
      </c>
      <c r="E53" s="69"/>
      <c r="F53" s="96" t="str">
        <f>HYPERLINK("https://upload.wikimedia.org/wikipedia/commons/d/d7/Philippine-stock-market-board.jpg")</f>
        <v>https://upload.wikimedia.org/wikipedia/commons/d/d7/Philippine-stock-market-board.jpg</v>
      </c>
      <c r="G53" s="66"/>
      <c r="H53" s="70" t="s">
        <v>348</v>
      </c>
      <c r="I53" s="71"/>
      <c r="J53" s="71"/>
      <c r="K53" s="70" t="s">
        <v>348</v>
      </c>
      <c r="L53" s="74">
        <v>3.463987453007418</v>
      </c>
      <c r="M53" s="75">
        <v>4378.78369140625</v>
      </c>
      <c r="N53" s="75">
        <v>6494.482421875</v>
      </c>
      <c r="O53" s="76"/>
      <c r="P53" s="77"/>
      <c r="Q53" s="77"/>
      <c r="R53" s="82"/>
      <c r="S53" s="49">
        <v>2</v>
      </c>
      <c r="T53" s="49">
        <v>2</v>
      </c>
      <c r="U53" s="50">
        <v>1.388889</v>
      </c>
      <c r="V53" s="50">
        <v>0.006098</v>
      </c>
      <c r="W53" s="50">
        <v>0.008654</v>
      </c>
      <c r="X53" s="50">
        <v>0.622742</v>
      </c>
      <c r="Y53" s="50">
        <v>0.25</v>
      </c>
      <c r="Z53" s="50">
        <v>0</v>
      </c>
      <c r="AA53" s="72">
        <v>53</v>
      </c>
      <c r="AB53" s="72"/>
      <c r="AC53" s="73"/>
      <c r="AD53" s="80" t="s">
        <v>421</v>
      </c>
      <c r="AE53" s="80" t="s">
        <v>462</v>
      </c>
      <c r="AF53" s="80" t="s">
        <v>491</v>
      </c>
      <c r="AG53" s="80" t="s">
        <v>540</v>
      </c>
      <c r="AH53" s="80" t="s">
        <v>617</v>
      </c>
      <c r="AI53" s="80">
        <v>0.2931085</v>
      </c>
      <c r="AJ53" s="80">
        <v>500</v>
      </c>
      <c r="AK53" s="80"/>
      <c r="AL53" s="80" t="str">
        <f>REPLACE(INDEX(GroupVertices[Group],MATCH(Vertices[[#This Row],[Vertex]],GroupVertices[Vertex],0)),1,1,"")</f>
        <v>2</v>
      </c>
      <c r="AM53" s="49">
        <v>1</v>
      </c>
      <c r="AN53" s="50">
        <v>0.6578947368421053</v>
      </c>
      <c r="AO53" s="49">
        <v>1</v>
      </c>
      <c r="AP53" s="50">
        <v>0.6578947368421053</v>
      </c>
      <c r="AQ53" s="49">
        <v>0</v>
      </c>
      <c r="AR53" s="50">
        <v>0</v>
      </c>
      <c r="AS53" s="49">
        <v>150</v>
      </c>
      <c r="AT53" s="50">
        <v>98.6842105263158</v>
      </c>
      <c r="AU53" s="49">
        <v>152</v>
      </c>
      <c r="AV53" s="110" t="s">
        <v>2154</v>
      </c>
      <c r="AW53" s="110" t="s">
        <v>2154</v>
      </c>
      <c r="AX53" s="110" t="s">
        <v>2154</v>
      </c>
      <c r="AY53" s="110" t="s">
        <v>2154</v>
      </c>
      <c r="AZ53" s="2"/>
      <c r="BA53" s="3"/>
      <c r="BB53" s="3"/>
      <c r="BC53" s="3"/>
      <c r="BD53" s="3"/>
    </row>
    <row r="54" spans="1:56" ht="15">
      <c r="A54" s="65" t="s">
        <v>349</v>
      </c>
      <c r="B54" s="66"/>
      <c r="C54" s="66"/>
      <c r="D54" s="67">
        <v>91.45033763444157</v>
      </c>
      <c r="E54" s="69"/>
      <c r="F54" s="96" t="str">
        <f>HYPERLINK("https://upload.wikimedia.org/wikipedia/en/thumb/8/80/Wikipedia-logo-v2.svg/1024px-Wikipedia-logo-v2.svg.png")</f>
        <v>https://upload.wikimedia.org/wikipedia/en/thumb/8/80/Wikipedia-logo-v2.svg/1024px-Wikipedia-logo-v2.svg.png</v>
      </c>
      <c r="G54" s="66"/>
      <c r="H54" s="70" t="s">
        <v>349</v>
      </c>
      <c r="I54" s="71"/>
      <c r="J54" s="71"/>
      <c r="K54" s="70" t="s">
        <v>349</v>
      </c>
      <c r="L54" s="74">
        <v>4.266543386547786</v>
      </c>
      <c r="M54" s="75">
        <v>6928.29296875</v>
      </c>
      <c r="N54" s="75">
        <v>9778.953125</v>
      </c>
      <c r="O54" s="76"/>
      <c r="P54" s="77"/>
      <c r="Q54" s="77"/>
      <c r="R54" s="82"/>
      <c r="S54" s="49">
        <v>1</v>
      </c>
      <c r="T54" s="49">
        <v>6</v>
      </c>
      <c r="U54" s="50">
        <v>1.84127</v>
      </c>
      <c r="V54" s="50">
        <v>0.006211</v>
      </c>
      <c r="W54" s="50">
        <v>0.015188</v>
      </c>
      <c r="X54" s="50">
        <v>0.93689</v>
      </c>
      <c r="Y54" s="50">
        <v>0.42857142857142855</v>
      </c>
      <c r="Z54" s="50">
        <v>0</v>
      </c>
      <c r="AA54" s="72">
        <v>54</v>
      </c>
      <c r="AB54" s="72"/>
      <c r="AC54" s="73"/>
      <c r="AD54" s="80" t="s">
        <v>421</v>
      </c>
      <c r="AE54" s="80" t="s">
        <v>463</v>
      </c>
      <c r="AF54" s="80" t="s">
        <v>491</v>
      </c>
      <c r="AG54" s="80" t="s">
        <v>541</v>
      </c>
      <c r="AH54" s="80" t="s">
        <v>618</v>
      </c>
      <c r="AI54" s="80">
        <v>0.526917</v>
      </c>
      <c r="AJ54" s="80">
        <v>155</v>
      </c>
      <c r="AK54" s="80"/>
      <c r="AL54" s="80" t="str">
        <f>REPLACE(INDEX(GroupVertices[Group],MATCH(Vertices[[#This Row],[Vertex]],GroupVertices[Vertex],0)),1,1,"")</f>
        <v>2</v>
      </c>
      <c r="AM54" s="49">
        <v>4</v>
      </c>
      <c r="AN54" s="50">
        <v>0.8163265306122449</v>
      </c>
      <c r="AO54" s="49">
        <v>4</v>
      </c>
      <c r="AP54" s="50">
        <v>0.8163265306122449</v>
      </c>
      <c r="AQ54" s="49">
        <v>0</v>
      </c>
      <c r="AR54" s="50">
        <v>0</v>
      </c>
      <c r="AS54" s="49">
        <v>482</v>
      </c>
      <c r="AT54" s="50">
        <v>98.36734693877551</v>
      </c>
      <c r="AU54" s="49">
        <v>490</v>
      </c>
      <c r="AV54" s="110" t="s">
        <v>2154</v>
      </c>
      <c r="AW54" s="110" t="s">
        <v>2154</v>
      </c>
      <c r="AX54" s="110" t="s">
        <v>2154</v>
      </c>
      <c r="AY54" s="110" t="s">
        <v>2154</v>
      </c>
      <c r="AZ54" s="2"/>
      <c r="BA54" s="3"/>
      <c r="BB54" s="3"/>
      <c r="BC54" s="3"/>
      <c r="BD54" s="3"/>
    </row>
    <row r="55" spans="1:56" ht="15">
      <c r="A55" s="65" t="s">
        <v>357</v>
      </c>
      <c r="B55" s="66"/>
      <c r="C55" s="66"/>
      <c r="D55" s="67">
        <v>563.5348849357495</v>
      </c>
      <c r="E55" s="69"/>
      <c r="F55" s="96" t="str">
        <f>HYPERLINK("https://upload.wikimedia.org/wikipedia/commons/7/7e/S_and_P_500_chart_1950_to_2016_with_averages.png")</f>
        <v>https://upload.wikimedia.org/wikipedia/commons/7/7e/S_and_P_500_chart_1950_to_2016_with_averages.png</v>
      </c>
      <c r="G55" s="66"/>
      <c r="H55" s="70" t="s">
        <v>357</v>
      </c>
      <c r="I55" s="71"/>
      <c r="J55" s="71"/>
      <c r="K55" s="70" t="s">
        <v>357</v>
      </c>
      <c r="L55" s="74">
        <v>138.94245470989978</v>
      </c>
      <c r="M55" s="75">
        <v>5058.3955078125</v>
      </c>
      <c r="N55" s="75">
        <v>2567.394287109375</v>
      </c>
      <c r="O55" s="76"/>
      <c r="P55" s="77"/>
      <c r="Q55" s="77"/>
      <c r="R55" s="82"/>
      <c r="S55" s="49">
        <v>14</v>
      </c>
      <c r="T55" s="49">
        <v>10</v>
      </c>
      <c r="U55" s="50">
        <v>77.754762</v>
      </c>
      <c r="V55" s="50">
        <v>0.006757</v>
      </c>
      <c r="W55" s="50">
        <v>0.030141</v>
      </c>
      <c r="X55" s="50">
        <v>2.449427</v>
      </c>
      <c r="Y55" s="50">
        <v>0.18947368421052632</v>
      </c>
      <c r="Z55" s="50">
        <v>0.2</v>
      </c>
      <c r="AA55" s="72">
        <v>55</v>
      </c>
      <c r="AB55" s="72"/>
      <c r="AC55" s="73"/>
      <c r="AD55" s="80" t="s">
        <v>421</v>
      </c>
      <c r="AE55" s="80" t="s">
        <v>464</v>
      </c>
      <c r="AF55" s="80" t="s">
        <v>491</v>
      </c>
      <c r="AG55" s="80" t="s">
        <v>542</v>
      </c>
      <c r="AH55" s="80" t="s">
        <v>619</v>
      </c>
      <c r="AI55" s="80">
        <v>0.4353719</v>
      </c>
      <c r="AJ55" s="80">
        <v>500</v>
      </c>
      <c r="AK55" s="80"/>
      <c r="AL55" s="80" t="str">
        <f>REPLACE(INDEX(GroupVertices[Group],MATCH(Vertices[[#This Row],[Vertex]],GroupVertices[Vertex],0)),1,1,"")</f>
        <v>3</v>
      </c>
      <c r="AM55" s="49">
        <v>2</v>
      </c>
      <c r="AN55" s="50">
        <v>0.6688963210702341</v>
      </c>
      <c r="AO55" s="49">
        <v>0</v>
      </c>
      <c r="AP55" s="50">
        <v>0</v>
      </c>
      <c r="AQ55" s="49">
        <v>0</v>
      </c>
      <c r="AR55" s="50">
        <v>0</v>
      </c>
      <c r="AS55" s="49">
        <v>297</v>
      </c>
      <c r="AT55" s="50">
        <v>99.33110367892976</v>
      </c>
      <c r="AU55" s="49">
        <v>299</v>
      </c>
      <c r="AV55" s="110" t="s">
        <v>2154</v>
      </c>
      <c r="AW55" s="110" t="s">
        <v>2154</v>
      </c>
      <c r="AX55" s="110" t="s">
        <v>2154</v>
      </c>
      <c r="AY55" s="110" t="s">
        <v>2154</v>
      </c>
      <c r="AZ55" s="2"/>
      <c r="BA55" s="3"/>
      <c r="BB55" s="3"/>
      <c r="BC55" s="3"/>
      <c r="BD55" s="3"/>
    </row>
    <row r="56" spans="1:56" ht="15">
      <c r="A56" s="65" t="s">
        <v>361</v>
      </c>
      <c r="B56" s="66"/>
      <c r="C56" s="66"/>
      <c r="D56" s="67">
        <v>703.737346904305</v>
      </c>
      <c r="E56" s="69"/>
      <c r="F56" s="96" t="str">
        <f>HYPERLINK("https://upload.wikimedia.org/wikipedia/commons/b/bd/Ambox_globe_content.svg")</f>
        <v>https://upload.wikimedia.org/wikipedia/commons/b/bd/Ambox_globe_content.svg</v>
      </c>
      <c r="G56" s="66"/>
      <c r="H56" s="70" t="s">
        <v>361</v>
      </c>
      <c r="I56" s="71"/>
      <c r="J56" s="71"/>
      <c r="K56" s="70" t="s">
        <v>361</v>
      </c>
      <c r="L56" s="74">
        <v>178.93930367123943</v>
      </c>
      <c r="M56" s="75">
        <v>7529.53662109375</v>
      </c>
      <c r="N56" s="75">
        <v>7753.65478515625</v>
      </c>
      <c r="O56" s="76"/>
      <c r="P56" s="77"/>
      <c r="Q56" s="77"/>
      <c r="R56" s="82"/>
      <c r="S56" s="49">
        <v>13</v>
      </c>
      <c r="T56" s="49">
        <v>19</v>
      </c>
      <c r="U56" s="50">
        <v>100.3</v>
      </c>
      <c r="V56" s="50">
        <v>0.006897</v>
      </c>
      <c r="W56" s="50">
        <v>0.03502</v>
      </c>
      <c r="X56" s="50">
        <v>2.768895</v>
      </c>
      <c r="Y56" s="50">
        <v>0.1976284584980237</v>
      </c>
      <c r="Z56" s="50">
        <v>0.391304347826087</v>
      </c>
      <c r="AA56" s="72">
        <v>56</v>
      </c>
      <c r="AB56" s="72"/>
      <c r="AC56" s="73"/>
      <c r="AD56" s="80" t="s">
        <v>421</v>
      </c>
      <c r="AE56" s="80" t="s">
        <v>465</v>
      </c>
      <c r="AF56" s="80" t="s">
        <v>491</v>
      </c>
      <c r="AG56" s="80" t="s">
        <v>543</v>
      </c>
      <c r="AH56" s="80" t="s">
        <v>620</v>
      </c>
      <c r="AI56" s="80">
        <v>0.3396068</v>
      </c>
      <c r="AJ56" s="80">
        <v>500</v>
      </c>
      <c r="AK56" s="80"/>
      <c r="AL56" s="80" t="str">
        <f>REPLACE(INDEX(GroupVertices[Group],MATCH(Vertices[[#This Row],[Vertex]],GroupVertices[Vertex],0)),1,1,"")</f>
        <v>2</v>
      </c>
      <c r="AM56" s="49">
        <v>13</v>
      </c>
      <c r="AN56" s="50">
        <v>2.338129496402878</v>
      </c>
      <c r="AO56" s="49">
        <v>6</v>
      </c>
      <c r="AP56" s="50">
        <v>1.079136690647482</v>
      </c>
      <c r="AQ56" s="49">
        <v>0</v>
      </c>
      <c r="AR56" s="50">
        <v>0</v>
      </c>
      <c r="AS56" s="49">
        <v>537</v>
      </c>
      <c r="AT56" s="50">
        <v>96.58273381294964</v>
      </c>
      <c r="AU56" s="49">
        <v>556</v>
      </c>
      <c r="AV56" s="110" t="s">
        <v>2154</v>
      </c>
      <c r="AW56" s="110" t="s">
        <v>2154</v>
      </c>
      <c r="AX56" s="110" t="s">
        <v>2154</v>
      </c>
      <c r="AY56" s="110" t="s">
        <v>2154</v>
      </c>
      <c r="AZ56" s="2"/>
      <c r="BA56" s="3"/>
      <c r="BB56" s="3"/>
      <c r="BC56" s="3"/>
      <c r="BD56" s="3"/>
    </row>
    <row r="57" spans="1:56" ht="15">
      <c r="A57" s="65" t="s">
        <v>399</v>
      </c>
      <c r="B57" s="66"/>
      <c r="C57" s="66"/>
      <c r="D57" s="67">
        <v>80</v>
      </c>
      <c r="E57" s="69"/>
      <c r="F57" s="96" t="str">
        <f>HYPERLINK("https://upload.wikimedia.org/wikipedia/en/thumb/8/80/Wikipedia-logo-v2.svg/1024px-Wikipedia-logo-v2.svg.png")</f>
        <v>https://upload.wikimedia.org/wikipedia/en/thumb/8/80/Wikipedia-logo-v2.svg/1024px-Wikipedia-logo-v2.svg.png</v>
      </c>
      <c r="G57" s="66"/>
      <c r="H57" s="70" t="s">
        <v>399</v>
      </c>
      <c r="I57" s="71"/>
      <c r="J57" s="71"/>
      <c r="K57" s="70" t="s">
        <v>399</v>
      </c>
      <c r="L57" s="74">
        <v>1</v>
      </c>
      <c r="M57" s="75">
        <v>4065.410888671875</v>
      </c>
      <c r="N57" s="75">
        <v>190.7325439453125</v>
      </c>
      <c r="O57" s="76"/>
      <c r="P57" s="77"/>
      <c r="Q57" s="77"/>
      <c r="R57" s="82"/>
      <c r="S57" s="49">
        <v>2</v>
      </c>
      <c r="T57" s="49">
        <v>0</v>
      </c>
      <c r="U57" s="50">
        <v>0</v>
      </c>
      <c r="V57" s="50">
        <v>0.006024</v>
      </c>
      <c r="W57" s="50">
        <v>0.005747</v>
      </c>
      <c r="X57" s="50">
        <v>0.403428</v>
      </c>
      <c r="Y57" s="50">
        <v>0.5</v>
      </c>
      <c r="Z57" s="50">
        <v>0</v>
      </c>
      <c r="AA57" s="72">
        <v>57</v>
      </c>
      <c r="AB57" s="72"/>
      <c r="AC57" s="73"/>
      <c r="AD57" s="80" t="s">
        <v>421</v>
      </c>
      <c r="AE57" s="80" t="s">
        <v>466</v>
      </c>
      <c r="AF57" s="80" t="s">
        <v>491</v>
      </c>
      <c r="AG57" s="80" t="s">
        <v>544</v>
      </c>
      <c r="AH57" s="99">
        <v>0</v>
      </c>
      <c r="AI57" s="80">
        <v>0</v>
      </c>
      <c r="AJ57" s="80">
        <v>1</v>
      </c>
      <c r="AK57" s="80"/>
      <c r="AL57" s="80" t="str">
        <f>REPLACE(INDEX(GroupVertices[Group],MATCH(Vertices[[#This Row],[Vertex]],GroupVertices[Vertex],0)),1,1,"")</f>
        <v>3</v>
      </c>
      <c r="AM57" s="49">
        <v>14</v>
      </c>
      <c r="AN57" s="50">
        <v>4.590163934426229</v>
      </c>
      <c r="AO57" s="49">
        <v>4</v>
      </c>
      <c r="AP57" s="50">
        <v>1.3114754098360655</v>
      </c>
      <c r="AQ57" s="49">
        <v>0</v>
      </c>
      <c r="AR57" s="50">
        <v>0</v>
      </c>
      <c r="AS57" s="49">
        <v>287</v>
      </c>
      <c r="AT57" s="50">
        <v>94.09836065573771</v>
      </c>
      <c r="AU57" s="49">
        <v>305</v>
      </c>
      <c r="AV57" s="49"/>
      <c r="AW57" s="49"/>
      <c r="AX57" s="49"/>
      <c r="AY57" s="49"/>
      <c r="AZ57" s="2"/>
      <c r="BA57" s="3"/>
      <c r="BB57" s="3"/>
      <c r="BC57" s="3"/>
      <c r="BD57" s="3"/>
    </row>
    <row r="58" spans="1:56" ht="15">
      <c r="A58" s="65" t="s">
        <v>350</v>
      </c>
      <c r="B58" s="66"/>
      <c r="C58" s="66"/>
      <c r="D58" s="67">
        <v>141.7429764116752</v>
      </c>
      <c r="E58" s="69"/>
      <c r="F58" s="96" t="str">
        <f>HYPERLINK("https://upload.wikimedia.org/wikipedia/en/c/ce/S_P_Dow_Jones_Indices.png")</f>
        <v>https://upload.wikimedia.org/wikipedia/en/c/ce/S_P_Dow_Jones_Indices.png</v>
      </c>
      <c r="G58" s="66"/>
      <c r="H58" s="70" t="s">
        <v>350</v>
      </c>
      <c r="I58" s="71"/>
      <c r="J58" s="71"/>
      <c r="K58" s="70" t="s">
        <v>350</v>
      </c>
      <c r="L58" s="74">
        <v>18.613988137492136</v>
      </c>
      <c r="M58" s="75">
        <v>4701.328125</v>
      </c>
      <c r="N58" s="75">
        <v>1319.6915283203125</v>
      </c>
      <c r="O58" s="76"/>
      <c r="P58" s="77"/>
      <c r="Q58" s="77"/>
      <c r="R58" s="82"/>
      <c r="S58" s="49">
        <v>6</v>
      </c>
      <c r="T58" s="49">
        <v>6</v>
      </c>
      <c r="U58" s="50">
        <v>9.928571</v>
      </c>
      <c r="V58" s="50">
        <v>0.006289</v>
      </c>
      <c r="W58" s="50">
        <v>0.01735</v>
      </c>
      <c r="X58" s="50">
        <v>1.230234</v>
      </c>
      <c r="Y58" s="50">
        <v>0.4166666666666667</v>
      </c>
      <c r="Z58" s="50">
        <v>0.3333333333333333</v>
      </c>
      <c r="AA58" s="72">
        <v>58</v>
      </c>
      <c r="AB58" s="72"/>
      <c r="AC58" s="73"/>
      <c r="AD58" s="80" t="s">
        <v>421</v>
      </c>
      <c r="AE58" s="80" t="s">
        <v>467</v>
      </c>
      <c r="AF58" s="80" t="s">
        <v>491</v>
      </c>
      <c r="AG58" s="80" t="s">
        <v>545</v>
      </c>
      <c r="AH58" s="80" t="s">
        <v>621</v>
      </c>
      <c r="AI58" s="80">
        <v>0.5796113</v>
      </c>
      <c r="AJ58" s="80">
        <v>319</v>
      </c>
      <c r="AK58" s="80"/>
      <c r="AL58" s="80" t="str">
        <f>REPLACE(INDEX(GroupVertices[Group],MATCH(Vertices[[#This Row],[Vertex]],GroupVertices[Vertex],0)),1,1,"")</f>
        <v>3</v>
      </c>
      <c r="AM58" s="49">
        <v>1</v>
      </c>
      <c r="AN58" s="50">
        <v>0.5813953488372093</v>
      </c>
      <c r="AO58" s="49">
        <v>0</v>
      </c>
      <c r="AP58" s="50">
        <v>0</v>
      </c>
      <c r="AQ58" s="49">
        <v>0</v>
      </c>
      <c r="AR58" s="50">
        <v>0</v>
      </c>
      <c r="AS58" s="49">
        <v>171</v>
      </c>
      <c r="AT58" s="50">
        <v>99.4186046511628</v>
      </c>
      <c r="AU58" s="49">
        <v>172</v>
      </c>
      <c r="AV58" s="110" t="s">
        <v>2154</v>
      </c>
      <c r="AW58" s="110" t="s">
        <v>2154</v>
      </c>
      <c r="AX58" s="110" t="s">
        <v>2154</v>
      </c>
      <c r="AY58" s="110" t="s">
        <v>2154</v>
      </c>
      <c r="AZ58" s="2"/>
      <c r="BA58" s="3"/>
      <c r="BB58" s="3"/>
      <c r="BC58" s="3"/>
      <c r="BD58" s="3"/>
    </row>
    <row r="59" spans="1:56" ht="15">
      <c r="A59" s="65" t="s">
        <v>400</v>
      </c>
      <c r="B59" s="66"/>
      <c r="C59" s="66"/>
      <c r="D59" s="67">
        <v>80</v>
      </c>
      <c r="E59" s="69"/>
      <c r="F59" s="96" t="str">
        <f>HYPERLINK("https://upload.wikimedia.org/wikipedia/commons/7/7d/Adobe_PDF.svg")</f>
        <v>https://upload.wikimedia.org/wikipedia/commons/7/7d/Adobe_PDF.svg</v>
      </c>
      <c r="G59" s="66"/>
      <c r="H59" s="70" t="s">
        <v>400</v>
      </c>
      <c r="I59" s="71"/>
      <c r="J59" s="71"/>
      <c r="K59" s="70" t="s">
        <v>400</v>
      </c>
      <c r="L59" s="74">
        <v>1</v>
      </c>
      <c r="M59" s="75">
        <v>2541.76904296875</v>
      </c>
      <c r="N59" s="75">
        <v>7362.50927734375</v>
      </c>
      <c r="O59" s="76"/>
      <c r="P59" s="77"/>
      <c r="Q59" s="77"/>
      <c r="R59" s="82"/>
      <c r="S59" s="49">
        <v>1</v>
      </c>
      <c r="T59" s="49">
        <v>0</v>
      </c>
      <c r="U59" s="50">
        <v>0</v>
      </c>
      <c r="V59" s="50">
        <v>0.005988</v>
      </c>
      <c r="W59" s="50">
        <v>0.004538</v>
      </c>
      <c r="X59" s="50">
        <v>0.28724</v>
      </c>
      <c r="Y59" s="50">
        <v>0</v>
      </c>
      <c r="Z59" s="50">
        <v>0</v>
      </c>
      <c r="AA59" s="72">
        <v>59</v>
      </c>
      <c r="AB59" s="72"/>
      <c r="AC59" s="73"/>
      <c r="AD59" s="80" t="s">
        <v>421</v>
      </c>
      <c r="AE59" s="98" t="str">
        <f>HYPERLINK("http://en.wikipedia.org/wiki/PDF")</f>
        <v>http://en.wikipedia.org/wiki/PDF</v>
      </c>
      <c r="AF59" s="80" t="s">
        <v>491</v>
      </c>
      <c r="AG59" s="80" t="s">
        <v>546</v>
      </c>
      <c r="AH59" s="80" t="s">
        <v>622</v>
      </c>
      <c r="AI59" s="80">
        <v>0.3353786</v>
      </c>
      <c r="AJ59" s="80">
        <v>500</v>
      </c>
      <c r="AK59" s="80"/>
      <c r="AL59" s="80" t="str">
        <f>REPLACE(INDEX(GroupVertices[Group],MATCH(Vertices[[#This Row],[Vertex]],GroupVertices[Vertex],0)),1,1,"")</f>
        <v>1</v>
      </c>
      <c r="AM59" s="49">
        <v>4</v>
      </c>
      <c r="AN59" s="50">
        <v>2.6666666666666665</v>
      </c>
      <c r="AO59" s="49">
        <v>0</v>
      </c>
      <c r="AP59" s="50">
        <v>0</v>
      </c>
      <c r="AQ59" s="49">
        <v>0</v>
      </c>
      <c r="AR59" s="50">
        <v>0</v>
      </c>
      <c r="AS59" s="49">
        <v>146</v>
      </c>
      <c r="AT59" s="50">
        <v>97.33333333333333</v>
      </c>
      <c r="AU59" s="49">
        <v>150</v>
      </c>
      <c r="AV59" s="49"/>
      <c r="AW59" s="49"/>
      <c r="AX59" s="49"/>
      <c r="AY59" s="49"/>
      <c r="AZ59" s="2"/>
      <c r="BA59" s="3"/>
      <c r="BB59" s="3"/>
      <c r="BC59" s="3"/>
      <c r="BD59" s="3"/>
    </row>
    <row r="60" spans="1:56" ht="15">
      <c r="A60" s="65" t="s">
        <v>401</v>
      </c>
      <c r="B60" s="66"/>
      <c r="C60" s="66"/>
      <c r="D60" s="67">
        <v>80</v>
      </c>
      <c r="E60" s="69"/>
      <c r="F60" s="96" t="str">
        <f>HYPERLINK("https://upload.wikimedia.org/wikipedia/commons/5/5e/CAPM-SML.svg")</f>
        <v>https://upload.wikimedia.org/wikipedia/commons/5/5e/CAPM-SML.svg</v>
      </c>
      <c r="G60" s="66"/>
      <c r="H60" s="70" t="s">
        <v>401</v>
      </c>
      <c r="I60" s="71"/>
      <c r="J60" s="71"/>
      <c r="K60" s="70" t="s">
        <v>401</v>
      </c>
      <c r="L60" s="74">
        <v>1</v>
      </c>
      <c r="M60" s="75">
        <v>3938.064453125</v>
      </c>
      <c r="N60" s="75">
        <v>3501.955322265625</v>
      </c>
      <c r="O60" s="76"/>
      <c r="P60" s="77"/>
      <c r="Q60" s="77"/>
      <c r="R60" s="82"/>
      <c r="S60" s="49">
        <v>1</v>
      </c>
      <c r="T60" s="49">
        <v>0</v>
      </c>
      <c r="U60" s="50">
        <v>0</v>
      </c>
      <c r="V60" s="50">
        <v>0.005988</v>
      </c>
      <c r="W60" s="50">
        <v>0.004538</v>
      </c>
      <c r="X60" s="50">
        <v>0.28724</v>
      </c>
      <c r="Y60" s="50">
        <v>0</v>
      </c>
      <c r="Z60" s="50">
        <v>0</v>
      </c>
      <c r="AA60" s="72">
        <v>60</v>
      </c>
      <c r="AB60" s="72"/>
      <c r="AC60" s="73"/>
      <c r="AD60" s="80" t="s">
        <v>421</v>
      </c>
      <c r="AE60" s="80" t="s">
        <v>468</v>
      </c>
      <c r="AF60" s="80" t="s">
        <v>491</v>
      </c>
      <c r="AG60" s="80" t="s">
        <v>536</v>
      </c>
      <c r="AH60" s="80" t="s">
        <v>623</v>
      </c>
      <c r="AI60" s="80">
        <v>0.4281609</v>
      </c>
      <c r="AJ60" s="80">
        <v>29</v>
      </c>
      <c r="AK60" s="80"/>
      <c r="AL60" s="80" t="str">
        <f>REPLACE(INDEX(GroupVertices[Group],MATCH(Vertices[[#This Row],[Vertex]],GroupVertices[Vertex],0)),1,1,"")</f>
        <v>1</v>
      </c>
      <c r="AM60" s="49">
        <v>8</v>
      </c>
      <c r="AN60" s="50">
        <v>3.864734299516908</v>
      </c>
      <c r="AO60" s="49">
        <v>8</v>
      </c>
      <c r="AP60" s="50">
        <v>3.864734299516908</v>
      </c>
      <c r="AQ60" s="49">
        <v>0</v>
      </c>
      <c r="AR60" s="50">
        <v>0</v>
      </c>
      <c r="AS60" s="49">
        <v>191</v>
      </c>
      <c r="AT60" s="50">
        <v>92.27053140096618</v>
      </c>
      <c r="AU60" s="49">
        <v>207</v>
      </c>
      <c r="AV60" s="49"/>
      <c r="AW60" s="49"/>
      <c r="AX60" s="49"/>
      <c r="AY60" s="49"/>
      <c r="AZ60" s="2"/>
      <c r="BA60" s="3"/>
      <c r="BB60" s="3"/>
      <c r="BC60" s="3"/>
      <c r="BD60" s="3"/>
    </row>
    <row r="61" spans="1:56" ht="15">
      <c r="A61" s="65" t="s">
        <v>351</v>
      </c>
      <c r="B61" s="66"/>
      <c r="C61" s="66"/>
      <c r="D61" s="67">
        <v>84.66403798781883</v>
      </c>
      <c r="E61" s="69"/>
      <c r="F61" s="96" t="str">
        <f>HYPERLINK("https://upload.wikimedia.org/wikipedia/commons/9/9f/Chicklet-currency.jpg")</f>
        <v>https://upload.wikimedia.org/wikipedia/commons/9/9f/Chicklet-currency.jpg</v>
      </c>
      <c r="G61" s="66"/>
      <c r="H61" s="70" t="s">
        <v>351</v>
      </c>
      <c r="I61" s="71"/>
      <c r="J61" s="71"/>
      <c r="K61" s="70" t="s">
        <v>351</v>
      </c>
      <c r="L61" s="74">
        <v>2.3305531181797563</v>
      </c>
      <c r="M61" s="75">
        <v>5220.140625</v>
      </c>
      <c r="N61" s="75">
        <v>5236.552734375</v>
      </c>
      <c r="O61" s="76"/>
      <c r="P61" s="77"/>
      <c r="Q61" s="77"/>
      <c r="R61" s="82"/>
      <c r="S61" s="49">
        <v>4</v>
      </c>
      <c r="T61" s="49">
        <v>3</v>
      </c>
      <c r="U61" s="50">
        <v>0.75</v>
      </c>
      <c r="V61" s="50">
        <v>0.006135</v>
      </c>
      <c r="W61" s="50">
        <v>0.010371</v>
      </c>
      <c r="X61" s="50">
        <v>0.736865</v>
      </c>
      <c r="Y61" s="50">
        <v>0.5</v>
      </c>
      <c r="Z61" s="50">
        <v>0.4</v>
      </c>
      <c r="AA61" s="72">
        <v>61</v>
      </c>
      <c r="AB61" s="72"/>
      <c r="AC61" s="73"/>
      <c r="AD61" s="80" t="s">
        <v>421</v>
      </c>
      <c r="AE61" s="80" t="s">
        <v>469</v>
      </c>
      <c r="AF61" s="80" t="s">
        <v>491</v>
      </c>
      <c r="AG61" s="80" t="s">
        <v>547</v>
      </c>
      <c r="AH61" s="80" t="s">
        <v>624</v>
      </c>
      <c r="AI61" s="80">
        <v>0.3777239</v>
      </c>
      <c r="AJ61" s="80">
        <v>59</v>
      </c>
      <c r="AK61" s="80"/>
      <c r="AL61" s="80" t="str">
        <f>REPLACE(INDEX(GroupVertices[Group],MATCH(Vertices[[#This Row],[Vertex]],GroupVertices[Vertex],0)),1,1,"")</f>
        <v>3</v>
      </c>
      <c r="AM61" s="49">
        <v>1</v>
      </c>
      <c r="AN61" s="50">
        <v>0.8403361344537815</v>
      </c>
      <c r="AO61" s="49">
        <v>0</v>
      </c>
      <c r="AP61" s="50">
        <v>0</v>
      </c>
      <c r="AQ61" s="49">
        <v>0</v>
      </c>
      <c r="AR61" s="50">
        <v>0</v>
      </c>
      <c r="AS61" s="49">
        <v>118</v>
      </c>
      <c r="AT61" s="50">
        <v>99.15966386554622</v>
      </c>
      <c r="AU61" s="49">
        <v>119</v>
      </c>
      <c r="AV61" s="110" t="s">
        <v>2154</v>
      </c>
      <c r="AW61" s="110" t="s">
        <v>2154</v>
      </c>
      <c r="AX61" s="110" t="s">
        <v>2154</v>
      </c>
      <c r="AY61" s="110" t="s">
        <v>2154</v>
      </c>
      <c r="AZ61" s="2"/>
      <c r="BA61" s="3"/>
      <c r="BB61" s="3"/>
      <c r="BC61" s="3"/>
      <c r="BD61" s="3"/>
    </row>
    <row r="62" spans="1:56" ht="15">
      <c r="A62" s="65" t="s">
        <v>352</v>
      </c>
      <c r="B62" s="66"/>
      <c r="C62" s="66"/>
      <c r="D62" s="67">
        <v>82.48748692683671</v>
      </c>
      <c r="E62" s="69"/>
      <c r="F62" s="96" t="str">
        <f>HYPERLINK("https://upload.wikimedia.org/wikipedia/commons/7/7b/Obverse_of_the_series_2009_%24100_Federal_Reserve_Note.jpg")</f>
        <v>https://upload.wikimedia.org/wikipedia/commons/7/7b/Obverse_of_the_series_2009_%24100_Federal_Reserve_Note.jpg</v>
      </c>
      <c r="G62" s="66"/>
      <c r="H62" s="70" t="s">
        <v>352</v>
      </c>
      <c r="I62" s="71"/>
      <c r="J62" s="71"/>
      <c r="K62" s="70" t="s">
        <v>352</v>
      </c>
      <c r="L62" s="74">
        <v>1.70962832969587</v>
      </c>
      <c r="M62" s="75">
        <v>4938.6416015625</v>
      </c>
      <c r="N62" s="75">
        <v>4149.86328125</v>
      </c>
      <c r="O62" s="76"/>
      <c r="P62" s="77"/>
      <c r="Q62" s="77"/>
      <c r="R62" s="82"/>
      <c r="S62" s="49">
        <v>4</v>
      </c>
      <c r="T62" s="49">
        <v>3</v>
      </c>
      <c r="U62" s="50">
        <v>0.4</v>
      </c>
      <c r="V62" s="50">
        <v>0.006135</v>
      </c>
      <c r="W62" s="50">
        <v>0.010053</v>
      </c>
      <c r="X62" s="50">
        <v>0.73838</v>
      </c>
      <c r="Y62" s="50">
        <v>0.5</v>
      </c>
      <c r="Z62" s="50">
        <v>0.4</v>
      </c>
      <c r="AA62" s="72">
        <v>62</v>
      </c>
      <c r="AB62" s="72"/>
      <c r="AC62" s="73"/>
      <c r="AD62" s="80" t="s">
        <v>421</v>
      </c>
      <c r="AE62" s="80" t="s">
        <v>470</v>
      </c>
      <c r="AF62" s="80" t="s">
        <v>491</v>
      </c>
      <c r="AG62" s="80" t="s">
        <v>548</v>
      </c>
      <c r="AH62" s="80" t="s">
        <v>625</v>
      </c>
      <c r="AI62" s="80">
        <v>0.1071428</v>
      </c>
      <c r="AJ62" s="80">
        <v>24</v>
      </c>
      <c r="AK62" s="80"/>
      <c r="AL62" s="80" t="str">
        <f>REPLACE(INDEX(GroupVertices[Group],MATCH(Vertices[[#This Row],[Vertex]],GroupVertices[Vertex],0)),1,1,"")</f>
        <v>3</v>
      </c>
      <c r="AM62" s="49">
        <v>2</v>
      </c>
      <c r="AN62" s="50">
        <v>2.0408163265306123</v>
      </c>
      <c r="AO62" s="49">
        <v>0</v>
      </c>
      <c r="AP62" s="50">
        <v>0</v>
      </c>
      <c r="AQ62" s="49">
        <v>0</v>
      </c>
      <c r="AR62" s="50">
        <v>0</v>
      </c>
      <c r="AS62" s="49">
        <v>96</v>
      </c>
      <c r="AT62" s="50">
        <v>97.95918367346938</v>
      </c>
      <c r="AU62" s="49">
        <v>98</v>
      </c>
      <c r="AV62" s="110" t="s">
        <v>2154</v>
      </c>
      <c r="AW62" s="110" t="s">
        <v>2154</v>
      </c>
      <c r="AX62" s="110" t="s">
        <v>2154</v>
      </c>
      <c r="AY62" s="110" t="s">
        <v>2154</v>
      </c>
      <c r="AZ62" s="2"/>
      <c r="BA62" s="3"/>
      <c r="BB62" s="3"/>
      <c r="BC62" s="3"/>
      <c r="BD62" s="3"/>
    </row>
    <row r="63" spans="1:56" ht="15">
      <c r="A63" s="65" t="s">
        <v>353</v>
      </c>
      <c r="B63" s="66"/>
      <c r="C63" s="66"/>
      <c r="D63" s="67">
        <v>388.853086832031</v>
      </c>
      <c r="E63" s="69"/>
      <c r="F63" s="96" t="str">
        <f>HYPERLINK("https://upload.wikimedia.org/wikipedia/en/b/b4/Ambox_important.svg")</f>
        <v>https://upload.wikimedia.org/wikipedia/en/b/b4/Ambox_important.svg</v>
      </c>
      <c r="G63" s="66"/>
      <c r="H63" s="70" t="s">
        <v>353</v>
      </c>
      <c r="I63" s="71"/>
      <c r="J63" s="71"/>
      <c r="K63" s="70" t="s">
        <v>353</v>
      </c>
      <c r="L63" s="74">
        <v>89.10936763745858</v>
      </c>
      <c r="M63" s="75">
        <v>5846.1015625</v>
      </c>
      <c r="N63" s="75">
        <v>3781.04345703125</v>
      </c>
      <c r="O63" s="76"/>
      <c r="P63" s="77"/>
      <c r="Q63" s="77"/>
      <c r="R63" s="82"/>
      <c r="S63" s="49">
        <v>3</v>
      </c>
      <c r="T63" s="49">
        <v>11</v>
      </c>
      <c r="U63" s="50">
        <v>49.665079</v>
      </c>
      <c r="V63" s="50">
        <v>0.006494</v>
      </c>
      <c r="W63" s="50">
        <v>0.018691</v>
      </c>
      <c r="X63" s="50">
        <v>1.877382</v>
      </c>
      <c r="Y63" s="50">
        <v>0.15934065934065933</v>
      </c>
      <c r="Z63" s="50">
        <v>0</v>
      </c>
      <c r="AA63" s="72">
        <v>63</v>
      </c>
      <c r="AB63" s="72"/>
      <c r="AC63" s="73"/>
      <c r="AD63" s="80" t="s">
        <v>421</v>
      </c>
      <c r="AE63" s="80" t="s">
        <v>471</v>
      </c>
      <c r="AF63" s="80" t="s">
        <v>491</v>
      </c>
      <c r="AG63" s="80" t="s">
        <v>549</v>
      </c>
      <c r="AH63" s="80" t="s">
        <v>626</v>
      </c>
      <c r="AI63" s="80">
        <v>0.3237563</v>
      </c>
      <c r="AJ63" s="80">
        <v>500</v>
      </c>
      <c r="AK63" s="80"/>
      <c r="AL63" s="80" t="str">
        <f>REPLACE(INDEX(GroupVertices[Group],MATCH(Vertices[[#This Row],[Vertex]],GroupVertices[Vertex],0)),1,1,"")</f>
        <v>3</v>
      </c>
      <c r="AM63" s="49">
        <v>0</v>
      </c>
      <c r="AN63" s="50">
        <v>0</v>
      </c>
      <c r="AO63" s="49">
        <v>0</v>
      </c>
      <c r="AP63" s="50">
        <v>0</v>
      </c>
      <c r="AQ63" s="49">
        <v>0</v>
      </c>
      <c r="AR63" s="50">
        <v>0</v>
      </c>
      <c r="AS63" s="49">
        <v>6</v>
      </c>
      <c r="AT63" s="50">
        <v>100</v>
      </c>
      <c r="AU63" s="49">
        <v>6</v>
      </c>
      <c r="AV63" s="110" t="s">
        <v>2154</v>
      </c>
      <c r="AW63" s="110" t="s">
        <v>2154</v>
      </c>
      <c r="AX63" s="110" t="s">
        <v>2154</v>
      </c>
      <c r="AY63" s="110" t="s">
        <v>2154</v>
      </c>
      <c r="AZ63" s="2"/>
      <c r="BA63" s="3"/>
      <c r="BB63" s="3"/>
      <c r="BC63" s="3"/>
      <c r="BD63" s="3"/>
    </row>
    <row r="64" spans="1:56" ht="15">
      <c r="A64" s="65" t="s">
        <v>355</v>
      </c>
      <c r="B64" s="66"/>
      <c r="C64" s="66"/>
      <c r="D64" s="67">
        <v>105.91132422745483</v>
      </c>
      <c r="E64" s="69"/>
      <c r="F64" s="96" t="str">
        <f>HYPERLINK("https://upload.wikimedia.org/wikipedia/commons/6/67/DAX-logo.svg")</f>
        <v>https://upload.wikimedia.org/wikipedia/commons/6/67/DAX-logo.svg</v>
      </c>
      <c r="G64" s="66"/>
      <c r="H64" s="70" t="s">
        <v>355</v>
      </c>
      <c r="I64" s="71"/>
      <c r="J64" s="71"/>
      <c r="K64" s="70" t="s">
        <v>355</v>
      </c>
      <c r="L64" s="74">
        <v>8.391962359022255</v>
      </c>
      <c r="M64" s="75">
        <v>6360.70166015625</v>
      </c>
      <c r="N64" s="75">
        <v>2497.1005859375</v>
      </c>
      <c r="O64" s="76"/>
      <c r="P64" s="77"/>
      <c r="Q64" s="77"/>
      <c r="R64" s="82"/>
      <c r="S64" s="49">
        <v>3</v>
      </c>
      <c r="T64" s="49">
        <v>3</v>
      </c>
      <c r="U64" s="50">
        <v>4.166667</v>
      </c>
      <c r="V64" s="50">
        <v>0.006135</v>
      </c>
      <c r="W64" s="50">
        <v>0.009032</v>
      </c>
      <c r="X64" s="50">
        <v>0.770534</v>
      </c>
      <c r="Y64" s="50">
        <v>0.25</v>
      </c>
      <c r="Z64" s="50">
        <v>0.2</v>
      </c>
      <c r="AA64" s="72">
        <v>64</v>
      </c>
      <c r="AB64" s="72"/>
      <c r="AC64" s="73"/>
      <c r="AD64" s="80" t="s">
        <v>421</v>
      </c>
      <c r="AE64" s="98" t="str">
        <f>HYPERLINK("http://en.wikipedia.org/wiki/DAX")</f>
        <v>http://en.wikipedia.org/wiki/DAX</v>
      </c>
      <c r="AF64" s="80" t="s">
        <v>491</v>
      </c>
      <c r="AG64" s="80" t="s">
        <v>550</v>
      </c>
      <c r="AH64" s="80" t="s">
        <v>627</v>
      </c>
      <c r="AI64" s="80">
        <v>0.4272219</v>
      </c>
      <c r="AJ64" s="80">
        <v>500</v>
      </c>
      <c r="AK64" s="80"/>
      <c r="AL64" s="80" t="str">
        <f>REPLACE(INDEX(GroupVertices[Group],MATCH(Vertices[[#This Row],[Vertex]],GroupVertices[Vertex],0)),1,1,"")</f>
        <v>3</v>
      </c>
      <c r="AM64" s="49">
        <v>0</v>
      </c>
      <c r="AN64" s="50">
        <v>0</v>
      </c>
      <c r="AO64" s="49">
        <v>1</v>
      </c>
      <c r="AP64" s="50">
        <v>0.3472222222222222</v>
      </c>
      <c r="AQ64" s="49">
        <v>0</v>
      </c>
      <c r="AR64" s="50">
        <v>0</v>
      </c>
      <c r="AS64" s="49">
        <v>287</v>
      </c>
      <c r="AT64" s="50">
        <v>99.65277777777777</v>
      </c>
      <c r="AU64" s="49">
        <v>288</v>
      </c>
      <c r="AV64" s="110" t="s">
        <v>2154</v>
      </c>
      <c r="AW64" s="110" t="s">
        <v>2154</v>
      </c>
      <c r="AX64" s="110" t="s">
        <v>2154</v>
      </c>
      <c r="AY64" s="110" t="s">
        <v>2154</v>
      </c>
      <c r="AZ64" s="2"/>
      <c r="BA64" s="3"/>
      <c r="BB64" s="3"/>
      <c r="BC64" s="3"/>
      <c r="BD64" s="3"/>
    </row>
    <row r="65" spans="1:56" ht="15">
      <c r="A65" s="65" t="s">
        <v>402</v>
      </c>
      <c r="B65" s="66"/>
      <c r="C65" s="66"/>
      <c r="D65" s="67">
        <v>88.29162101654993</v>
      </c>
      <c r="E65" s="69"/>
      <c r="F65" s="96" t="str">
        <f>HYPERLINK("https://upload.wikimedia.org/wikipedia/commons/6/6d/FTSE_100_index_chart_since_1984.png")</f>
        <v>https://upload.wikimedia.org/wikipedia/commons/6/6d/FTSE_100_index_chart_since_1984.png</v>
      </c>
      <c r="G65" s="66"/>
      <c r="H65" s="70" t="s">
        <v>402</v>
      </c>
      <c r="I65" s="71"/>
      <c r="J65" s="71"/>
      <c r="K65" s="70" t="s">
        <v>402</v>
      </c>
      <c r="L65" s="74">
        <v>3.365427174295959</v>
      </c>
      <c r="M65" s="75">
        <v>7228.57666015625</v>
      </c>
      <c r="N65" s="75">
        <v>1720.2449951171875</v>
      </c>
      <c r="O65" s="76"/>
      <c r="P65" s="77"/>
      <c r="Q65" s="77"/>
      <c r="R65" s="82"/>
      <c r="S65" s="49">
        <v>4</v>
      </c>
      <c r="T65" s="49">
        <v>0</v>
      </c>
      <c r="U65" s="50">
        <v>1.333333</v>
      </c>
      <c r="V65" s="50">
        <v>0.006098</v>
      </c>
      <c r="W65" s="50">
        <v>0.009406</v>
      </c>
      <c r="X65" s="50">
        <v>0.6258</v>
      </c>
      <c r="Y65" s="50">
        <v>0.4166666666666667</v>
      </c>
      <c r="Z65" s="50">
        <v>0</v>
      </c>
      <c r="AA65" s="72">
        <v>65</v>
      </c>
      <c r="AB65" s="72"/>
      <c r="AC65" s="73"/>
      <c r="AD65" s="80" t="s">
        <v>421</v>
      </c>
      <c r="AE65" s="80" t="s">
        <v>472</v>
      </c>
      <c r="AF65" s="80" t="s">
        <v>491</v>
      </c>
      <c r="AG65" s="80" t="s">
        <v>551</v>
      </c>
      <c r="AH65" s="99">
        <v>0</v>
      </c>
      <c r="AI65" s="80">
        <v>0</v>
      </c>
      <c r="AJ65" s="80">
        <v>1</v>
      </c>
      <c r="AK65" s="80"/>
      <c r="AL65" s="80" t="str">
        <f>REPLACE(INDEX(GroupVertices[Group],MATCH(Vertices[[#This Row],[Vertex]],GroupVertices[Vertex],0)),1,1,"")</f>
        <v>3</v>
      </c>
      <c r="AM65" s="49">
        <v>1</v>
      </c>
      <c r="AN65" s="50">
        <v>1.4285714285714286</v>
      </c>
      <c r="AO65" s="49">
        <v>0</v>
      </c>
      <c r="AP65" s="50">
        <v>0</v>
      </c>
      <c r="AQ65" s="49">
        <v>0</v>
      </c>
      <c r="AR65" s="50">
        <v>0</v>
      </c>
      <c r="AS65" s="49">
        <v>69</v>
      </c>
      <c r="AT65" s="50">
        <v>98.57142857142857</v>
      </c>
      <c r="AU65" s="49">
        <v>70</v>
      </c>
      <c r="AV65" s="49"/>
      <c r="AW65" s="49"/>
      <c r="AX65" s="49"/>
      <c r="AY65" s="49"/>
      <c r="AZ65" s="2"/>
      <c r="BA65" s="3"/>
      <c r="BB65" s="3"/>
      <c r="BC65" s="3"/>
      <c r="BD65" s="3"/>
    </row>
    <row r="66" spans="1:56" ht="15">
      <c r="A66" s="65" t="s">
        <v>382</v>
      </c>
      <c r="B66" s="66"/>
      <c r="C66" s="66"/>
      <c r="D66" s="67">
        <v>505.3454577231454</v>
      </c>
      <c r="E66" s="69"/>
      <c r="F66" s="96" t="str">
        <f>HYPERLINK("https://upload.wikimedia.org/wikipedia/commons/c/c8/DJIA_historical_graph_to_jul11_%28log%29.svg")</f>
        <v>https://upload.wikimedia.org/wikipedia/commons/c/c8/DJIA_historical_graph_to_jul11_%28log%29.svg</v>
      </c>
      <c r="G66" s="66"/>
      <c r="H66" s="70" t="s">
        <v>382</v>
      </c>
      <c r="I66" s="71"/>
      <c r="J66" s="71"/>
      <c r="K66" s="70" t="s">
        <v>382</v>
      </c>
      <c r="L66" s="74">
        <v>122.34222031536127</v>
      </c>
      <c r="M66" s="75">
        <v>5549.39794921875</v>
      </c>
      <c r="N66" s="75">
        <v>2428.246337890625</v>
      </c>
      <c r="O66" s="76"/>
      <c r="P66" s="77"/>
      <c r="Q66" s="77"/>
      <c r="R66" s="82"/>
      <c r="S66" s="49">
        <v>10</v>
      </c>
      <c r="T66" s="49">
        <v>12</v>
      </c>
      <c r="U66" s="50">
        <v>68.397619</v>
      </c>
      <c r="V66" s="50">
        <v>0.006667</v>
      </c>
      <c r="W66" s="50">
        <v>0.027468</v>
      </c>
      <c r="X66" s="50">
        <v>2.274249</v>
      </c>
      <c r="Y66" s="50">
        <v>0.18627450980392157</v>
      </c>
      <c r="Z66" s="50">
        <v>0.2222222222222222</v>
      </c>
      <c r="AA66" s="72">
        <v>66</v>
      </c>
      <c r="AB66" s="72"/>
      <c r="AC66" s="73"/>
      <c r="AD66" s="80" t="s">
        <v>421</v>
      </c>
      <c r="AE66" s="80" t="s">
        <v>473</v>
      </c>
      <c r="AF66" s="80" t="s">
        <v>491</v>
      </c>
      <c r="AG66" s="80" t="s">
        <v>552</v>
      </c>
      <c r="AH66" s="80" t="s">
        <v>628</v>
      </c>
      <c r="AI66" s="80">
        <v>0.3948402</v>
      </c>
      <c r="AJ66" s="80">
        <v>500</v>
      </c>
      <c r="AK66" s="80"/>
      <c r="AL66" s="80" t="str">
        <f>REPLACE(INDEX(GroupVertices[Group],MATCH(Vertices[[#This Row],[Vertex]],GroupVertices[Vertex],0)),1,1,"")</f>
        <v>3</v>
      </c>
      <c r="AM66" s="49">
        <v>2</v>
      </c>
      <c r="AN66" s="50">
        <v>0.554016620498615</v>
      </c>
      <c r="AO66" s="49">
        <v>4</v>
      </c>
      <c r="AP66" s="50">
        <v>1.10803324099723</v>
      </c>
      <c r="AQ66" s="49">
        <v>0</v>
      </c>
      <c r="AR66" s="50">
        <v>0</v>
      </c>
      <c r="AS66" s="49">
        <v>355</v>
      </c>
      <c r="AT66" s="50">
        <v>98.33795013850416</v>
      </c>
      <c r="AU66" s="49">
        <v>361</v>
      </c>
      <c r="AV66" s="110" t="s">
        <v>2154</v>
      </c>
      <c r="AW66" s="110" t="s">
        <v>2154</v>
      </c>
      <c r="AX66" s="110" t="s">
        <v>2154</v>
      </c>
      <c r="AY66" s="110" t="s">
        <v>2154</v>
      </c>
      <c r="AZ66" s="2"/>
      <c r="BA66" s="3"/>
      <c r="BB66" s="3"/>
      <c r="BC66" s="3"/>
      <c r="BD66" s="3"/>
    </row>
    <row r="67" spans="1:56" ht="15">
      <c r="A67" s="65" t="s">
        <v>356</v>
      </c>
      <c r="B67" s="66"/>
      <c r="C67" s="66"/>
      <c r="D67" s="67">
        <v>81.77677459953556</v>
      </c>
      <c r="E67" s="69"/>
      <c r="F67" s="96" t="str">
        <f>HYPERLINK("https://upload.wikimedia.org/wikipedia/en/thumb/8/80/Wikipedia-logo-v2.svg/1024px-Wikipedia-logo-v2.svg.png")</f>
        <v>https://upload.wikimedia.org/wikipedia/en/thumb/8/80/Wikipedia-logo-v2.svg/1024px-Wikipedia-logo-v2.svg.png</v>
      </c>
      <c r="G67" s="66"/>
      <c r="H67" s="70" t="s">
        <v>356</v>
      </c>
      <c r="I67" s="71"/>
      <c r="J67" s="71"/>
      <c r="K67" s="70" t="s">
        <v>356</v>
      </c>
      <c r="L67" s="74">
        <v>1.5068768714768146</v>
      </c>
      <c r="M67" s="75">
        <v>5904.61083984375</v>
      </c>
      <c r="N67" s="75">
        <v>5606.37548828125</v>
      </c>
      <c r="O67" s="76"/>
      <c r="P67" s="77"/>
      <c r="Q67" s="77"/>
      <c r="R67" s="82"/>
      <c r="S67" s="49">
        <v>2</v>
      </c>
      <c r="T67" s="49">
        <v>1</v>
      </c>
      <c r="U67" s="50">
        <v>0.285714</v>
      </c>
      <c r="V67" s="50">
        <v>0.006061</v>
      </c>
      <c r="W67" s="50">
        <v>0.008179</v>
      </c>
      <c r="X67" s="50">
        <v>0.508839</v>
      </c>
      <c r="Y67" s="50">
        <v>0.3333333333333333</v>
      </c>
      <c r="Z67" s="50">
        <v>0</v>
      </c>
      <c r="AA67" s="72">
        <v>67</v>
      </c>
      <c r="AB67" s="72"/>
      <c r="AC67" s="73"/>
      <c r="AD67" s="80" t="s">
        <v>421</v>
      </c>
      <c r="AE67" s="80" t="s">
        <v>474</v>
      </c>
      <c r="AF67" s="80" t="s">
        <v>491</v>
      </c>
      <c r="AG67" s="80" t="s">
        <v>553</v>
      </c>
      <c r="AH67" s="80" t="s">
        <v>629</v>
      </c>
      <c r="AI67" s="80">
        <v>0.2037036</v>
      </c>
      <c r="AJ67" s="80">
        <v>71</v>
      </c>
      <c r="AK67" s="80"/>
      <c r="AL67" s="80" t="str">
        <f>REPLACE(INDEX(GroupVertices[Group],MATCH(Vertices[[#This Row],[Vertex]],GroupVertices[Vertex],0)),1,1,"")</f>
        <v>3</v>
      </c>
      <c r="AM67" s="49">
        <v>1</v>
      </c>
      <c r="AN67" s="50">
        <v>0.7936507936507936</v>
      </c>
      <c r="AO67" s="49">
        <v>0</v>
      </c>
      <c r="AP67" s="50">
        <v>0</v>
      </c>
      <c r="AQ67" s="49">
        <v>0</v>
      </c>
      <c r="AR67" s="50">
        <v>0</v>
      </c>
      <c r="AS67" s="49">
        <v>125</v>
      </c>
      <c r="AT67" s="50">
        <v>99.2063492063492</v>
      </c>
      <c r="AU67" s="49">
        <v>126</v>
      </c>
      <c r="AV67" s="110" t="s">
        <v>2154</v>
      </c>
      <c r="AW67" s="110" t="s">
        <v>2154</v>
      </c>
      <c r="AX67" s="110" t="s">
        <v>2154</v>
      </c>
      <c r="AY67" s="110" t="s">
        <v>2154</v>
      </c>
      <c r="AZ67" s="2"/>
      <c r="BA67" s="3"/>
      <c r="BB67" s="3"/>
      <c r="BC67" s="3"/>
      <c r="BD67" s="3"/>
    </row>
    <row r="68" spans="1:56" ht="15">
      <c r="A68" s="65" t="s">
        <v>403</v>
      </c>
      <c r="B68" s="66"/>
      <c r="C68" s="66"/>
      <c r="D68" s="67">
        <v>80</v>
      </c>
      <c r="E68" s="69"/>
      <c r="F68" s="96" t="str">
        <f>HYPERLINK("https://upload.wikimedia.org/wikipedia/commons/d/d7/Blue_pog.svg")</f>
        <v>https://upload.wikimedia.org/wikipedia/commons/d/d7/Blue_pog.svg</v>
      </c>
      <c r="G68" s="66"/>
      <c r="H68" s="70" t="s">
        <v>403</v>
      </c>
      <c r="I68" s="71"/>
      <c r="J68" s="71"/>
      <c r="K68" s="70" t="s">
        <v>403</v>
      </c>
      <c r="L68" s="74">
        <v>1</v>
      </c>
      <c r="M68" s="75">
        <v>5643.6884765625</v>
      </c>
      <c r="N68" s="75">
        <v>432.8203125</v>
      </c>
      <c r="O68" s="76"/>
      <c r="P68" s="77"/>
      <c r="Q68" s="77"/>
      <c r="R68" s="82"/>
      <c r="S68" s="49">
        <v>3</v>
      </c>
      <c r="T68" s="49">
        <v>0</v>
      </c>
      <c r="U68" s="50">
        <v>0</v>
      </c>
      <c r="V68" s="50">
        <v>0.006061</v>
      </c>
      <c r="W68" s="50">
        <v>0.008977</v>
      </c>
      <c r="X68" s="50">
        <v>0.498956</v>
      </c>
      <c r="Y68" s="50">
        <v>0.6666666666666666</v>
      </c>
      <c r="Z68" s="50">
        <v>0</v>
      </c>
      <c r="AA68" s="72">
        <v>68</v>
      </c>
      <c r="AB68" s="72"/>
      <c r="AC68" s="73"/>
      <c r="AD68" s="80" t="s">
        <v>421</v>
      </c>
      <c r="AE68" s="80" t="s">
        <v>475</v>
      </c>
      <c r="AF68" s="80" t="s">
        <v>491</v>
      </c>
      <c r="AG68" s="80" t="s">
        <v>554</v>
      </c>
      <c r="AH68" s="80" t="s">
        <v>630</v>
      </c>
      <c r="AI68" s="80">
        <v>0.3832898</v>
      </c>
      <c r="AJ68" s="80">
        <v>500</v>
      </c>
      <c r="AK68" s="80"/>
      <c r="AL68" s="80" t="str">
        <f>REPLACE(INDEX(GroupVertices[Group],MATCH(Vertices[[#This Row],[Vertex]],GroupVertices[Vertex],0)),1,1,"")</f>
        <v>3</v>
      </c>
      <c r="AM68" s="49">
        <v>1</v>
      </c>
      <c r="AN68" s="50">
        <v>1.3333333333333333</v>
      </c>
      <c r="AO68" s="49">
        <v>0</v>
      </c>
      <c r="AP68" s="50">
        <v>0</v>
      </c>
      <c r="AQ68" s="49">
        <v>0</v>
      </c>
      <c r="AR68" s="50">
        <v>0</v>
      </c>
      <c r="AS68" s="49">
        <v>74</v>
      </c>
      <c r="AT68" s="50">
        <v>98.66666666666667</v>
      </c>
      <c r="AU68" s="49">
        <v>75</v>
      </c>
      <c r="AV68" s="49"/>
      <c r="AW68" s="49"/>
      <c r="AX68" s="49"/>
      <c r="AY68" s="49"/>
      <c r="AZ68" s="2"/>
      <c r="BA68" s="3"/>
      <c r="BB68" s="3"/>
      <c r="BC68" s="3"/>
      <c r="BD68" s="3"/>
    </row>
    <row r="69" spans="1:56" ht="15">
      <c r="A69" s="65" t="s">
        <v>404</v>
      </c>
      <c r="B69" s="66"/>
      <c r="C69" s="66"/>
      <c r="D69" s="67">
        <v>80</v>
      </c>
      <c r="E69" s="69"/>
      <c r="F69" s="96" t="str">
        <f>HYPERLINK("https://upload.wikimedia.org/wikipedia/commons/0/0e/Dotdash_logo_2021.png")</f>
        <v>https://upload.wikimedia.org/wikipedia/commons/0/0e/Dotdash_logo_2021.png</v>
      </c>
      <c r="G69" s="66"/>
      <c r="H69" s="70" t="s">
        <v>404</v>
      </c>
      <c r="I69" s="71"/>
      <c r="J69" s="71"/>
      <c r="K69" s="70" t="s">
        <v>404</v>
      </c>
      <c r="L69" s="74">
        <v>1</v>
      </c>
      <c r="M69" s="75">
        <v>3622.08203125</v>
      </c>
      <c r="N69" s="75">
        <v>2086.74560546875</v>
      </c>
      <c r="O69" s="76"/>
      <c r="P69" s="77"/>
      <c r="Q69" s="77"/>
      <c r="R69" s="82"/>
      <c r="S69" s="49">
        <v>2</v>
      </c>
      <c r="T69" s="49">
        <v>0</v>
      </c>
      <c r="U69" s="50">
        <v>0</v>
      </c>
      <c r="V69" s="50">
        <v>0.006024</v>
      </c>
      <c r="W69" s="50">
        <v>0.006877</v>
      </c>
      <c r="X69" s="50">
        <v>0.394855</v>
      </c>
      <c r="Y69" s="50">
        <v>0.5</v>
      </c>
      <c r="Z69" s="50">
        <v>0</v>
      </c>
      <c r="AA69" s="72">
        <v>69</v>
      </c>
      <c r="AB69" s="72"/>
      <c r="AC69" s="73"/>
      <c r="AD69" s="80" t="s">
        <v>421</v>
      </c>
      <c r="AE69" s="98" t="str">
        <f>HYPERLINK("http://en.wikipedia.org/wiki/Dotdash")</f>
        <v>http://en.wikipedia.org/wiki/Dotdash</v>
      </c>
      <c r="AF69" s="80" t="s">
        <v>491</v>
      </c>
      <c r="AG69" s="80" t="s">
        <v>555</v>
      </c>
      <c r="AH69" s="80" t="s">
        <v>631</v>
      </c>
      <c r="AI69" s="80">
        <v>0.3569543</v>
      </c>
      <c r="AJ69" s="80">
        <v>500</v>
      </c>
      <c r="AK69" s="80"/>
      <c r="AL69" s="80" t="str">
        <f>REPLACE(INDEX(GroupVertices[Group],MATCH(Vertices[[#This Row],[Vertex]],GroupVertices[Vertex],0)),1,1,"")</f>
        <v>1</v>
      </c>
      <c r="AM69" s="49">
        <v>1</v>
      </c>
      <c r="AN69" s="50">
        <v>1.0101010101010102</v>
      </c>
      <c r="AO69" s="49">
        <v>0</v>
      </c>
      <c r="AP69" s="50">
        <v>0</v>
      </c>
      <c r="AQ69" s="49">
        <v>0</v>
      </c>
      <c r="AR69" s="50">
        <v>0</v>
      </c>
      <c r="AS69" s="49">
        <v>98</v>
      </c>
      <c r="AT69" s="50">
        <v>98.98989898989899</v>
      </c>
      <c r="AU69" s="49">
        <v>99</v>
      </c>
      <c r="AV69" s="49"/>
      <c r="AW69" s="49"/>
      <c r="AX69" s="49"/>
      <c r="AY69" s="49"/>
      <c r="AZ69" s="2"/>
      <c r="BA69" s="3"/>
      <c r="BB69" s="3"/>
      <c r="BC69" s="3"/>
      <c r="BD69" s="3"/>
    </row>
    <row r="70" spans="1:56" ht="15">
      <c r="A70" s="65" t="s">
        <v>405</v>
      </c>
      <c r="B70" s="66"/>
      <c r="C70" s="66"/>
      <c r="D70" s="67">
        <v>81.77677459953556</v>
      </c>
      <c r="E70" s="69"/>
      <c r="F70" s="96" t="str">
        <f>HYPERLINK("https://upload.wikimedia.org/wikipedia/commons/7/71/Symbol_redirect_arrow_with_gradient.svg")</f>
        <v>https://upload.wikimedia.org/wikipedia/commons/7/71/Symbol_redirect_arrow_with_gradient.svg</v>
      </c>
      <c r="G70" s="66"/>
      <c r="H70" s="70" t="s">
        <v>405</v>
      </c>
      <c r="I70" s="71"/>
      <c r="J70" s="71"/>
      <c r="K70" s="70" t="s">
        <v>405</v>
      </c>
      <c r="L70" s="74">
        <v>1.5068768714768146</v>
      </c>
      <c r="M70" s="75">
        <v>6766.92041015625</v>
      </c>
      <c r="N70" s="75">
        <v>4071.338623046875</v>
      </c>
      <c r="O70" s="76"/>
      <c r="P70" s="77"/>
      <c r="Q70" s="77"/>
      <c r="R70" s="82"/>
      <c r="S70" s="49">
        <v>3</v>
      </c>
      <c r="T70" s="49">
        <v>0</v>
      </c>
      <c r="U70" s="50">
        <v>0.285714</v>
      </c>
      <c r="V70" s="50">
        <v>0.006061</v>
      </c>
      <c r="W70" s="50">
        <v>0.008179</v>
      </c>
      <c r="X70" s="50">
        <v>0.508839</v>
      </c>
      <c r="Y70" s="50">
        <v>0.3333333333333333</v>
      </c>
      <c r="Z70" s="50">
        <v>0</v>
      </c>
      <c r="AA70" s="72">
        <v>70</v>
      </c>
      <c r="AB70" s="72"/>
      <c r="AC70" s="73"/>
      <c r="AD70" s="80" t="s">
        <v>421</v>
      </c>
      <c r="AE70" s="98" t="str">
        <f>HYPERLINK("http://en.wikipedia.org/wiki/NASDAQ-100")</f>
        <v>http://en.wikipedia.org/wiki/NASDAQ-100</v>
      </c>
      <c r="AF70" s="80" t="s">
        <v>491</v>
      </c>
      <c r="AG70" s="80" t="s">
        <v>556</v>
      </c>
      <c r="AH70" s="99">
        <v>0</v>
      </c>
      <c r="AI70" s="80">
        <v>0</v>
      </c>
      <c r="AJ70" s="80">
        <v>1</v>
      </c>
      <c r="AK70" s="80"/>
      <c r="AL70" s="80" t="str">
        <f>REPLACE(INDEX(GroupVertices[Group],MATCH(Vertices[[#This Row],[Vertex]],GroupVertices[Vertex],0)),1,1,"")</f>
        <v>3</v>
      </c>
      <c r="AM70" s="49">
        <v>0</v>
      </c>
      <c r="AN70" s="50">
        <v>0</v>
      </c>
      <c r="AO70" s="49">
        <v>0</v>
      </c>
      <c r="AP70" s="50">
        <v>0</v>
      </c>
      <c r="AQ70" s="49">
        <v>0</v>
      </c>
      <c r="AR70" s="50">
        <v>0</v>
      </c>
      <c r="AS70" s="49">
        <v>85</v>
      </c>
      <c r="AT70" s="50">
        <v>100</v>
      </c>
      <c r="AU70" s="49">
        <v>85</v>
      </c>
      <c r="AV70" s="49"/>
      <c r="AW70" s="49"/>
      <c r="AX70" s="49"/>
      <c r="AY70" s="49"/>
      <c r="AZ70" s="2"/>
      <c r="BA70" s="3"/>
      <c r="BB70" s="3"/>
      <c r="BC70" s="3"/>
      <c r="BD70" s="3"/>
    </row>
    <row r="71" spans="1:56" ht="15">
      <c r="A71" s="65" t="s">
        <v>359</v>
      </c>
      <c r="B71" s="66"/>
      <c r="C71" s="66"/>
      <c r="D71" s="67">
        <v>98.36002285135274</v>
      </c>
      <c r="E71" s="69"/>
      <c r="F71" s="96" t="str">
        <f>HYPERLINK("https://upload.wikimedia.org/wikipedia/en/9/99/Question_book-new.svg")</f>
        <v>https://upload.wikimedia.org/wikipedia/en/9/99/Question_book-new.svg</v>
      </c>
      <c r="G71" s="66"/>
      <c r="H71" s="70" t="s">
        <v>359</v>
      </c>
      <c r="I71" s="71"/>
      <c r="J71" s="71"/>
      <c r="K71" s="70" t="s">
        <v>359</v>
      </c>
      <c r="L71" s="74">
        <v>6.237732994139556</v>
      </c>
      <c r="M71" s="75">
        <v>8835.0908203125</v>
      </c>
      <c r="N71" s="75">
        <v>6411.1591796875</v>
      </c>
      <c r="O71" s="76"/>
      <c r="P71" s="77"/>
      <c r="Q71" s="77"/>
      <c r="R71" s="82"/>
      <c r="S71" s="49">
        <v>6</v>
      </c>
      <c r="T71" s="49">
        <v>6</v>
      </c>
      <c r="U71" s="50">
        <v>2.952381</v>
      </c>
      <c r="V71" s="50">
        <v>0.00625</v>
      </c>
      <c r="W71" s="50">
        <v>0.018246</v>
      </c>
      <c r="X71" s="50">
        <v>1.161137</v>
      </c>
      <c r="Y71" s="50">
        <v>0.4642857142857143</v>
      </c>
      <c r="Z71" s="50">
        <v>0.25</v>
      </c>
      <c r="AA71" s="72">
        <v>71</v>
      </c>
      <c r="AB71" s="72"/>
      <c r="AC71" s="73"/>
      <c r="AD71" s="80" t="s">
        <v>421</v>
      </c>
      <c r="AE71" s="80" t="s">
        <v>476</v>
      </c>
      <c r="AF71" s="80" t="s">
        <v>491</v>
      </c>
      <c r="AG71" s="80" t="s">
        <v>557</v>
      </c>
      <c r="AH71" s="80" t="s">
        <v>632</v>
      </c>
      <c r="AI71" s="80">
        <v>0.3229502</v>
      </c>
      <c r="AJ71" s="80">
        <v>196</v>
      </c>
      <c r="AK71" s="80"/>
      <c r="AL71" s="80" t="str">
        <f>REPLACE(INDEX(GroupVertices[Group],MATCH(Vertices[[#This Row],[Vertex]],GroupVertices[Vertex],0)),1,1,"")</f>
        <v>2</v>
      </c>
      <c r="AM71" s="49">
        <v>1</v>
      </c>
      <c r="AN71" s="50">
        <v>1.7543859649122806</v>
      </c>
      <c r="AO71" s="49">
        <v>1</v>
      </c>
      <c r="AP71" s="50">
        <v>1.7543859649122806</v>
      </c>
      <c r="AQ71" s="49">
        <v>0</v>
      </c>
      <c r="AR71" s="50">
        <v>0</v>
      </c>
      <c r="AS71" s="49">
        <v>55</v>
      </c>
      <c r="AT71" s="50">
        <v>96.49122807017544</v>
      </c>
      <c r="AU71" s="49">
        <v>57</v>
      </c>
      <c r="AV71" s="110" t="s">
        <v>2154</v>
      </c>
      <c r="AW71" s="110" t="s">
        <v>2154</v>
      </c>
      <c r="AX71" s="110" t="s">
        <v>2154</v>
      </c>
      <c r="AY71" s="110" t="s">
        <v>2154</v>
      </c>
      <c r="AZ71" s="2"/>
      <c r="BA71" s="3"/>
      <c r="BB71" s="3"/>
      <c r="BC71" s="3"/>
      <c r="BD71" s="3"/>
    </row>
    <row r="72" spans="1:56" ht="15">
      <c r="A72" s="65" t="s">
        <v>360</v>
      </c>
      <c r="B72" s="66"/>
      <c r="C72" s="66"/>
      <c r="D72" s="67">
        <v>92.25975966171691</v>
      </c>
      <c r="E72" s="69"/>
      <c r="F72" s="96" t="str">
        <f>HYPERLINK("https://upload.wikimedia.org/wikipedia/en/thumb/8/80/Wikipedia-logo-v2.svg/1024px-Wikipedia-logo-v2.svg.png")</f>
        <v>https://upload.wikimedia.org/wikipedia/en/thumb/8/80/Wikipedia-logo-v2.svg/1024px-Wikipedia-logo-v2.svg.png</v>
      </c>
      <c r="G72" s="66"/>
      <c r="H72" s="70" t="s">
        <v>360</v>
      </c>
      <c r="I72" s="71"/>
      <c r="J72" s="71"/>
      <c r="K72" s="70" t="s">
        <v>360</v>
      </c>
      <c r="L72" s="74">
        <v>4.497454670959999</v>
      </c>
      <c r="M72" s="75">
        <v>8638.619140625</v>
      </c>
      <c r="N72" s="75">
        <v>7456.95458984375</v>
      </c>
      <c r="O72" s="76"/>
      <c r="P72" s="77"/>
      <c r="Q72" s="77"/>
      <c r="R72" s="82"/>
      <c r="S72" s="49">
        <v>3</v>
      </c>
      <c r="T72" s="49">
        <v>4</v>
      </c>
      <c r="U72" s="50">
        <v>1.971429</v>
      </c>
      <c r="V72" s="50">
        <v>0.006173</v>
      </c>
      <c r="W72" s="50">
        <v>0.013219</v>
      </c>
      <c r="X72" s="50">
        <v>0.833708</v>
      </c>
      <c r="Y72" s="50">
        <v>0.43333333333333335</v>
      </c>
      <c r="Z72" s="50">
        <v>0.16666666666666666</v>
      </c>
      <c r="AA72" s="72">
        <v>72</v>
      </c>
      <c r="AB72" s="72"/>
      <c r="AC72" s="73"/>
      <c r="AD72" s="80" t="s">
        <v>421</v>
      </c>
      <c r="AE72" s="80" t="s">
        <v>477</v>
      </c>
      <c r="AF72" s="80" t="s">
        <v>491</v>
      </c>
      <c r="AG72" s="80" t="s">
        <v>558</v>
      </c>
      <c r="AH72" s="80" t="s">
        <v>633</v>
      </c>
      <c r="AI72" s="80">
        <v>0.3203115</v>
      </c>
      <c r="AJ72" s="80">
        <v>115</v>
      </c>
      <c r="AK72" s="80"/>
      <c r="AL72" s="80" t="str">
        <f>REPLACE(INDEX(GroupVertices[Group],MATCH(Vertices[[#This Row],[Vertex]],GroupVertices[Vertex],0)),1,1,"")</f>
        <v>2</v>
      </c>
      <c r="AM72" s="49">
        <v>1</v>
      </c>
      <c r="AN72" s="50">
        <v>0.4784688995215311</v>
      </c>
      <c r="AO72" s="49">
        <v>14</v>
      </c>
      <c r="AP72" s="50">
        <v>6.698564593301436</v>
      </c>
      <c r="AQ72" s="49">
        <v>0</v>
      </c>
      <c r="AR72" s="50">
        <v>0</v>
      </c>
      <c r="AS72" s="49">
        <v>194</v>
      </c>
      <c r="AT72" s="50">
        <v>92.82296650717703</v>
      </c>
      <c r="AU72" s="49">
        <v>209</v>
      </c>
      <c r="AV72" s="110" t="s">
        <v>2154</v>
      </c>
      <c r="AW72" s="110" t="s">
        <v>2154</v>
      </c>
      <c r="AX72" s="110" t="s">
        <v>2154</v>
      </c>
      <c r="AY72" s="110" t="s">
        <v>2154</v>
      </c>
      <c r="AZ72" s="2"/>
      <c r="BA72" s="3"/>
      <c r="BB72" s="3"/>
      <c r="BC72" s="3"/>
      <c r="BD72" s="3"/>
    </row>
    <row r="73" spans="1:56" ht="15">
      <c r="A73" s="65" t="s">
        <v>365</v>
      </c>
      <c r="B73" s="66"/>
      <c r="C73" s="66"/>
      <c r="D73" s="67">
        <v>89.15040100317103</v>
      </c>
      <c r="E73" s="69"/>
      <c r="F73" s="96" t="str">
        <f>HYPERLINK("https://upload.wikimedia.org/wikipedia/commons/f/f8/MSCI_World_Price_Index_-_History_1969_-_2020.svg")</f>
        <v>https://upload.wikimedia.org/wikipedia/commons/f/f8/MSCI_World_Price_Index_-_History_1969_-_2020.svg</v>
      </c>
      <c r="G73" s="66"/>
      <c r="H73" s="70" t="s">
        <v>365</v>
      </c>
      <c r="I73" s="71"/>
      <c r="J73" s="71"/>
      <c r="K73" s="70" t="s">
        <v>365</v>
      </c>
      <c r="L73" s="74">
        <v>3.610419258840161</v>
      </c>
      <c r="M73" s="75">
        <v>8980.4501953125</v>
      </c>
      <c r="N73" s="75">
        <v>8753.5498046875</v>
      </c>
      <c r="O73" s="76"/>
      <c r="P73" s="77"/>
      <c r="Q73" s="77"/>
      <c r="R73" s="82"/>
      <c r="S73" s="49">
        <v>4</v>
      </c>
      <c r="T73" s="49">
        <v>1</v>
      </c>
      <c r="U73" s="50">
        <v>1.471429</v>
      </c>
      <c r="V73" s="50">
        <v>0.006135</v>
      </c>
      <c r="W73" s="50">
        <v>0.010817</v>
      </c>
      <c r="X73" s="50">
        <v>0.723124</v>
      </c>
      <c r="Y73" s="50">
        <v>0.3</v>
      </c>
      <c r="Z73" s="50">
        <v>0</v>
      </c>
      <c r="AA73" s="72">
        <v>73</v>
      </c>
      <c r="AB73" s="72"/>
      <c r="AC73" s="73"/>
      <c r="AD73" s="80" t="s">
        <v>421</v>
      </c>
      <c r="AE73" s="80" t="s">
        <v>478</v>
      </c>
      <c r="AF73" s="80" t="s">
        <v>491</v>
      </c>
      <c r="AG73" s="80" t="s">
        <v>559</v>
      </c>
      <c r="AH73" s="80" t="s">
        <v>634</v>
      </c>
      <c r="AI73" s="80">
        <v>0.2694471</v>
      </c>
      <c r="AJ73" s="80">
        <v>182</v>
      </c>
      <c r="AK73" s="80"/>
      <c r="AL73" s="80" t="str">
        <f>REPLACE(INDEX(GroupVertices[Group],MATCH(Vertices[[#This Row],[Vertex]],GroupVertices[Vertex],0)),1,1,"")</f>
        <v>2</v>
      </c>
      <c r="AM73" s="49">
        <v>0</v>
      </c>
      <c r="AN73" s="50">
        <v>0</v>
      </c>
      <c r="AO73" s="49">
        <v>2</v>
      </c>
      <c r="AP73" s="50">
        <v>1.2987012987012987</v>
      </c>
      <c r="AQ73" s="49">
        <v>0</v>
      </c>
      <c r="AR73" s="50">
        <v>0</v>
      </c>
      <c r="AS73" s="49">
        <v>152</v>
      </c>
      <c r="AT73" s="50">
        <v>98.7012987012987</v>
      </c>
      <c r="AU73" s="49">
        <v>154</v>
      </c>
      <c r="AV73" s="110" t="s">
        <v>2154</v>
      </c>
      <c r="AW73" s="110" t="s">
        <v>2154</v>
      </c>
      <c r="AX73" s="110" t="s">
        <v>2154</v>
      </c>
      <c r="AY73" s="110" t="s">
        <v>2154</v>
      </c>
      <c r="AZ73" s="2"/>
      <c r="BA73" s="3"/>
      <c r="BB73" s="3"/>
      <c r="BC73" s="3"/>
      <c r="BD73" s="3"/>
    </row>
    <row r="74" spans="1:56" ht="15">
      <c r="A74" s="65" t="s">
        <v>371</v>
      </c>
      <c r="B74" s="66"/>
      <c r="C74" s="66"/>
      <c r="D74" s="67">
        <v>340.04603121596017</v>
      </c>
      <c r="E74" s="69"/>
      <c r="F74" s="96" t="str">
        <f>HYPERLINK("https://upload.wikimedia.org/wikipedia/commons/d/d7/Philippine-stock-market-board.jpg")</f>
        <v>https://upload.wikimedia.org/wikipedia/commons/d/d7/Philippine-stock-market-board.jpg</v>
      </c>
      <c r="G74" s="66"/>
      <c r="H74" s="70" t="s">
        <v>371</v>
      </c>
      <c r="I74" s="71"/>
      <c r="J74" s="71"/>
      <c r="K74" s="70" t="s">
        <v>371</v>
      </c>
      <c r="L74" s="74">
        <v>75.18572889164602</v>
      </c>
      <c r="M74" s="75">
        <v>6101.56103515625</v>
      </c>
      <c r="N74" s="75">
        <v>6415.56005859375</v>
      </c>
      <c r="O74" s="76"/>
      <c r="P74" s="77"/>
      <c r="Q74" s="77"/>
      <c r="R74" s="82"/>
      <c r="S74" s="49">
        <v>5</v>
      </c>
      <c r="T74" s="49">
        <v>14</v>
      </c>
      <c r="U74" s="50">
        <v>41.816667</v>
      </c>
      <c r="V74" s="50">
        <v>0.006579</v>
      </c>
      <c r="W74" s="50">
        <v>0.026466</v>
      </c>
      <c r="X74" s="50">
        <v>1.980392</v>
      </c>
      <c r="Y74" s="50">
        <v>0.24166666666666667</v>
      </c>
      <c r="Z74" s="50">
        <v>0.1875</v>
      </c>
      <c r="AA74" s="72">
        <v>74</v>
      </c>
      <c r="AB74" s="72"/>
      <c r="AC74" s="73"/>
      <c r="AD74" s="80" t="s">
        <v>421</v>
      </c>
      <c r="AE74" s="80" t="s">
        <v>479</v>
      </c>
      <c r="AF74" s="80" t="s">
        <v>491</v>
      </c>
      <c r="AG74" s="80" t="s">
        <v>560</v>
      </c>
      <c r="AH74" s="80" t="s">
        <v>635</v>
      </c>
      <c r="AI74" s="80">
        <v>0.3625468</v>
      </c>
      <c r="AJ74" s="80">
        <v>500</v>
      </c>
      <c r="AK74" s="80"/>
      <c r="AL74" s="80" t="str">
        <f>REPLACE(INDEX(GroupVertices[Group],MATCH(Vertices[[#This Row],[Vertex]],GroupVertices[Vertex],0)),1,1,"")</f>
        <v>2</v>
      </c>
      <c r="AM74" s="49">
        <v>1</v>
      </c>
      <c r="AN74" s="50">
        <v>0.6711409395973155</v>
      </c>
      <c r="AO74" s="49">
        <v>0</v>
      </c>
      <c r="AP74" s="50">
        <v>0</v>
      </c>
      <c r="AQ74" s="49">
        <v>0</v>
      </c>
      <c r="AR74" s="50">
        <v>0</v>
      </c>
      <c r="AS74" s="49">
        <v>148</v>
      </c>
      <c r="AT74" s="50">
        <v>99.32885906040268</v>
      </c>
      <c r="AU74" s="49">
        <v>149</v>
      </c>
      <c r="AV74" s="110" t="s">
        <v>2154</v>
      </c>
      <c r="AW74" s="110" t="s">
        <v>2154</v>
      </c>
      <c r="AX74" s="110" t="s">
        <v>2154</v>
      </c>
      <c r="AY74" s="110" t="s">
        <v>2154</v>
      </c>
      <c r="AZ74" s="2"/>
      <c r="BA74" s="3"/>
      <c r="BB74" s="3"/>
      <c r="BC74" s="3"/>
      <c r="BD74" s="3"/>
    </row>
    <row r="75" spans="1:56" ht="15">
      <c r="A75" s="65" t="s">
        <v>362</v>
      </c>
      <c r="B75" s="66"/>
      <c r="C75" s="66"/>
      <c r="D75" s="67">
        <v>91.45033763444157</v>
      </c>
      <c r="E75" s="69"/>
      <c r="F75" s="96" t="str">
        <f>HYPERLINK("https://upload.wikimedia.org/wikipedia/en/thumb/8/80/Wikipedia-logo-v2.svg/1024px-Wikipedia-logo-v2.svg.png")</f>
        <v>https://upload.wikimedia.org/wikipedia/en/thumb/8/80/Wikipedia-logo-v2.svg/1024px-Wikipedia-logo-v2.svg.png</v>
      </c>
      <c r="G75" s="66"/>
      <c r="H75" s="70" t="s">
        <v>362</v>
      </c>
      <c r="I75" s="71"/>
      <c r="J75" s="71"/>
      <c r="K75" s="70" t="s">
        <v>362</v>
      </c>
      <c r="L75" s="74">
        <v>4.266543386547786</v>
      </c>
      <c r="M75" s="75">
        <v>7515.318359375</v>
      </c>
      <c r="N75" s="75">
        <v>9786.365234375</v>
      </c>
      <c r="O75" s="76"/>
      <c r="P75" s="77"/>
      <c r="Q75" s="77"/>
      <c r="R75" s="82"/>
      <c r="S75" s="49">
        <v>2</v>
      </c>
      <c r="T75" s="49">
        <v>6</v>
      </c>
      <c r="U75" s="50">
        <v>1.84127</v>
      </c>
      <c r="V75" s="50">
        <v>0.006211</v>
      </c>
      <c r="W75" s="50">
        <v>0.015188</v>
      </c>
      <c r="X75" s="50">
        <v>0.93689</v>
      </c>
      <c r="Y75" s="50">
        <v>0.42857142857142855</v>
      </c>
      <c r="Z75" s="50">
        <v>0.14285714285714285</v>
      </c>
      <c r="AA75" s="72">
        <v>75</v>
      </c>
      <c r="AB75" s="72"/>
      <c r="AC75" s="73"/>
      <c r="AD75" s="80" t="s">
        <v>421</v>
      </c>
      <c r="AE75" s="80" t="s">
        <v>480</v>
      </c>
      <c r="AF75" s="80" t="s">
        <v>491</v>
      </c>
      <c r="AG75" s="80" t="s">
        <v>541</v>
      </c>
      <c r="AH75" s="80" t="s">
        <v>618</v>
      </c>
      <c r="AI75" s="80">
        <v>0.526917</v>
      </c>
      <c r="AJ75" s="80">
        <v>155</v>
      </c>
      <c r="AK75" s="80"/>
      <c r="AL75" s="80" t="str">
        <f>REPLACE(INDEX(GroupVertices[Group],MATCH(Vertices[[#This Row],[Vertex]],GroupVertices[Vertex],0)),1,1,"")</f>
        <v>2</v>
      </c>
      <c r="AM75" s="49">
        <v>4</v>
      </c>
      <c r="AN75" s="50">
        <v>0.8163265306122449</v>
      </c>
      <c r="AO75" s="49">
        <v>4</v>
      </c>
      <c r="AP75" s="50">
        <v>0.8163265306122449</v>
      </c>
      <c r="AQ75" s="49">
        <v>0</v>
      </c>
      <c r="AR75" s="50">
        <v>0</v>
      </c>
      <c r="AS75" s="49">
        <v>482</v>
      </c>
      <c r="AT75" s="50">
        <v>98.36734693877551</v>
      </c>
      <c r="AU75" s="49">
        <v>490</v>
      </c>
      <c r="AV75" s="110" t="s">
        <v>2154</v>
      </c>
      <c r="AW75" s="110" t="s">
        <v>2154</v>
      </c>
      <c r="AX75" s="110" t="s">
        <v>2154</v>
      </c>
      <c r="AY75" s="110" t="s">
        <v>2154</v>
      </c>
      <c r="AZ75" s="2"/>
      <c r="BA75" s="3"/>
      <c r="BB75" s="3"/>
      <c r="BC75" s="3"/>
      <c r="BD75" s="3"/>
    </row>
    <row r="76" spans="1:56" ht="15">
      <c r="A76" s="65" t="s">
        <v>406</v>
      </c>
      <c r="B76" s="66"/>
      <c r="C76" s="66"/>
      <c r="D76" s="67">
        <v>80</v>
      </c>
      <c r="E76" s="69"/>
      <c r="F76" s="96" t="str">
        <f>HYPERLINK("https://upload.wikimedia.org/wikipedia/en/thumb/8/80/Wikipedia-logo-v2.svg/1024px-Wikipedia-logo-v2.svg.png")</f>
        <v>https://upload.wikimedia.org/wikipedia/en/thumb/8/80/Wikipedia-logo-v2.svg/1024px-Wikipedia-logo-v2.svg.png</v>
      </c>
      <c r="G76" s="66"/>
      <c r="H76" s="70" t="s">
        <v>406</v>
      </c>
      <c r="I76" s="71"/>
      <c r="J76" s="71"/>
      <c r="K76" s="70" t="s">
        <v>406</v>
      </c>
      <c r="L76" s="74">
        <v>1</v>
      </c>
      <c r="M76" s="75">
        <v>2487.74560546875</v>
      </c>
      <c r="N76" s="75">
        <v>9587.7783203125</v>
      </c>
      <c r="O76" s="76"/>
      <c r="P76" s="77"/>
      <c r="Q76" s="77"/>
      <c r="R76" s="82"/>
      <c r="S76" s="49">
        <v>2</v>
      </c>
      <c r="T76" s="49">
        <v>0</v>
      </c>
      <c r="U76" s="50">
        <v>0</v>
      </c>
      <c r="V76" s="50">
        <v>0.006024</v>
      </c>
      <c r="W76" s="50">
        <v>0.005012</v>
      </c>
      <c r="X76" s="50">
        <v>0.453684</v>
      </c>
      <c r="Y76" s="50">
        <v>0.5</v>
      </c>
      <c r="Z76" s="50">
        <v>0</v>
      </c>
      <c r="AA76" s="72">
        <v>76</v>
      </c>
      <c r="AB76" s="72"/>
      <c r="AC76" s="73"/>
      <c r="AD76" s="80" t="s">
        <v>421</v>
      </c>
      <c r="AE76" s="80" t="s">
        <v>481</v>
      </c>
      <c r="AF76" s="80" t="s">
        <v>491</v>
      </c>
      <c r="AG76" s="80" t="s">
        <v>561</v>
      </c>
      <c r="AH76" s="80" t="s">
        <v>636</v>
      </c>
      <c r="AI76" s="80">
        <v>0.2242424</v>
      </c>
      <c r="AJ76" s="80">
        <v>90</v>
      </c>
      <c r="AK76" s="80"/>
      <c r="AL76" s="80" t="str">
        <f>REPLACE(INDEX(GroupVertices[Group],MATCH(Vertices[[#This Row],[Vertex]],GroupVertices[Vertex],0)),1,1,"")</f>
        <v>1</v>
      </c>
      <c r="AM76" s="49">
        <v>1</v>
      </c>
      <c r="AN76" s="50">
        <v>1.075268817204301</v>
      </c>
      <c r="AO76" s="49">
        <v>0</v>
      </c>
      <c r="AP76" s="50">
        <v>0</v>
      </c>
      <c r="AQ76" s="49">
        <v>0</v>
      </c>
      <c r="AR76" s="50">
        <v>0</v>
      </c>
      <c r="AS76" s="49">
        <v>92</v>
      </c>
      <c r="AT76" s="50">
        <v>98.9247311827957</v>
      </c>
      <c r="AU76" s="49">
        <v>93</v>
      </c>
      <c r="AV76" s="49"/>
      <c r="AW76" s="49"/>
      <c r="AX76" s="49"/>
      <c r="AY76" s="49"/>
      <c r="AZ76" s="2"/>
      <c r="BA76" s="3"/>
      <c r="BB76" s="3"/>
      <c r="BC76" s="3"/>
      <c r="BD76" s="3"/>
    </row>
    <row r="77" spans="1:56" ht="15">
      <c r="A77" s="65" t="s">
        <v>363</v>
      </c>
      <c r="B77" s="66"/>
      <c r="C77" s="66"/>
      <c r="D77" s="67">
        <v>86.21871731709177</v>
      </c>
      <c r="E77" s="69"/>
      <c r="F77" s="96" t="str">
        <f>HYPERLINK("https://upload.wikimedia.org/wikipedia/en/thumb/8/80/Wikipedia-logo-v2.svg/1024px-Wikipedia-logo-v2.svg.png")</f>
        <v>https://upload.wikimedia.org/wikipedia/en/thumb/8/80/Wikipedia-logo-v2.svg/1024px-Wikipedia-logo-v2.svg.png</v>
      </c>
      <c r="G77" s="66"/>
      <c r="H77" s="70" t="s">
        <v>363</v>
      </c>
      <c r="I77" s="71"/>
      <c r="J77" s="71"/>
      <c r="K77" s="70" t="s">
        <v>363</v>
      </c>
      <c r="L77" s="74">
        <v>2.774070824239675</v>
      </c>
      <c r="M77" s="75">
        <v>2892.5322265625</v>
      </c>
      <c r="N77" s="75">
        <v>9350.3798828125</v>
      </c>
      <c r="O77" s="76"/>
      <c r="P77" s="77"/>
      <c r="Q77" s="77"/>
      <c r="R77" s="82"/>
      <c r="S77" s="49">
        <v>2</v>
      </c>
      <c r="T77" s="49">
        <v>1</v>
      </c>
      <c r="U77" s="50">
        <v>1</v>
      </c>
      <c r="V77" s="50">
        <v>0.006061</v>
      </c>
      <c r="W77" s="50">
        <v>0.006801</v>
      </c>
      <c r="X77" s="50">
        <v>0.58745</v>
      </c>
      <c r="Y77" s="50">
        <v>0.3333333333333333</v>
      </c>
      <c r="Z77" s="50">
        <v>0</v>
      </c>
      <c r="AA77" s="72">
        <v>77</v>
      </c>
      <c r="AB77" s="72"/>
      <c r="AC77" s="73"/>
      <c r="AD77" s="80" t="s">
        <v>421</v>
      </c>
      <c r="AE77" s="80" t="s">
        <v>482</v>
      </c>
      <c r="AF77" s="80" t="s">
        <v>491</v>
      </c>
      <c r="AG77" s="80" t="s">
        <v>562</v>
      </c>
      <c r="AH77" s="80" t="s">
        <v>637</v>
      </c>
      <c r="AI77" s="80">
        <v>0.4179924</v>
      </c>
      <c r="AJ77" s="80">
        <v>500</v>
      </c>
      <c r="AK77" s="80"/>
      <c r="AL77" s="80" t="str">
        <f>REPLACE(INDEX(GroupVertices[Group],MATCH(Vertices[[#This Row],[Vertex]],GroupVertices[Vertex],0)),1,1,"")</f>
        <v>1</v>
      </c>
      <c r="AM77" s="49">
        <v>0</v>
      </c>
      <c r="AN77" s="50">
        <v>0</v>
      </c>
      <c r="AO77" s="49">
        <v>0</v>
      </c>
      <c r="AP77" s="50">
        <v>0</v>
      </c>
      <c r="AQ77" s="49">
        <v>0</v>
      </c>
      <c r="AR77" s="50">
        <v>0</v>
      </c>
      <c r="AS77" s="49">
        <v>107</v>
      </c>
      <c r="AT77" s="50">
        <v>100</v>
      </c>
      <c r="AU77" s="49">
        <v>107</v>
      </c>
      <c r="AV77" s="110" t="s">
        <v>2154</v>
      </c>
      <c r="AW77" s="110" t="s">
        <v>2154</v>
      </c>
      <c r="AX77" s="110" t="s">
        <v>2154</v>
      </c>
      <c r="AY77" s="110" t="s">
        <v>2154</v>
      </c>
      <c r="AZ77" s="2"/>
      <c r="BA77" s="3"/>
      <c r="BB77" s="3"/>
      <c r="BC77" s="3"/>
      <c r="BD77" s="3"/>
    </row>
    <row r="78" spans="1:56" ht="15">
      <c r="A78" s="65" t="s">
        <v>369</v>
      </c>
      <c r="B78" s="66"/>
      <c r="C78" s="66"/>
      <c r="D78" s="67">
        <v>149.5509242514537</v>
      </c>
      <c r="E78" s="69"/>
      <c r="F78" s="96" t="str">
        <f>HYPERLINK("https://upload.wikimedia.org/wikipedia/en/4/4a/Commons-logo.svg")</f>
        <v>https://upload.wikimedia.org/wikipedia/en/4/4a/Commons-logo.svg</v>
      </c>
      <c r="G78" s="66"/>
      <c r="H78" s="70" t="s">
        <v>369</v>
      </c>
      <c r="I78" s="71"/>
      <c r="J78" s="71"/>
      <c r="K78" s="70" t="s">
        <v>369</v>
      </c>
      <c r="L78" s="74">
        <v>20.841433405291205</v>
      </c>
      <c r="M78" s="75">
        <v>9385.3359375</v>
      </c>
      <c r="N78" s="75">
        <v>3150.10009765625</v>
      </c>
      <c r="O78" s="76"/>
      <c r="P78" s="77"/>
      <c r="Q78" s="77"/>
      <c r="R78" s="82"/>
      <c r="S78" s="49">
        <v>4</v>
      </c>
      <c r="T78" s="49">
        <v>6</v>
      </c>
      <c r="U78" s="50">
        <v>11.184127</v>
      </c>
      <c r="V78" s="50">
        <v>0.006289</v>
      </c>
      <c r="W78" s="50">
        <v>0.015438</v>
      </c>
      <c r="X78" s="50">
        <v>1.198976</v>
      </c>
      <c r="Y78" s="50">
        <v>0.2222222222222222</v>
      </c>
      <c r="Z78" s="50">
        <v>0.1111111111111111</v>
      </c>
      <c r="AA78" s="72">
        <v>78</v>
      </c>
      <c r="AB78" s="72"/>
      <c r="AC78" s="73"/>
      <c r="AD78" s="80" t="s">
        <v>421</v>
      </c>
      <c r="AE78" s="80" t="s">
        <v>483</v>
      </c>
      <c r="AF78" s="80" t="s">
        <v>491</v>
      </c>
      <c r="AG78" s="80" t="s">
        <v>563</v>
      </c>
      <c r="AH78" s="80" t="s">
        <v>638</v>
      </c>
      <c r="AI78" s="80">
        <v>0.3752146</v>
      </c>
      <c r="AJ78" s="80">
        <v>500</v>
      </c>
      <c r="AK78" s="80"/>
      <c r="AL78" s="80" t="str">
        <f>REPLACE(INDEX(GroupVertices[Group],MATCH(Vertices[[#This Row],[Vertex]],GroupVertices[Vertex],0)),1,1,"")</f>
        <v>4</v>
      </c>
      <c r="AM78" s="49">
        <v>1</v>
      </c>
      <c r="AN78" s="50">
        <v>1.639344262295082</v>
      </c>
      <c r="AO78" s="49">
        <v>2</v>
      </c>
      <c r="AP78" s="50">
        <v>3.278688524590164</v>
      </c>
      <c r="AQ78" s="49">
        <v>0</v>
      </c>
      <c r="AR78" s="50">
        <v>0</v>
      </c>
      <c r="AS78" s="49">
        <v>58</v>
      </c>
      <c r="AT78" s="50">
        <v>95.08196721311475</v>
      </c>
      <c r="AU78" s="49">
        <v>61</v>
      </c>
      <c r="AV78" s="110" t="s">
        <v>2154</v>
      </c>
      <c r="AW78" s="110" t="s">
        <v>2154</v>
      </c>
      <c r="AX78" s="110" t="s">
        <v>2154</v>
      </c>
      <c r="AY78" s="110" t="s">
        <v>2154</v>
      </c>
      <c r="AZ78" s="2"/>
      <c r="BA78" s="3"/>
      <c r="BB78" s="3"/>
      <c r="BC78" s="3"/>
      <c r="BD78" s="3"/>
    </row>
    <row r="79" spans="1:56" ht="15">
      <c r="A79" s="65" t="s">
        <v>407</v>
      </c>
      <c r="B79" s="66"/>
      <c r="C79" s="66"/>
      <c r="D79" s="67">
        <v>80</v>
      </c>
      <c r="E79" s="69"/>
      <c r="F79" s="96" t="str">
        <f>HYPERLINK("https://upload.wikimedia.org/wikipedia/commons/c/cf/Economics_circular_flow_cartoon.jpg")</f>
        <v>https://upload.wikimedia.org/wikipedia/commons/c/cf/Economics_circular_flow_cartoon.jpg</v>
      </c>
      <c r="G79" s="66"/>
      <c r="H79" s="70" t="s">
        <v>407</v>
      </c>
      <c r="I79" s="71"/>
      <c r="J79" s="71"/>
      <c r="K79" s="70" t="s">
        <v>407</v>
      </c>
      <c r="L79" s="74">
        <v>1</v>
      </c>
      <c r="M79" s="75">
        <v>3216.975830078125</v>
      </c>
      <c r="N79" s="75">
        <v>1106.89599609375</v>
      </c>
      <c r="O79" s="76"/>
      <c r="P79" s="77"/>
      <c r="Q79" s="77"/>
      <c r="R79" s="82"/>
      <c r="S79" s="49">
        <v>1</v>
      </c>
      <c r="T79" s="49">
        <v>0</v>
      </c>
      <c r="U79" s="50">
        <v>0</v>
      </c>
      <c r="V79" s="50">
        <v>0.005988</v>
      </c>
      <c r="W79" s="50">
        <v>0.004538</v>
      </c>
      <c r="X79" s="50">
        <v>0.28724</v>
      </c>
      <c r="Y79" s="50">
        <v>0</v>
      </c>
      <c r="Z79" s="50">
        <v>0</v>
      </c>
      <c r="AA79" s="72">
        <v>79</v>
      </c>
      <c r="AB79" s="72"/>
      <c r="AC79" s="73"/>
      <c r="AD79" s="80" t="s">
        <v>421</v>
      </c>
      <c r="AE79" s="80" t="s">
        <v>484</v>
      </c>
      <c r="AF79" s="80" t="s">
        <v>491</v>
      </c>
      <c r="AG79" s="80" t="s">
        <v>564</v>
      </c>
      <c r="AH79" s="80" t="s">
        <v>639</v>
      </c>
      <c r="AI79" s="80">
        <v>0.2759306</v>
      </c>
      <c r="AJ79" s="80">
        <v>102</v>
      </c>
      <c r="AK79" s="80"/>
      <c r="AL79" s="80" t="str">
        <f>REPLACE(INDEX(GroupVertices[Group],MATCH(Vertices[[#This Row],[Vertex]],GroupVertices[Vertex],0)),1,1,"")</f>
        <v>1</v>
      </c>
      <c r="AM79" s="49">
        <v>0</v>
      </c>
      <c r="AN79" s="50">
        <v>0</v>
      </c>
      <c r="AO79" s="49">
        <v>0</v>
      </c>
      <c r="AP79" s="50">
        <v>0</v>
      </c>
      <c r="AQ79" s="49">
        <v>0</v>
      </c>
      <c r="AR79" s="50">
        <v>0</v>
      </c>
      <c r="AS79" s="49">
        <v>69</v>
      </c>
      <c r="AT79" s="50">
        <v>100</v>
      </c>
      <c r="AU79" s="49">
        <v>69</v>
      </c>
      <c r="AV79" s="49"/>
      <c r="AW79" s="49"/>
      <c r="AX79" s="49"/>
      <c r="AY79" s="49"/>
      <c r="AZ79" s="2"/>
      <c r="BA79" s="3"/>
      <c r="BB79" s="3"/>
      <c r="BC79" s="3"/>
      <c r="BD79" s="3"/>
    </row>
    <row r="80" spans="1:56" ht="15">
      <c r="A80" s="65" t="s">
        <v>370</v>
      </c>
      <c r="B80" s="66"/>
      <c r="C80" s="66"/>
      <c r="D80" s="67">
        <v>82.48748692683671</v>
      </c>
      <c r="E80" s="69"/>
      <c r="F80" s="96" t="str">
        <f>HYPERLINK("https://upload.wikimedia.org/wikipedia/commons/5/55/Bills_and_coins.svg")</f>
        <v>https://upload.wikimedia.org/wikipedia/commons/5/55/Bills_and_coins.svg</v>
      </c>
      <c r="G80" s="66"/>
      <c r="H80" s="70" t="s">
        <v>370</v>
      </c>
      <c r="I80" s="71"/>
      <c r="J80" s="71"/>
      <c r="K80" s="70" t="s">
        <v>370</v>
      </c>
      <c r="L80" s="74">
        <v>1.70962832969587</v>
      </c>
      <c r="M80" s="75">
        <v>8613.7880859375</v>
      </c>
      <c r="N80" s="75">
        <v>715.2463989257812</v>
      </c>
      <c r="O80" s="76"/>
      <c r="P80" s="77"/>
      <c r="Q80" s="77"/>
      <c r="R80" s="82"/>
      <c r="S80" s="49">
        <v>3</v>
      </c>
      <c r="T80" s="49">
        <v>1</v>
      </c>
      <c r="U80" s="50">
        <v>0.4</v>
      </c>
      <c r="V80" s="50">
        <v>0.006098</v>
      </c>
      <c r="W80" s="50">
        <v>0.009314</v>
      </c>
      <c r="X80" s="50">
        <v>0.617084</v>
      </c>
      <c r="Y80" s="50">
        <v>0.5</v>
      </c>
      <c r="Z80" s="50">
        <v>0</v>
      </c>
      <c r="AA80" s="72">
        <v>80</v>
      </c>
      <c r="AB80" s="72"/>
      <c r="AC80" s="73"/>
      <c r="AD80" s="80" t="s">
        <v>421</v>
      </c>
      <c r="AE80" s="80" t="s">
        <v>485</v>
      </c>
      <c r="AF80" s="80" t="s">
        <v>491</v>
      </c>
      <c r="AG80" s="80" t="s">
        <v>565</v>
      </c>
      <c r="AH80" s="80" t="s">
        <v>640</v>
      </c>
      <c r="AI80" s="80">
        <v>0.3679721</v>
      </c>
      <c r="AJ80" s="80">
        <v>500</v>
      </c>
      <c r="AK80" s="80"/>
      <c r="AL80" s="80" t="str">
        <f>REPLACE(INDEX(GroupVertices[Group],MATCH(Vertices[[#This Row],[Vertex]],GroupVertices[Vertex],0)),1,1,"")</f>
        <v>5</v>
      </c>
      <c r="AM80" s="49">
        <v>0</v>
      </c>
      <c r="AN80" s="50">
        <v>0</v>
      </c>
      <c r="AO80" s="49">
        <v>0</v>
      </c>
      <c r="AP80" s="50">
        <v>0</v>
      </c>
      <c r="AQ80" s="49">
        <v>0</v>
      </c>
      <c r="AR80" s="50">
        <v>0</v>
      </c>
      <c r="AS80" s="49">
        <v>87</v>
      </c>
      <c r="AT80" s="50">
        <v>100</v>
      </c>
      <c r="AU80" s="49">
        <v>87</v>
      </c>
      <c r="AV80" s="110" t="s">
        <v>2154</v>
      </c>
      <c r="AW80" s="110" t="s">
        <v>2154</v>
      </c>
      <c r="AX80" s="110" t="s">
        <v>2154</v>
      </c>
      <c r="AY80" s="110" t="s">
        <v>2154</v>
      </c>
      <c r="AZ80" s="2"/>
      <c r="BA80" s="3"/>
      <c r="BB80" s="3"/>
      <c r="BC80" s="3"/>
      <c r="BD80" s="3"/>
    </row>
    <row r="81" spans="1:56" ht="15">
      <c r="A81" s="65" t="s">
        <v>372</v>
      </c>
      <c r="B81" s="66"/>
      <c r="C81" s="66"/>
      <c r="D81" s="67">
        <v>85.5968455853826</v>
      </c>
      <c r="E81" s="69"/>
      <c r="F81" s="96" t="str">
        <f>HYPERLINK("https://upload.wikimedia.org/wikipedia/commons/8/8c/Insulincrystals.jpg")</f>
        <v>https://upload.wikimedia.org/wikipedia/commons/8/8c/Insulincrystals.jpg</v>
      </c>
      <c r="G81" s="66"/>
      <c r="H81" s="70" t="s">
        <v>372</v>
      </c>
      <c r="I81" s="71"/>
      <c r="J81" s="71"/>
      <c r="K81" s="70" t="s">
        <v>372</v>
      </c>
      <c r="L81" s="74">
        <v>2.596663741815708</v>
      </c>
      <c r="M81" s="75">
        <v>8251.3427734375</v>
      </c>
      <c r="N81" s="75">
        <v>5606.37548828125</v>
      </c>
      <c r="O81" s="76"/>
      <c r="P81" s="77"/>
      <c r="Q81" s="77"/>
      <c r="R81" s="82"/>
      <c r="S81" s="49">
        <v>2</v>
      </c>
      <c r="T81" s="49">
        <v>2</v>
      </c>
      <c r="U81" s="50">
        <v>0.9</v>
      </c>
      <c r="V81" s="50">
        <v>0.006098</v>
      </c>
      <c r="W81" s="50">
        <v>0.008677</v>
      </c>
      <c r="X81" s="50">
        <v>0.62665</v>
      </c>
      <c r="Y81" s="50">
        <v>0.4166666666666667</v>
      </c>
      <c r="Z81" s="50">
        <v>0</v>
      </c>
      <c r="AA81" s="72">
        <v>81</v>
      </c>
      <c r="AB81" s="72"/>
      <c r="AC81" s="73"/>
      <c r="AD81" s="80" t="s">
        <v>421</v>
      </c>
      <c r="AE81" s="98" t="str">
        <f>HYPERLINK("http://en.wikipedia.org/wiki/biotechnology")</f>
        <v>http://en.wikipedia.org/wiki/biotechnology</v>
      </c>
      <c r="AF81" s="80" t="s">
        <v>491</v>
      </c>
      <c r="AG81" s="80" t="s">
        <v>566</v>
      </c>
      <c r="AH81" s="80" t="s">
        <v>641</v>
      </c>
      <c r="AI81" s="80">
        <v>0.3795729</v>
      </c>
      <c r="AJ81" s="80">
        <v>500</v>
      </c>
      <c r="AK81" s="80"/>
      <c r="AL81" s="80" t="str">
        <f>REPLACE(INDEX(GroupVertices[Group],MATCH(Vertices[[#This Row],[Vertex]],GroupVertices[Vertex],0)),1,1,"")</f>
        <v>4</v>
      </c>
      <c r="AM81" s="49">
        <v>0</v>
      </c>
      <c r="AN81" s="50">
        <v>0</v>
      </c>
      <c r="AO81" s="49">
        <v>0</v>
      </c>
      <c r="AP81" s="50">
        <v>0</v>
      </c>
      <c r="AQ81" s="49">
        <v>0</v>
      </c>
      <c r="AR81" s="50">
        <v>0</v>
      </c>
      <c r="AS81" s="49">
        <v>91</v>
      </c>
      <c r="AT81" s="50">
        <v>100</v>
      </c>
      <c r="AU81" s="49">
        <v>91</v>
      </c>
      <c r="AV81" s="110" t="s">
        <v>2154</v>
      </c>
      <c r="AW81" s="110" t="s">
        <v>2154</v>
      </c>
      <c r="AX81" s="110" t="s">
        <v>2154</v>
      </c>
      <c r="AY81" s="110" t="s">
        <v>2154</v>
      </c>
      <c r="AZ81" s="2"/>
      <c r="BA81" s="3"/>
      <c r="BB81" s="3"/>
      <c r="BC81" s="3"/>
      <c r="BD81" s="3"/>
    </row>
    <row r="82" spans="1:56" ht="15">
      <c r="A82" s="65" t="s">
        <v>374</v>
      </c>
      <c r="B82" s="66"/>
      <c r="C82" s="66"/>
      <c r="D82" s="67">
        <v>84.88613325808144</v>
      </c>
      <c r="E82" s="69"/>
      <c r="F82" s="96" t="str">
        <f>HYPERLINK("https://upload.wikimedia.org/wikipedia/en/0/01/A_coloured_voting_box.svg")</f>
        <v>https://upload.wikimedia.org/wikipedia/en/0/01/A_coloured_voting_box.svg</v>
      </c>
      <c r="G82" s="66"/>
      <c r="H82" s="70" t="s">
        <v>374</v>
      </c>
      <c r="I82" s="71"/>
      <c r="J82" s="71"/>
      <c r="K82" s="70" t="s">
        <v>374</v>
      </c>
      <c r="L82" s="74">
        <v>2.393912283596652</v>
      </c>
      <c r="M82" s="75">
        <v>5349.19970703125</v>
      </c>
      <c r="N82" s="75">
        <v>6689.17919921875</v>
      </c>
      <c r="O82" s="76"/>
      <c r="P82" s="77"/>
      <c r="Q82" s="77"/>
      <c r="R82" s="82"/>
      <c r="S82" s="49">
        <v>2</v>
      </c>
      <c r="T82" s="49">
        <v>4</v>
      </c>
      <c r="U82" s="50">
        <v>0.785714</v>
      </c>
      <c r="V82" s="50">
        <v>0.006135</v>
      </c>
      <c r="W82" s="50">
        <v>0.011515</v>
      </c>
      <c r="X82" s="50">
        <v>0.725173</v>
      </c>
      <c r="Y82" s="50">
        <v>0.45</v>
      </c>
      <c r="Z82" s="50">
        <v>0.2</v>
      </c>
      <c r="AA82" s="72">
        <v>82</v>
      </c>
      <c r="AB82" s="72"/>
      <c r="AC82" s="73"/>
      <c r="AD82" s="80" t="s">
        <v>421</v>
      </c>
      <c r="AE82" s="98" t="str">
        <f>HYPERLINK("http://en.wikipedia.org/wiki/investor")</f>
        <v>http://en.wikipedia.org/wiki/investor</v>
      </c>
      <c r="AF82" s="80" t="s">
        <v>491</v>
      </c>
      <c r="AG82" s="80" t="s">
        <v>567</v>
      </c>
      <c r="AH82" s="80" t="s">
        <v>642</v>
      </c>
      <c r="AI82" s="80">
        <v>0.3105698</v>
      </c>
      <c r="AJ82" s="80">
        <v>380</v>
      </c>
      <c r="AK82" s="80"/>
      <c r="AL82" s="80" t="str">
        <f>REPLACE(INDEX(GroupVertices[Group],MATCH(Vertices[[#This Row],[Vertex]],GroupVertices[Vertex],0)),1,1,"")</f>
        <v>2</v>
      </c>
      <c r="AM82" s="49">
        <v>3</v>
      </c>
      <c r="AN82" s="50">
        <v>2.9411764705882355</v>
      </c>
      <c r="AO82" s="49">
        <v>1</v>
      </c>
      <c r="AP82" s="50">
        <v>0.9803921568627451</v>
      </c>
      <c r="AQ82" s="49">
        <v>0</v>
      </c>
      <c r="AR82" s="50">
        <v>0</v>
      </c>
      <c r="AS82" s="49">
        <v>98</v>
      </c>
      <c r="AT82" s="50">
        <v>96.07843137254902</v>
      </c>
      <c r="AU82" s="49">
        <v>102</v>
      </c>
      <c r="AV82" s="110" t="s">
        <v>2154</v>
      </c>
      <c r="AW82" s="110" t="s">
        <v>2154</v>
      </c>
      <c r="AX82" s="110" t="s">
        <v>2154</v>
      </c>
      <c r="AY82" s="110" t="s">
        <v>2154</v>
      </c>
      <c r="AZ82" s="2"/>
      <c r="BA82" s="3"/>
      <c r="BB82" s="3"/>
      <c r="BC82" s="3"/>
      <c r="BD82" s="3"/>
    </row>
    <row r="83" spans="1:56" ht="15">
      <c r="A83" s="65" t="s">
        <v>381</v>
      </c>
      <c r="B83" s="66"/>
      <c r="C83" s="66"/>
      <c r="D83" s="67">
        <v>89.94007860296462</v>
      </c>
      <c r="E83" s="69"/>
      <c r="F83" s="96" t="str">
        <f>HYPERLINK("https://upload.wikimedia.org/wikipedia/commons/7/7e/S_and_P_500_chart_1950_to_2016_with_averages.png")</f>
        <v>https://upload.wikimedia.org/wikipedia/commons/7/7e/S_and_P_500_chart_1950_to_2016_with_averages.png</v>
      </c>
      <c r="G83" s="66"/>
      <c r="H83" s="70" t="s">
        <v>381</v>
      </c>
      <c r="I83" s="71"/>
      <c r="J83" s="71"/>
      <c r="K83" s="70" t="s">
        <v>381</v>
      </c>
      <c r="L83" s="74">
        <v>3.835697868385412</v>
      </c>
      <c r="M83" s="75">
        <v>4354.8681640625</v>
      </c>
      <c r="N83" s="75">
        <v>2740.8115234375</v>
      </c>
      <c r="O83" s="76"/>
      <c r="P83" s="77"/>
      <c r="Q83" s="77"/>
      <c r="R83" s="82"/>
      <c r="S83" s="49">
        <v>6</v>
      </c>
      <c r="T83" s="49">
        <v>1</v>
      </c>
      <c r="U83" s="50">
        <v>1.598413</v>
      </c>
      <c r="V83" s="50">
        <v>0.006211</v>
      </c>
      <c r="W83" s="50">
        <v>0.016125</v>
      </c>
      <c r="X83" s="50">
        <v>0.930105</v>
      </c>
      <c r="Y83" s="50">
        <v>0.5</v>
      </c>
      <c r="Z83" s="50">
        <v>0</v>
      </c>
      <c r="AA83" s="72">
        <v>83</v>
      </c>
      <c r="AB83" s="72"/>
      <c r="AC83" s="73"/>
      <c r="AD83" s="80" t="s">
        <v>421</v>
      </c>
      <c r="AE83" s="80" t="s">
        <v>486</v>
      </c>
      <c r="AF83" s="80" t="s">
        <v>491</v>
      </c>
      <c r="AG83" s="80" t="s">
        <v>542</v>
      </c>
      <c r="AH83" s="80" t="s">
        <v>643</v>
      </c>
      <c r="AI83" s="80">
        <v>0.2285714</v>
      </c>
      <c r="AJ83" s="80">
        <v>10</v>
      </c>
      <c r="AK83" s="80"/>
      <c r="AL83" s="80" t="str">
        <f>REPLACE(INDEX(GroupVertices[Group],MATCH(Vertices[[#This Row],[Vertex]],GroupVertices[Vertex],0)),1,1,"")</f>
        <v>3</v>
      </c>
      <c r="AM83" s="49">
        <v>2</v>
      </c>
      <c r="AN83" s="50">
        <v>0.6688963210702341</v>
      </c>
      <c r="AO83" s="49">
        <v>0</v>
      </c>
      <c r="AP83" s="50">
        <v>0</v>
      </c>
      <c r="AQ83" s="49">
        <v>0</v>
      </c>
      <c r="AR83" s="50">
        <v>0</v>
      </c>
      <c r="AS83" s="49">
        <v>297</v>
      </c>
      <c r="AT83" s="50">
        <v>99.33110367892976</v>
      </c>
      <c r="AU83" s="49">
        <v>299</v>
      </c>
      <c r="AV83" s="110" t="s">
        <v>2154</v>
      </c>
      <c r="AW83" s="110" t="s">
        <v>2154</v>
      </c>
      <c r="AX83" s="110" t="s">
        <v>2154</v>
      </c>
      <c r="AY83" s="110" t="s">
        <v>2154</v>
      </c>
      <c r="AZ83" s="2"/>
      <c r="BA83" s="3"/>
      <c r="BB83" s="3"/>
      <c r="BC83" s="3"/>
      <c r="BD83" s="3"/>
    </row>
    <row r="84" spans="1:56" ht="15">
      <c r="A84" s="65" t="s">
        <v>408</v>
      </c>
      <c r="B84" s="66"/>
      <c r="C84" s="66"/>
      <c r="D84" s="67">
        <v>86.73694168727698</v>
      </c>
      <c r="E84" s="69"/>
      <c r="F84" s="96" t="str">
        <f>HYPERLINK("https://upload.wikimedia.org/wikipedia/commons/6/6d/Nikkei_225%281970-%29.svg")</f>
        <v>https://upload.wikimedia.org/wikipedia/commons/6/6d/Nikkei_225%281970-%29.svg</v>
      </c>
      <c r="G84" s="66"/>
      <c r="H84" s="70" t="s">
        <v>408</v>
      </c>
      <c r="I84" s="71"/>
      <c r="J84" s="71"/>
      <c r="K84" s="70" t="s">
        <v>408</v>
      </c>
      <c r="L84" s="74">
        <v>2.92190946823604</v>
      </c>
      <c r="M84" s="75">
        <v>6452.75830078125</v>
      </c>
      <c r="N84" s="75">
        <v>5014.18701171875</v>
      </c>
      <c r="O84" s="76"/>
      <c r="P84" s="77"/>
      <c r="Q84" s="77"/>
      <c r="R84" s="82"/>
      <c r="S84" s="49">
        <v>4</v>
      </c>
      <c r="T84" s="49">
        <v>0</v>
      </c>
      <c r="U84" s="50">
        <v>1.083333</v>
      </c>
      <c r="V84" s="50">
        <v>0.006098</v>
      </c>
      <c r="W84" s="50">
        <v>0.00923</v>
      </c>
      <c r="X84" s="50">
        <v>0.619769</v>
      </c>
      <c r="Y84" s="50">
        <v>0.25</v>
      </c>
      <c r="Z84" s="50">
        <v>0</v>
      </c>
      <c r="AA84" s="72">
        <v>84</v>
      </c>
      <c r="AB84" s="72"/>
      <c r="AC84" s="73"/>
      <c r="AD84" s="80" t="s">
        <v>421</v>
      </c>
      <c r="AE84" s="80" t="s">
        <v>487</v>
      </c>
      <c r="AF84" s="80" t="s">
        <v>491</v>
      </c>
      <c r="AG84" s="80" t="s">
        <v>568</v>
      </c>
      <c r="AH84" s="80" t="s">
        <v>644</v>
      </c>
      <c r="AI84" s="80">
        <v>0.3920721</v>
      </c>
      <c r="AJ84" s="80">
        <v>493</v>
      </c>
      <c r="AK84" s="80"/>
      <c r="AL84" s="80" t="str">
        <f>REPLACE(INDEX(GroupVertices[Group],MATCH(Vertices[[#This Row],[Vertex]],GroupVertices[Vertex],0)),1,1,"")</f>
        <v>3</v>
      </c>
      <c r="AM84" s="49">
        <v>7</v>
      </c>
      <c r="AN84" s="50">
        <v>1.3539651837524178</v>
      </c>
      <c r="AO84" s="49">
        <v>6</v>
      </c>
      <c r="AP84" s="50">
        <v>1.1605415860735009</v>
      </c>
      <c r="AQ84" s="49">
        <v>0</v>
      </c>
      <c r="AR84" s="50">
        <v>0</v>
      </c>
      <c r="AS84" s="49">
        <v>504</v>
      </c>
      <c r="AT84" s="50">
        <v>97.48549323017409</v>
      </c>
      <c r="AU84" s="49">
        <v>517</v>
      </c>
      <c r="AV84" s="49"/>
      <c r="AW84" s="49"/>
      <c r="AX84" s="49"/>
      <c r="AY84" s="49"/>
      <c r="AZ84" s="2"/>
      <c r="BA84" s="3"/>
      <c r="BB84" s="3"/>
      <c r="BC84" s="3"/>
      <c r="BD84" s="3"/>
    </row>
    <row r="85" spans="1:56" ht="15">
      <c r="A85" s="65" t="s">
        <v>379</v>
      </c>
      <c r="B85" s="66"/>
      <c r="C85" s="66"/>
      <c r="D85" s="67">
        <v>133.86593862250385</v>
      </c>
      <c r="E85" s="69"/>
      <c r="F85" s="96" t="str">
        <f>HYPERLINK("https://upload.wikimedia.org/wikipedia/commons/8/84/Nasdaq_Composite_dot-com_bubble.svg")</f>
        <v>https://upload.wikimedia.org/wikipedia/commons/8/84/Nasdaq_Composite_dot-com_bubble.svg</v>
      </c>
      <c r="G85" s="66"/>
      <c r="H85" s="70" t="s">
        <v>379</v>
      </c>
      <c r="I85" s="71"/>
      <c r="J85" s="71"/>
      <c r="K85" s="70" t="s">
        <v>379</v>
      </c>
      <c r="L85" s="74">
        <v>16.366832942835764</v>
      </c>
      <c r="M85" s="75">
        <v>9821.89453125</v>
      </c>
      <c r="N85" s="75">
        <v>4312.24853515625</v>
      </c>
      <c r="O85" s="76"/>
      <c r="P85" s="77"/>
      <c r="Q85" s="77"/>
      <c r="R85" s="82"/>
      <c r="S85" s="49">
        <v>4</v>
      </c>
      <c r="T85" s="49">
        <v>5</v>
      </c>
      <c r="U85" s="50">
        <v>8.661905</v>
      </c>
      <c r="V85" s="50">
        <v>0.00625</v>
      </c>
      <c r="W85" s="50">
        <v>0.013633</v>
      </c>
      <c r="X85" s="50">
        <v>1.093811</v>
      </c>
      <c r="Y85" s="50">
        <v>0.25</v>
      </c>
      <c r="Z85" s="50">
        <v>0.125</v>
      </c>
      <c r="AA85" s="72">
        <v>85</v>
      </c>
      <c r="AB85" s="72"/>
      <c r="AC85" s="73"/>
      <c r="AD85" s="80" t="s">
        <v>421</v>
      </c>
      <c r="AE85" s="80" t="s">
        <v>488</v>
      </c>
      <c r="AF85" s="80" t="s">
        <v>491</v>
      </c>
      <c r="AG85" s="80" t="s">
        <v>569</v>
      </c>
      <c r="AH85" s="80" t="s">
        <v>645</v>
      </c>
      <c r="AI85" s="80">
        <v>0.2841667</v>
      </c>
      <c r="AJ85" s="80">
        <v>500</v>
      </c>
      <c r="AK85" s="80"/>
      <c r="AL85" s="80" t="str">
        <f>REPLACE(INDEX(GroupVertices[Group],MATCH(Vertices[[#This Row],[Vertex]],GroupVertices[Vertex],0)),1,1,"")</f>
        <v>4</v>
      </c>
      <c r="AM85" s="49">
        <v>3</v>
      </c>
      <c r="AN85" s="50">
        <v>2.158273381294964</v>
      </c>
      <c r="AO85" s="49">
        <v>5</v>
      </c>
      <c r="AP85" s="50">
        <v>3.597122302158273</v>
      </c>
      <c r="AQ85" s="49">
        <v>0</v>
      </c>
      <c r="AR85" s="50">
        <v>0</v>
      </c>
      <c r="AS85" s="49">
        <v>131</v>
      </c>
      <c r="AT85" s="50">
        <v>94.24460431654676</v>
      </c>
      <c r="AU85" s="49">
        <v>139</v>
      </c>
      <c r="AV85" s="110" t="s">
        <v>2154</v>
      </c>
      <c r="AW85" s="110" t="s">
        <v>2154</v>
      </c>
      <c r="AX85" s="110" t="s">
        <v>2154</v>
      </c>
      <c r="AY85" s="110" t="s">
        <v>2154</v>
      </c>
      <c r="AZ85" s="2"/>
      <c r="BA85" s="3"/>
      <c r="BB85" s="3"/>
      <c r="BC85" s="3"/>
      <c r="BD85" s="3"/>
    </row>
    <row r="86" spans="1:56" ht="15">
      <c r="A86" s="65" t="s">
        <v>380</v>
      </c>
      <c r="B86" s="66"/>
      <c r="C86" s="66"/>
      <c r="D86" s="67">
        <v>80.88838729976779</v>
      </c>
      <c r="E86" s="69"/>
      <c r="F86" s="96" t="str">
        <f>HYPERLINK("https://upload.wikimedia.org/wikipedia/commons/e/ed/Decrease2.svg")</f>
        <v>https://upload.wikimedia.org/wikipedia/commons/e/ed/Decrease2.svg</v>
      </c>
      <c r="G86" s="66"/>
      <c r="H86" s="70" t="s">
        <v>380</v>
      </c>
      <c r="I86" s="71"/>
      <c r="J86" s="71"/>
      <c r="K86" s="70" t="s">
        <v>380</v>
      </c>
      <c r="L86" s="74">
        <v>1.2534384357384072</v>
      </c>
      <c r="M86" s="75">
        <v>5181.3232421875</v>
      </c>
      <c r="N86" s="75">
        <v>1154.0064697265625</v>
      </c>
      <c r="O86" s="76"/>
      <c r="P86" s="77"/>
      <c r="Q86" s="77"/>
      <c r="R86" s="82"/>
      <c r="S86" s="49">
        <v>4</v>
      </c>
      <c r="T86" s="49">
        <v>3</v>
      </c>
      <c r="U86" s="50">
        <v>0.142857</v>
      </c>
      <c r="V86" s="50">
        <v>0.006098</v>
      </c>
      <c r="W86" s="50">
        <v>0.009761</v>
      </c>
      <c r="X86" s="50">
        <v>0.614924</v>
      </c>
      <c r="Y86" s="50">
        <v>0.5833333333333334</v>
      </c>
      <c r="Z86" s="50">
        <v>0.75</v>
      </c>
      <c r="AA86" s="72">
        <v>86</v>
      </c>
      <c r="AB86" s="72"/>
      <c r="AC86" s="73"/>
      <c r="AD86" s="80" t="s">
        <v>421</v>
      </c>
      <c r="AE86" s="80" t="s">
        <v>489</v>
      </c>
      <c r="AF86" s="80" t="s">
        <v>491</v>
      </c>
      <c r="AG86" s="80" t="s">
        <v>570</v>
      </c>
      <c r="AH86" s="80" t="s">
        <v>646</v>
      </c>
      <c r="AI86" s="80">
        <v>0.4095659</v>
      </c>
      <c r="AJ86" s="80">
        <v>500</v>
      </c>
      <c r="AK86" s="80"/>
      <c r="AL86" s="80" t="str">
        <f>REPLACE(INDEX(GroupVertices[Group],MATCH(Vertices[[#This Row],[Vertex]],GroupVertices[Vertex],0)),1,1,"")</f>
        <v>3</v>
      </c>
      <c r="AM86" s="49">
        <v>1</v>
      </c>
      <c r="AN86" s="50">
        <v>1.098901098901099</v>
      </c>
      <c r="AO86" s="49">
        <v>0</v>
      </c>
      <c r="AP86" s="50">
        <v>0</v>
      </c>
      <c r="AQ86" s="49">
        <v>0</v>
      </c>
      <c r="AR86" s="50">
        <v>0</v>
      </c>
      <c r="AS86" s="49">
        <v>90</v>
      </c>
      <c r="AT86" s="50">
        <v>98.9010989010989</v>
      </c>
      <c r="AU86" s="49">
        <v>91</v>
      </c>
      <c r="AV86" s="110" t="s">
        <v>2154</v>
      </c>
      <c r="AW86" s="110" t="s">
        <v>2154</v>
      </c>
      <c r="AX86" s="110" t="s">
        <v>2154</v>
      </c>
      <c r="AY86" s="110" t="s">
        <v>2154</v>
      </c>
      <c r="AZ86" s="2"/>
      <c r="BA86" s="3"/>
      <c r="BB86" s="3"/>
      <c r="BC86" s="3"/>
      <c r="BD86" s="3"/>
    </row>
    <row r="87" spans="1:56" ht="15">
      <c r="A87" s="83" t="s">
        <v>409</v>
      </c>
      <c r="B87" s="84"/>
      <c r="C87" s="84"/>
      <c r="D87" s="85">
        <v>80</v>
      </c>
      <c r="E87" s="86"/>
      <c r="F87" s="97" t="str">
        <f>HYPERLINK("https://upload.wikimedia.org/wikipedia/commons/6/67/Comparison_of_three_stock_indices_after_1975.svg")</f>
        <v>https://upload.wikimedia.org/wikipedia/commons/6/67/Comparison_of_three_stock_indices_after_1975.svg</v>
      </c>
      <c r="G87" s="84"/>
      <c r="H87" s="87" t="s">
        <v>409</v>
      </c>
      <c r="I87" s="88"/>
      <c r="J87" s="88"/>
      <c r="K87" s="87" t="s">
        <v>409</v>
      </c>
      <c r="L87" s="89">
        <v>1</v>
      </c>
      <c r="M87" s="90">
        <v>148.81739807128906</v>
      </c>
      <c r="N87" s="90">
        <v>5786.46875</v>
      </c>
      <c r="O87" s="91"/>
      <c r="P87" s="92"/>
      <c r="Q87" s="92"/>
      <c r="R87" s="93"/>
      <c r="S87" s="49">
        <v>1</v>
      </c>
      <c r="T87" s="49">
        <v>0</v>
      </c>
      <c r="U87" s="50">
        <v>0</v>
      </c>
      <c r="V87" s="50">
        <v>0.005988</v>
      </c>
      <c r="W87" s="50">
        <v>0.004538</v>
      </c>
      <c r="X87" s="50">
        <v>0.28724</v>
      </c>
      <c r="Y87" s="50">
        <v>0</v>
      </c>
      <c r="Z87" s="50">
        <v>0</v>
      </c>
      <c r="AA87" s="94">
        <v>87</v>
      </c>
      <c r="AB87" s="94"/>
      <c r="AC87" s="95"/>
      <c r="AD87" s="80" t="s">
        <v>421</v>
      </c>
      <c r="AE87" s="80" t="s">
        <v>490</v>
      </c>
      <c r="AF87" s="80" t="s">
        <v>491</v>
      </c>
      <c r="AG87" s="80"/>
      <c r="AH87" s="99">
        <v>0</v>
      </c>
      <c r="AI87" s="80" t="s">
        <v>648</v>
      </c>
      <c r="AJ87" s="80">
        <v>0</v>
      </c>
      <c r="AK87" s="80"/>
      <c r="AL87" s="80" t="str">
        <f>REPLACE(INDEX(GroupVertices[Group],MATCH(Vertices[[#This Row],[Vertex]],GroupVertices[Vertex],0)),1,1,"")</f>
        <v>1</v>
      </c>
      <c r="AM87" s="49"/>
      <c r="AN87" s="50"/>
      <c r="AO87" s="49"/>
      <c r="AP87" s="50"/>
      <c r="AQ87" s="49"/>
      <c r="AR87" s="50"/>
      <c r="AS87" s="49"/>
      <c r="AT87" s="50"/>
      <c r="AU87" s="49"/>
      <c r="AV87" s="49"/>
      <c r="AW87" s="49"/>
      <c r="AX87" s="49"/>
      <c r="AY87" s="49"/>
      <c r="AZ87" s="2"/>
      <c r="BA87" s="3"/>
      <c r="BB87" s="3"/>
      <c r="BC87" s="3"/>
      <c r="BD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2044</v>
      </c>
      <c r="Z2" s="54" t="s">
        <v>2045</v>
      </c>
      <c r="AA2" s="54" t="s">
        <v>2046</v>
      </c>
      <c r="AB2" s="54" t="s">
        <v>2047</v>
      </c>
      <c r="AC2" s="54" t="s">
        <v>2048</v>
      </c>
      <c r="AD2" s="54" t="s">
        <v>2049</v>
      </c>
      <c r="AE2" s="54" t="s">
        <v>2050</v>
      </c>
      <c r="AF2" s="54" t="s">
        <v>2051</v>
      </c>
      <c r="AG2" s="54" t="s">
        <v>2054</v>
      </c>
      <c r="AH2" s="13" t="s">
        <v>2094</v>
      </c>
      <c r="AI2" s="13" t="s">
        <v>2147</v>
      </c>
    </row>
    <row r="3" spans="1:35" ht="15">
      <c r="A3" s="65" t="s">
        <v>649</v>
      </c>
      <c r="B3" s="66" t="s">
        <v>654</v>
      </c>
      <c r="C3" s="66" t="s">
        <v>56</v>
      </c>
      <c r="D3" s="100"/>
      <c r="E3" s="14"/>
      <c r="F3" s="15" t="s">
        <v>2158</v>
      </c>
      <c r="G3" s="64"/>
      <c r="H3" s="64"/>
      <c r="I3" s="101">
        <v>3</v>
      </c>
      <c r="J3" s="51"/>
      <c r="K3" s="49">
        <v>34</v>
      </c>
      <c r="L3" s="49">
        <v>43</v>
      </c>
      <c r="M3" s="49">
        <v>0</v>
      </c>
      <c r="N3" s="49">
        <v>43</v>
      </c>
      <c r="O3" s="49">
        <v>1</v>
      </c>
      <c r="P3" s="50">
        <v>0.05</v>
      </c>
      <c r="Q3" s="50">
        <v>0.09523809523809523</v>
      </c>
      <c r="R3" s="49">
        <v>1</v>
      </c>
      <c r="S3" s="49">
        <v>0</v>
      </c>
      <c r="T3" s="49">
        <v>34</v>
      </c>
      <c r="U3" s="49">
        <v>43</v>
      </c>
      <c r="V3" s="49">
        <v>2</v>
      </c>
      <c r="W3" s="50">
        <v>1.871972</v>
      </c>
      <c r="X3" s="50">
        <v>0.0374331550802139</v>
      </c>
      <c r="Y3" s="49">
        <v>104</v>
      </c>
      <c r="Z3" s="50">
        <v>2.019809671780928</v>
      </c>
      <c r="AA3" s="49">
        <v>88</v>
      </c>
      <c r="AB3" s="50">
        <v>1.7090697222761702</v>
      </c>
      <c r="AC3" s="49">
        <v>0</v>
      </c>
      <c r="AD3" s="50">
        <v>0</v>
      </c>
      <c r="AE3" s="49">
        <v>4957</v>
      </c>
      <c r="AF3" s="50">
        <v>96.2711206059429</v>
      </c>
      <c r="AG3" s="49">
        <v>5149</v>
      </c>
      <c r="AH3" s="102" t="s">
        <v>2095</v>
      </c>
      <c r="AI3" s="102" t="s">
        <v>2148</v>
      </c>
    </row>
    <row r="4" spans="1:35" ht="15">
      <c r="A4" s="65" t="s">
        <v>650</v>
      </c>
      <c r="B4" s="66" t="s">
        <v>655</v>
      </c>
      <c r="C4" s="66" t="s">
        <v>56</v>
      </c>
      <c r="D4" s="100"/>
      <c r="E4" s="14"/>
      <c r="F4" s="15" t="s">
        <v>2159</v>
      </c>
      <c r="G4" s="64"/>
      <c r="H4" s="64"/>
      <c r="I4" s="101">
        <v>4</v>
      </c>
      <c r="J4" s="78"/>
      <c r="K4" s="49">
        <v>22</v>
      </c>
      <c r="L4" s="49">
        <v>83</v>
      </c>
      <c r="M4" s="49">
        <v>0</v>
      </c>
      <c r="N4" s="49">
        <v>83</v>
      </c>
      <c r="O4" s="49">
        <v>1</v>
      </c>
      <c r="P4" s="50">
        <v>0.17142857142857143</v>
      </c>
      <c r="Q4" s="50">
        <v>0.2926829268292683</v>
      </c>
      <c r="R4" s="49">
        <v>1</v>
      </c>
      <c r="S4" s="49">
        <v>0</v>
      </c>
      <c r="T4" s="49">
        <v>22</v>
      </c>
      <c r="U4" s="49">
        <v>83</v>
      </c>
      <c r="V4" s="49">
        <v>4</v>
      </c>
      <c r="W4" s="50">
        <v>1.743802</v>
      </c>
      <c r="X4" s="50">
        <v>0.1774891774891775</v>
      </c>
      <c r="Y4" s="49">
        <v>95</v>
      </c>
      <c r="Z4" s="50">
        <v>1.7415215398716775</v>
      </c>
      <c r="AA4" s="49">
        <v>76</v>
      </c>
      <c r="AB4" s="50">
        <v>1.393217231897342</v>
      </c>
      <c r="AC4" s="49">
        <v>0</v>
      </c>
      <c r="AD4" s="50">
        <v>0</v>
      </c>
      <c r="AE4" s="49">
        <v>5284</v>
      </c>
      <c r="AF4" s="50">
        <v>96.86526122823098</v>
      </c>
      <c r="AG4" s="49">
        <v>5455</v>
      </c>
      <c r="AH4" s="102" t="s">
        <v>2096</v>
      </c>
      <c r="AI4" s="102" t="s">
        <v>2149</v>
      </c>
    </row>
    <row r="5" spans="1:35" ht="15">
      <c r="A5" s="65" t="s">
        <v>651</v>
      </c>
      <c r="B5" s="66" t="s">
        <v>656</v>
      </c>
      <c r="C5" s="66" t="s">
        <v>56</v>
      </c>
      <c r="D5" s="100"/>
      <c r="E5" s="14"/>
      <c r="F5" s="15" t="s">
        <v>2160</v>
      </c>
      <c r="G5" s="64"/>
      <c r="H5" s="64"/>
      <c r="I5" s="101">
        <v>5</v>
      </c>
      <c r="J5" s="78"/>
      <c r="K5" s="49">
        <v>16</v>
      </c>
      <c r="L5" s="49">
        <v>34</v>
      </c>
      <c r="M5" s="49">
        <v>0</v>
      </c>
      <c r="N5" s="49">
        <v>34</v>
      </c>
      <c r="O5" s="49">
        <v>0</v>
      </c>
      <c r="P5" s="50">
        <v>0.3076923076923077</v>
      </c>
      <c r="Q5" s="50">
        <v>0.47058823529411764</v>
      </c>
      <c r="R5" s="49">
        <v>1</v>
      </c>
      <c r="S5" s="49">
        <v>0</v>
      </c>
      <c r="T5" s="49">
        <v>16</v>
      </c>
      <c r="U5" s="49">
        <v>34</v>
      </c>
      <c r="V5" s="49">
        <v>4</v>
      </c>
      <c r="W5" s="50">
        <v>2.03125</v>
      </c>
      <c r="X5" s="50">
        <v>0.14166666666666666</v>
      </c>
      <c r="Y5" s="49">
        <v>37</v>
      </c>
      <c r="Z5" s="50">
        <v>1.221122112211221</v>
      </c>
      <c r="AA5" s="49">
        <v>16</v>
      </c>
      <c r="AB5" s="50">
        <v>0.528052805280528</v>
      </c>
      <c r="AC5" s="49">
        <v>0</v>
      </c>
      <c r="AD5" s="50">
        <v>0</v>
      </c>
      <c r="AE5" s="49">
        <v>2977</v>
      </c>
      <c r="AF5" s="50">
        <v>98.25082508250826</v>
      </c>
      <c r="AG5" s="49">
        <v>3030</v>
      </c>
      <c r="AH5" s="102" t="s">
        <v>2097</v>
      </c>
      <c r="AI5" s="102" t="s">
        <v>2150</v>
      </c>
    </row>
    <row r="6" spans="1:35" ht="15">
      <c r="A6" s="65" t="s">
        <v>652</v>
      </c>
      <c r="B6" s="66" t="s">
        <v>657</v>
      </c>
      <c r="C6" s="66" t="s">
        <v>56</v>
      </c>
      <c r="D6" s="100"/>
      <c r="E6" s="14"/>
      <c r="F6" s="15" t="s">
        <v>2161</v>
      </c>
      <c r="G6" s="64"/>
      <c r="H6" s="64"/>
      <c r="I6" s="101">
        <v>6</v>
      </c>
      <c r="J6" s="78"/>
      <c r="K6" s="49">
        <v>10</v>
      </c>
      <c r="L6" s="49">
        <v>19</v>
      </c>
      <c r="M6" s="49">
        <v>0</v>
      </c>
      <c r="N6" s="49">
        <v>19</v>
      </c>
      <c r="O6" s="49">
        <v>0</v>
      </c>
      <c r="P6" s="50">
        <v>0.11764705882352941</v>
      </c>
      <c r="Q6" s="50">
        <v>0.21052631578947367</v>
      </c>
      <c r="R6" s="49">
        <v>1</v>
      </c>
      <c r="S6" s="49">
        <v>0</v>
      </c>
      <c r="T6" s="49">
        <v>10</v>
      </c>
      <c r="U6" s="49">
        <v>19</v>
      </c>
      <c r="V6" s="49">
        <v>4</v>
      </c>
      <c r="W6" s="50">
        <v>1.62</v>
      </c>
      <c r="X6" s="50">
        <v>0.2111111111111111</v>
      </c>
      <c r="Y6" s="49">
        <v>68</v>
      </c>
      <c r="Z6" s="50">
        <v>1.9670234307202776</v>
      </c>
      <c r="AA6" s="49">
        <v>38</v>
      </c>
      <c r="AB6" s="50">
        <v>1.0992189759907434</v>
      </c>
      <c r="AC6" s="49">
        <v>0</v>
      </c>
      <c r="AD6" s="50">
        <v>0</v>
      </c>
      <c r="AE6" s="49">
        <v>3351</v>
      </c>
      <c r="AF6" s="50">
        <v>96.93375759328897</v>
      </c>
      <c r="AG6" s="49">
        <v>3457</v>
      </c>
      <c r="AH6" s="102" t="s">
        <v>2098</v>
      </c>
      <c r="AI6" s="102" t="s">
        <v>2151</v>
      </c>
    </row>
    <row r="7" spans="1:35" ht="15">
      <c r="A7" s="65" t="s">
        <v>653</v>
      </c>
      <c r="B7" s="66" t="s">
        <v>658</v>
      </c>
      <c r="C7" s="66" t="s">
        <v>56</v>
      </c>
      <c r="D7" s="100"/>
      <c r="E7" s="14"/>
      <c r="F7" s="15" t="s">
        <v>2162</v>
      </c>
      <c r="G7" s="64"/>
      <c r="H7" s="64"/>
      <c r="I7" s="101">
        <v>7</v>
      </c>
      <c r="J7" s="78"/>
      <c r="K7" s="49">
        <v>3</v>
      </c>
      <c r="L7" s="49">
        <v>2</v>
      </c>
      <c r="M7" s="49">
        <v>0</v>
      </c>
      <c r="N7" s="49">
        <v>2</v>
      </c>
      <c r="O7" s="49">
        <v>0</v>
      </c>
      <c r="P7" s="50">
        <v>0</v>
      </c>
      <c r="Q7" s="50">
        <v>0</v>
      </c>
      <c r="R7" s="49">
        <v>1</v>
      </c>
      <c r="S7" s="49">
        <v>0</v>
      </c>
      <c r="T7" s="49">
        <v>3</v>
      </c>
      <c r="U7" s="49">
        <v>2</v>
      </c>
      <c r="V7" s="49">
        <v>2</v>
      </c>
      <c r="W7" s="50">
        <v>0.888889</v>
      </c>
      <c r="X7" s="50">
        <v>0.3333333333333333</v>
      </c>
      <c r="Y7" s="49">
        <v>4</v>
      </c>
      <c r="Z7" s="50">
        <v>1.5384615384615385</v>
      </c>
      <c r="AA7" s="49">
        <v>1</v>
      </c>
      <c r="AB7" s="50">
        <v>0.38461538461538464</v>
      </c>
      <c r="AC7" s="49">
        <v>0</v>
      </c>
      <c r="AD7" s="50">
        <v>0</v>
      </c>
      <c r="AE7" s="49">
        <v>255</v>
      </c>
      <c r="AF7" s="50">
        <v>98.07692307692308</v>
      </c>
      <c r="AG7" s="49">
        <v>260</v>
      </c>
      <c r="AH7" s="102" t="s">
        <v>2099</v>
      </c>
      <c r="AI7" s="102" t="s">
        <v>2152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649</v>
      </c>
      <c r="B2" s="102" t="s">
        <v>326</v>
      </c>
      <c r="C2" s="80">
        <f>VLOOKUP(GroupVertices[[#This Row],[Vertex]],Vertices[],MATCH("ID",Vertices[[#Headers],[Vertex]:[Top Word Pairs in Content by Salience]],0),FALSE)</f>
        <v>3</v>
      </c>
    </row>
    <row r="3" spans="1:3" ht="15">
      <c r="A3" s="81" t="s">
        <v>649</v>
      </c>
      <c r="B3" s="102" t="s">
        <v>409</v>
      </c>
      <c r="C3" s="80">
        <f>VLOOKUP(GroupVertices[[#This Row],[Vertex]],Vertices[],MATCH("ID",Vertices[[#Headers],[Vertex]:[Top Word Pairs in Content by Salience]],0),FALSE)</f>
        <v>87</v>
      </c>
    </row>
    <row r="4" spans="1:3" ht="15">
      <c r="A4" s="81" t="s">
        <v>649</v>
      </c>
      <c r="B4" s="102" t="s">
        <v>407</v>
      </c>
      <c r="C4" s="80">
        <f>VLOOKUP(GroupVertices[[#This Row],[Vertex]],Vertices[],MATCH("ID",Vertices[[#Headers],[Vertex]:[Top Word Pairs in Content by Salience]],0),FALSE)</f>
        <v>79</v>
      </c>
    </row>
    <row r="5" spans="1:3" ht="15">
      <c r="A5" s="81" t="s">
        <v>649</v>
      </c>
      <c r="B5" s="102" t="s">
        <v>363</v>
      </c>
      <c r="C5" s="80">
        <f>VLOOKUP(GroupVertices[[#This Row],[Vertex]],Vertices[],MATCH("ID",Vertices[[#Headers],[Vertex]:[Top Word Pairs in Content by Salience]],0),FALSE)</f>
        <v>77</v>
      </c>
    </row>
    <row r="6" spans="1:3" ht="15">
      <c r="A6" s="81" t="s">
        <v>649</v>
      </c>
      <c r="B6" s="102" t="s">
        <v>406</v>
      </c>
      <c r="C6" s="80">
        <f>VLOOKUP(GroupVertices[[#This Row],[Vertex]],Vertices[],MATCH("ID",Vertices[[#Headers],[Vertex]:[Top Word Pairs in Content by Salience]],0),FALSE)</f>
        <v>76</v>
      </c>
    </row>
    <row r="7" spans="1:3" ht="15">
      <c r="A7" s="81" t="s">
        <v>649</v>
      </c>
      <c r="B7" s="102" t="s">
        <v>404</v>
      </c>
      <c r="C7" s="80">
        <f>VLOOKUP(GroupVertices[[#This Row],[Vertex]],Vertices[],MATCH("ID",Vertices[[#Headers],[Vertex]:[Top Word Pairs in Content by Salience]],0),FALSE)</f>
        <v>69</v>
      </c>
    </row>
    <row r="8" spans="1:3" ht="15">
      <c r="A8" s="81" t="s">
        <v>649</v>
      </c>
      <c r="B8" s="102" t="s">
        <v>401</v>
      </c>
      <c r="C8" s="80">
        <f>VLOOKUP(GroupVertices[[#This Row],[Vertex]],Vertices[],MATCH("ID",Vertices[[#Headers],[Vertex]:[Top Word Pairs in Content by Salience]],0),FALSE)</f>
        <v>49</v>
      </c>
    </row>
    <row r="9" spans="1:3" ht="15">
      <c r="A9" s="81" t="s">
        <v>649</v>
      </c>
      <c r="B9" s="102" t="s">
        <v>400</v>
      </c>
      <c r="C9" s="80">
        <f>VLOOKUP(GroupVertices[[#This Row],[Vertex]],Vertices[],MATCH("ID",Vertices[[#Headers],[Vertex]:[Top Word Pairs in Content by Salience]],0),FALSE)</f>
        <v>59</v>
      </c>
    </row>
    <row r="10" spans="1:3" ht="15">
      <c r="A10" s="81" t="s">
        <v>649</v>
      </c>
      <c r="B10" s="102" t="s">
        <v>397</v>
      </c>
      <c r="C10" s="80">
        <f>VLOOKUP(GroupVertices[[#This Row],[Vertex]],Vertices[],MATCH("ID",Vertices[[#Headers],[Vertex]:[Top Word Pairs in Content by Salience]],0),FALSE)</f>
        <v>47</v>
      </c>
    </row>
    <row r="11" spans="1:3" ht="15">
      <c r="A11" s="81" t="s">
        <v>649</v>
      </c>
      <c r="B11" s="102" t="s">
        <v>396</v>
      </c>
      <c r="C11" s="80">
        <f>VLOOKUP(GroupVertices[[#This Row],[Vertex]],Vertices[],MATCH("ID",Vertices[[#Headers],[Vertex]:[Top Word Pairs in Content by Salience]],0),FALSE)</f>
        <v>46</v>
      </c>
    </row>
    <row r="12" spans="1:3" ht="15">
      <c r="A12" s="81" t="s">
        <v>649</v>
      </c>
      <c r="B12" s="102" t="s">
        <v>343</v>
      </c>
      <c r="C12" s="80">
        <f>VLOOKUP(GroupVertices[[#This Row],[Vertex]],Vertices[],MATCH("ID",Vertices[[#Headers],[Vertex]:[Top Word Pairs in Content by Salience]],0),FALSE)</f>
        <v>43</v>
      </c>
    </row>
    <row r="13" spans="1:3" ht="15">
      <c r="A13" s="81" t="s">
        <v>649</v>
      </c>
      <c r="B13" s="102" t="s">
        <v>342</v>
      </c>
      <c r="C13" s="80">
        <f>VLOOKUP(GroupVertices[[#This Row],[Vertex]],Vertices[],MATCH("ID",Vertices[[#Headers],[Vertex]:[Top Word Pairs in Content by Salience]],0),FALSE)</f>
        <v>42</v>
      </c>
    </row>
    <row r="14" spans="1:3" ht="15">
      <c r="A14" s="81" t="s">
        <v>649</v>
      </c>
      <c r="B14" s="102" t="s">
        <v>334</v>
      </c>
      <c r="C14" s="80">
        <f>VLOOKUP(GroupVertices[[#This Row],[Vertex]],Vertices[],MATCH("ID",Vertices[[#Headers],[Vertex]:[Top Word Pairs in Content by Salience]],0),FALSE)</f>
        <v>23</v>
      </c>
    </row>
    <row r="15" spans="1:3" ht="15">
      <c r="A15" s="81" t="s">
        <v>649</v>
      </c>
      <c r="B15" s="102" t="s">
        <v>395</v>
      </c>
      <c r="C15" s="80">
        <f>VLOOKUP(GroupVertices[[#This Row],[Vertex]],Vertices[],MATCH("ID",Vertices[[#Headers],[Vertex]:[Top Word Pairs in Content by Salience]],0),FALSE)</f>
        <v>40</v>
      </c>
    </row>
    <row r="16" spans="1:3" ht="15">
      <c r="A16" s="81" t="s">
        <v>649</v>
      </c>
      <c r="B16" s="102" t="s">
        <v>394</v>
      </c>
      <c r="C16" s="80">
        <f>VLOOKUP(GroupVertices[[#This Row],[Vertex]],Vertices[],MATCH("ID",Vertices[[#Headers],[Vertex]:[Top Word Pairs in Content by Salience]],0),FALSE)</f>
        <v>33</v>
      </c>
    </row>
    <row r="17" spans="1:3" ht="15">
      <c r="A17" s="81" t="s">
        <v>649</v>
      </c>
      <c r="B17" s="102" t="s">
        <v>393</v>
      </c>
      <c r="C17" s="80">
        <f>VLOOKUP(GroupVertices[[#This Row],[Vertex]],Vertices[],MATCH("ID",Vertices[[#Headers],[Vertex]:[Top Word Pairs in Content by Salience]],0),FALSE)</f>
        <v>32</v>
      </c>
    </row>
    <row r="18" spans="1:3" ht="15">
      <c r="A18" s="81" t="s">
        <v>649</v>
      </c>
      <c r="B18" s="102" t="s">
        <v>392</v>
      </c>
      <c r="C18" s="80">
        <f>VLOOKUP(GroupVertices[[#This Row],[Vertex]],Vertices[],MATCH("ID",Vertices[[#Headers],[Vertex]:[Top Word Pairs in Content by Salience]],0),FALSE)</f>
        <v>31</v>
      </c>
    </row>
    <row r="19" spans="1:3" ht="15">
      <c r="A19" s="81" t="s">
        <v>649</v>
      </c>
      <c r="B19" s="102" t="s">
        <v>391</v>
      </c>
      <c r="C19" s="80">
        <f>VLOOKUP(GroupVertices[[#This Row],[Vertex]],Vertices[],MATCH("ID",Vertices[[#Headers],[Vertex]:[Top Word Pairs in Content by Salience]],0),FALSE)</f>
        <v>27</v>
      </c>
    </row>
    <row r="20" spans="1:3" ht="15">
      <c r="A20" s="81" t="s">
        <v>649</v>
      </c>
      <c r="B20" s="102" t="s">
        <v>335</v>
      </c>
      <c r="C20" s="80">
        <f>VLOOKUP(GroupVertices[[#This Row],[Vertex]],Vertices[],MATCH("ID",Vertices[[#Headers],[Vertex]:[Top Word Pairs in Content by Salience]],0),FALSE)</f>
        <v>24</v>
      </c>
    </row>
    <row r="21" spans="1:3" ht="15">
      <c r="A21" s="81" t="s">
        <v>649</v>
      </c>
      <c r="B21" s="102" t="s">
        <v>390</v>
      </c>
      <c r="C21" s="80">
        <f>VLOOKUP(GroupVertices[[#This Row],[Vertex]],Vertices[],MATCH("ID",Vertices[[#Headers],[Vertex]:[Top Word Pairs in Content by Salience]],0),FALSE)</f>
        <v>25</v>
      </c>
    </row>
    <row r="22" spans="1:3" ht="15">
      <c r="A22" s="81" t="s">
        <v>649</v>
      </c>
      <c r="B22" s="102" t="s">
        <v>389</v>
      </c>
      <c r="C22" s="80">
        <f>VLOOKUP(GroupVertices[[#This Row],[Vertex]],Vertices[],MATCH("ID",Vertices[[#Headers],[Vertex]:[Top Word Pairs in Content by Salience]],0),FALSE)</f>
        <v>22</v>
      </c>
    </row>
    <row r="23" spans="1:3" ht="15">
      <c r="A23" s="81" t="s">
        <v>649</v>
      </c>
      <c r="B23" s="102" t="s">
        <v>388</v>
      </c>
      <c r="C23" s="80">
        <f>VLOOKUP(GroupVertices[[#This Row],[Vertex]],Vertices[],MATCH("ID",Vertices[[#Headers],[Vertex]:[Top Word Pairs in Content by Salience]],0),FALSE)</f>
        <v>21</v>
      </c>
    </row>
    <row r="24" spans="1:3" ht="15">
      <c r="A24" s="81" t="s">
        <v>649</v>
      </c>
      <c r="B24" s="102" t="s">
        <v>333</v>
      </c>
      <c r="C24" s="80">
        <f>VLOOKUP(GroupVertices[[#This Row],[Vertex]],Vertices[],MATCH("ID",Vertices[[#Headers],[Vertex]:[Top Word Pairs in Content by Salience]],0),FALSE)</f>
        <v>20</v>
      </c>
    </row>
    <row r="25" spans="1:3" ht="15">
      <c r="A25" s="81" t="s">
        <v>649</v>
      </c>
      <c r="B25" s="102" t="s">
        <v>332</v>
      </c>
      <c r="C25" s="80">
        <f>VLOOKUP(GroupVertices[[#This Row],[Vertex]],Vertices[],MATCH("ID",Vertices[[#Headers],[Vertex]:[Top Word Pairs in Content by Salience]],0),FALSE)</f>
        <v>19</v>
      </c>
    </row>
    <row r="26" spans="1:3" ht="15">
      <c r="A26" s="81" t="s">
        <v>649</v>
      </c>
      <c r="B26" s="102" t="s">
        <v>387</v>
      </c>
      <c r="C26" s="80">
        <f>VLOOKUP(GroupVertices[[#This Row],[Vertex]],Vertices[],MATCH("ID",Vertices[[#Headers],[Vertex]:[Top Word Pairs in Content by Salience]],0),FALSE)</f>
        <v>15</v>
      </c>
    </row>
    <row r="27" spans="1:3" ht="15">
      <c r="A27" s="81" t="s">
        <v>649</v>
      </c>
      <c r="B27" s="102" t="s">
        <v>330</v>
      </c>
      <c r="C27" s="80">
        <f>VLOOKUP(GroupVertices[[#This Row],[Vertex]],Vertices[],MATCH("ID",Vertices[[#Headers],[Vertex]:[Top Word Pairs in Content by Salience]],0),FALSE)</f>
        <v>9</v>
      </c>
    </row>
    <row r="28" spans="1:3" ht="15">
      <c r="A28" s="81" t="s">
        <v>649</v>
      </c>
      <c r="B28" s="102" t="s">
        <v>329</v>
      </c>
      <c r="C28" s="80">
        <f>VLOOKUP(GroupVertices[[#This Row],[Vertex]],Vertices[],MATCH("ID",Vertices[[#Headers],[Vertex]:[Top Word Pairs in Content by Salience]],0),FALSE)</f>
        <v>12</v>
      </c>
    </row>
    <row r="29" spans="1:3" ht="15">
      <c r="A29" s="81" t="s">
        <v>649</v>
      </c>
      <c r="B29" s="102" t="s">
        <v>328</v>
      </c>
      <c r="C29" s="80">
        <f>VLOOKUP(GroupVertices[[#This Row],[Vertex]],Vertices[],MATCH("ID",Vertices[[#Headers],[Vertex]:[Top Word Pairs in Content by Salience]],0),FALSE)</f>
        <v>11</v>
      </c>
    </row>
    <row r="30" spans="1:3" ht="15">
      <c r="A30" s="81" t="s">
        <v>649</v>
      </c>
      <c r="B30" s="102" t="s">
        <v>386</v>
      </c>
      <c r="C30" s="80">
        <f>VLOOKUP(GroupVertices[[#This Row],[Vertex]],Vertices[],MATCH("ID",Vertices[[#Headers],[Vertex]:[Top Word Pairs in Content by Salience]],0),FALSE)</f>
        <v>10</v>
      </c>
    </row>
    <row r="31" spans="1:3" ht="15">
      <c r="A31" s="81" t="s">
        <v>649</v>
      </c>
      <c r="B31" s="102" t="s">
        <v>327</v>
      </c>
      <c r="C31" s="80">
        <f>VLOOKUP(GroupVertices[[#This Row],[Vertex]],Vertices[],MATCH("ID",Vertices[[#Headers],[Vertex]:[Top Word Pairs in Content by Salience]],0),FALSE)</f>
        <v>8</v>
      </c>
    </row>
    <row r="32" spans="1:3" ht="15">
      <c r="A32" s="81" t="s">
        <v>649</v>
      </c>
      <c r="B32" s="102" t="s">
        <v>385</v>
      </c>
      <c r="C32" s="80">
        <f>VLOOKUP(GroupVertices[[#This Row],[Vertex]],Vertices[],MATCH("ID",Vertices[[#Headers],[Vertex]:[Top Word Pairs in Content by Salience]],0),FALSE)</f>
        <v>7</v>
      </c>
    </row>
    <row r="33" spans="1:3" ht="15">
      <c r="A33" s="81" t="s">
        <v>649</v>
      </c>
      <c r="B33" s="102" t="s">
        <v>384</v>
      </c>
      <c r="C33" s="80">
        <f>VLOOKUP(GroupVertices[[#This Row],[Vertex]],Vertices[],MATCH("ID",Vertices[[#Headers],[Vertex]:[Top Word Pairs in Content by Salience]],0),FALSE)</f>
        <v>6</v>
      </c>
    </row>
    <row r="34" spans="1:3" ht="15">
      <c r="A34" s="81" t="s">
        <v>649</v>
      </c>
      <c r="B34" s="102" t="s">
        <v>383</v>
      </c>
      <c r="C34" s="80">
        <f>VLOOKUP(GroupVertices[[#This Row],[Vertex]],Vertices[],MATCH("ID",Vertices[[#Headers],[Vertex]:[Top Word Pairs in Content by Salience]],0),FALSE)</f>
        <v>5</v>
      </c>
    </row>
    <row r="35" spans="1:3" ht="15">
      <c r="A35" s="81" t="s">
        <v>649</v>
      </c>
      <c r="B35" s="102" t="s">
        <v>410</v>
      </c>
      <c r="C35" s="80">
        <f>VLOOKUP(GroupVertices[[#This Row],[Vertex]],Vertices[],MATCH("ID",Vertices[[#Headers],[Vertex]:[Top Word Pairs in Content by Salience]],0),FALSE)</f>
        <v>4</v>
      </c>
    </row>
    <row r="36" spans="1:3" ht="15">
      <c r="A36" s="81" t="s">
        <v>650</v>
      </c>
      <c r="B36" s="102" t="s">
        <v>361</v>
      </c>
      <c r="C36" s="80">
        <f>VLOOKUP(GroupVertices[[#This Row],[Vertex]],Vertices[],MATCH("ID",Vertices[[#Headers],[Vertex]:[Top Word Pairs in Content by Salience]],0),FALSE)</f>
        <v>56</v>
      </c>
    </row>
    <row r="37" spans="1:3" ht="15">
      <c r="A37" s="81" t="s">
        <v>650</v>
      </c>
      <c r="B37" s="102" t="s">
        <v>358</v>
      </c>
      <c r="C37" s="80">
        <f>VLOOKUP(GroupVertices[[#This Row],[Vertex]],Vertices[],MATCH("ID",Vertices[[#Headers],[Vertex]:[Top Word Pairs in Content by Salience]],0),FALSE)</f>
        <v>45</v>
      </c>
    </row>
    <row r="38" spans="1:3" ht="15">
      <c r="A38" s="81" t="s">
        <v>650</v>
      </c>
      <c r="B38" s="102" t="s">
        <v>371</v>
      </c>
      <c r="C38" s="80">
        <f>VLOOKUP(GroupVertices[[#This Row],[Vertex]],Vertices[],MATCH("ID",Vertices[[#Headers],[Vertex]:[Top Word Pairs in Content by Salience]],0),FALSE)</f>
        <v>74</v>
      </c>
    </row>
    <row r="39" spans="1:3" ht="15">
      <c r="A39" s="81" t="s">
        <v>650</v>
      </c>
      <c r="B39" s="102" t="s">
        <v>374</v>
      </c>
      <c r="C39" s="80">
        <f>VLOOKUP(GroupVertices[[#This Row],[Vertex]],Vertices[],MATCH("ID",Vertices[[#Headers],[Vertex]:[Top Word Pairs in Content by Salience]],0),FALSE)</f>
        <v>82</v>
      </c>
    </row>
    <row r="40" spans="1:3" ht="15">
      <c r="A40" s="81" t="s">
        <v>650</v>
      </c>
      <c r="B40" s="102" t="s">
        <v>377</v>
      </c>
      <c r="C40" s="80">
        <f>VLOOKUP(GroupVertices[[#This Row],[Vertex]],Vertices[],MATCH("ID",Vertices[[#Headers],[Vertex]:[Top Word Pairs in Content by Salience]],0),FALSE)</f>
        <v>52</v>
      </c>
    </row>
    <row r="41" spans="1:3" ht="15">
      <c r="A41" s="81" t="s">
        <v>650</v>
      </c>
      <c r="B41" s="102" t="s">
        <v>367</v>
      </c>
      <c r="C41" s="80">
        <f>VLOOKUP(GroupVertices[[#This Row],[Vertex]],Vertices[],MATCH("ID",Vertices[[#Headers],[Vertex]:[Top Word Pairs in Content by Salience]],0),FALSE)</f>
        <v>14</v>
      </c>
    </row>
    <row r="42" spans="1:3" ht="15">
      <c r="A42" s="81" t="s">
        <v>650</v>
      </c>
      <c r="B42" s="102" t="s">
        <v>366</v>
      </c>
      <c r="C42" s="80">
        <f>VLOOKUP(GroupVertices[[#This Row],[Vertex]],Vertices[],MATCH("ID",Vertices[[#Headers],[Vertex]:[Top Word Pairs in Content by Salience]],0),FALSE)</f>
        <v>39</v>
      </c>
    </row>
    <row r="43" spans="1:3" ht="15">
      <c r="A43" s="81" t="s">
        <v>650</v>
      </c>
      <c r="B43" s="102" t="s">
        <v>362</v>
      </c>
      <c r="C43" s="80">
        <f>VLOOKUP(GroupVertices[[#This Row],[Vertex]],Vertices[],MATCH("ID",Vertices[[#Headers],[Vertex]:[Top Word Pairs in Content by Salience]],0),FALSE)</f>
        <v>54</v>
      </c>
    </row>
    <row r="44" spans="1:3" ht="15">
      <c r="A44" s="81" t="s">
        <v>650</v>
      </c>
      <c r="B44" s="102" t="s">
        <v>376</v>
      </c>
      <c r="C44" s="80">
        <f>VLOOKUP(GroupVertices[[#This Row],[Vertex]],Vertices[],MATCH("ID",Vertices[[#Headers],[Vertex]:[Top Word Pairs in Content by Salience]],0),FALSE)</f>
        <v>29</v>
      </c>
    </row>
    <row r="45" spans="1:3" ht="15">
      <c r="A45" s="81" t="s">
        <v>650</v>
      </c>
      <c r="B45" s="102" t="s">
        <v>347</v>
      </c>
      <c r="C45" s="80">
        <f>VLOOKUP(GroupVertices[[#This Row],[Vertex]],Vertices[],MATCH("ID",Vertices[[#Headers],[Vertex]:[Top Word Pairs in Content by Salience]],0),FALSE)</f>
        <v>51</v>
      </c>
    </row>
    <row r="46" spans="1:3" ht="15">
      <c r="A46" s="81" t="s">
        <v>650</v>
      </c>
      <c r="B46" s="102" t="s">
        <v>345</v>
      </c>
      <c r="C46" s="80">
        <f>VLOOKUP(GroupVertices[[#This Row],[Vertex]],Vertices[],MATCH("ID",Vertices[[#Headers],[Vertex]:[Top Word Pairs in Content by Salience]],0),FALSE)</f>
        <v>48</v>
      </c>
    </row>
    <row r="47" spans="1:3" ht="15">
      <c r="A47" s="81" t="s">
        <v>650</v>
      </c>
      <c r="B47" s="102" t="s">
        <v>348</v>
      </c>
      <c r="C47" s="80">
        <f>VLOOKUP(GroupVertices[[#This Row],[Vertex]],Vertices[],MATCH("ID",Vertices[[#Headers],[Vertex]:[Top Word Pairs in Content by Salience]],0),FALSE)</f>
        <v>53</v>
      </c>
    </row>
    <row r="48" spans="1:3" ht="15">
      <c r="A48" s="81" t="s">
        <v>650</v>
      </c>
      <c r="B48" s="102" t="s">
        <v>364</v>
      </c>
      <c r="C48" s="80">
        <f>VLOOKUP(GroupVertices[[#This Row],[Vertex]],Vertices[],MATCH("ID",Vertices[[#Headers],[Vertex]:[Top Word Pairs in Content by Salience]],0),FALSE)</f>
        <v>37</v>
      </c>
    </row>
    <row r="49" spans="1:3" ht="15">
      <c r="A49" s="81" t="s">
        <v>650</v>
      </c>
      <c r="B49" s="102" t="s">
        <v>365</v>
      </c>
      <c r="C49" s="80">
        <f>VLOOKUP(GroupVertices[[#This Row],[Vertex]],Vertices[],MATCH("ID",Vertices[[#Headers],[Vertex]:[Top Word Pairs in Content by Salience]],0),FALSE)</f>
        <v>73</v>
      </c>
    </row>
    <row r="50" spans="1:3" ht="15">
      <c r="A50" s="81" t="s">
        <v>650</v>
      </c>
      <c r="B50" s="102" t="s">
        <v>339</v>
      </c>
      <c r="C50" s="80">
        <f>VLOOKUP(GroupVertices[[#This Row],[Vertex]],Vertices[],MATCH("ID",Vertices[[#Headers],[Vertex]:[Top Word Pairs in Content by Salience]],0),FALSE)</f>
        <v>36</v>
      </c>
    </row>
    <row r="51" spans="1:3" ht="15">
      <c r="A51" s="81" t="s">
        <v>650</v>
      </c>
      <c r="B51" s="102" t="s">
        <v>360</v>
      </c>
      <c r="C51" s="80">
        <f>VLOOKUP(GroupVertices[[#This Row],[Vertex]],Vertices[],MATCH("ID",Vertices[[#Headers],[Vertex]:[Top Word Pairs in Content by Salience]],0),FALSE)</f>
        <v>72</v>
      </c>
    </row>
    <row r="52" spans="1:3" ht="15">
      <c r="A52" s="81" t="s">
        <v>650</v>
      </c>
      <c r="B52" s="102" t="s">
        <v>359</v>
      </c>
      <c r="C52" s="80">
        <f>VLOOKUP(GroupVertices[[#This Row],[Vertex]],Vertices[],MATCH("ID",Vertices[[#Headers],[Vertex]:[Top Word Pairs in Content by Salience]],0),FALSE)</f>
        <v>71</v>
      </c>
    </row>
    <row r="53" spans="1:3" ht="15">
      <c r="A53" s="81" t="s">
        <v>650</v>
      </c>
      <c r="B53" s="102" t="s">
        <v>349</v>
      </c>
      <c r="C53" s="80">
        <f>VLOOKUP(GroupVertices[[#This Row],[Vertex]],Vertices[],MATCH("ID",Vertices[[#Headers],[Vertex]:[Top Word Pairs in Content by Salience]],0),FALSE)</f>
        <v>54</v>
      </c>
    </row>
    <row r="54" spans="1:3" ht="15">
      <c r="A54" s="81" t="s">
        <v>650</v>
      </c>
      <c r="B54" s="102" t="s">
        <v>346</v>
      </c>
      <c r="C54" s="80">
        <f>VLOOKUP(GroupVertices[[#This Row],[Vertex]],Vertices[],MATCH("ID",Vertices[[#Headers],[Vertex]:[Top Word Pairs in Content by Salience]],0),FALSE)</f>
        <v>49</v>
      </c>
    </row>
    <row r="55" spans="1:3" ht="15">
      <c r="A55" s="81" t="s">
        <v>650</v>
      </c>
      <c r="B55" s="102" t="s">
        <v>398</v>
      </c>
      <c r="C55" s="80">
        <f>VLOOKUP(GroupVertices[[#This Row],[Vertex]],Vertices[],MATCH("ID",Vertices[[#Headers],[Vertex]:[Top Word Pairs in Content by Salience]],0),FALSE)</f>
        <v>50</v>
      </c>
    </row>
    <row r="56" spans="1:3" ht="15">
      <c r="A56" s="81" t="s">
        <v>650</v>
      </c>
      <c r="B56" s="102" t="s">
        <v>337</v>
      </c>
      <c r="C56" s="80">
        <f>VLOOKUP(GroupVertices[[#This Row],[Vertex]],Vertices[],MATCH("ID",Vertices[[#Headers],[Vertex]:[Top Word Pairs in Content by Salience]],0),FALSE)</f>
        <v>30</v>
      </c>
    </row>
    <row r="57" spans="1:3" ht="15">
      <c r="A57" s="81" t="s">
        <v>650</v>
      </c>
      <c r="B57" s="102" t="s">
        <v>336</v>
      </c>
      <c r="C57" s="80">
        <f>VLOOKUP(GroupVertices[[#This Row],[Vertex]],Vertices[],MATCH("ID",Vertices[[#Headers],[Vertex]:[Top Word Pairs in Content by Salience]],0),FALSE)</f>
        <v>28</v>
      </c>
    </row>
    <row r="58" spans="1:3" ht="15">
      <c r="A58" s="81" t="s">
        <v>651</v>
      </c>
      <c r="B58" s="102" t="s">
        <v>382</v>
      </c>
      <c r="C58" s="80">
        <f>VLOOKUP(GroupVertices[[#This Row],[Vertex]],Vertices[],MATCH("ID",Vertices[[#Headers],[Vertex]:[Top Word Pairs in Content by Salience]],0),FALSE)</f>
        <v>66</v>
      </c>
    </row>
    <row r="59" spans="1:3" ht="15">
      <c r="A59" s="81" t="s">
        <v>651</v>
      </c>
      <c r="B59" s="102" t="s">
        <v>380</v>
      </c>
      <c r="C59" s="80">
        <f>VLOOKUP(GroupVertices[[#This Row],[Vertex]],Vertices[],MATCH("ID",Vertices[[#Headers],[Vertex]:[Top Word Pairs in Content by Salience]],0),FALSE)</f>
        <v>86</v>
      </c>
    </row>
    <row r="60" spans="1:3" ht="15">
      <c r="A60" s="81" t="s">
        <v>651</v>
      </c>
      <c r="B60" s="102" t="s">
        <v>350</v>
      </c>
      <c r="C60" s="80">
        <f>VLOOKUP(GroupVertices[[#This Row],[Vertex]],Vertices[],MATCH("ID",Vertices[[#Headers],[Vertex]:[Top Word Pairs in Content by Salience]],0),FALSE)</f>
        <v>58</v>
      </c>
    </row>
    <row r="61" spans="1:3" ht="15">
      <c r="A61" s="81" t="s">
        <v>651</v>
      </c>
      <c r="B61" s="102" t="s">
        <v>357</v>
      </c>
      <c r="C61" s="80">
        <f>VLOOKUP(GroupVertices[[#This Row],[Vertex]],Vertices[],MATCH("ID",Vertices[[#Headers],[Vertex]:[Top Word Pairs in Content by Salience]],0),FALSE)</f>
        <v>55</v>
      </c>
    </row>
    <row r="62" spans="1:3" ht="15">
      <c r="A62" s="81" t="s">
        <v>651</v>
      </c>
      <c r="B62" s="102" t="s">
        <v>381</v>
      </c>
      <c r="C62" s="80">
        <f>VLOOKUP(GroupVertices[[#This Row],[Vertex]],Vertices[],MATCH("ID",Vertices[[#Headers],[Vertex]:[Top Word Pairs in Content by Salience]],0),FALSE)</f>
        <v>83</v>
      </c>
    </row>
    <row r="63" spans="1:3" ht="15">
      <c r="A63" s="81" t="s">
        <v>651</v>
      </c>
      <c r="B63" s="102" t="s">
        <v>408</v>
      </c>
      <c r="C63" s="80">
        <f>VLOOKUP(GroupVertices[[#This Row],[Vertex]],Vertices[],MATCH("ID",Vertices[[#Headers],[Vertex]:[Top Word Pairs in Content by Salience]],0),FALSE)</f>
        <v>84</v>
      </c>
    </row>
    <row r="64" spans="1:3" ht="15">
      <c r="A64" s="81" t="s">
        <v>651</v>
      </c>
      <c r="B64" s="102" t="s">
        <v>353</v>
      </c>
      <c r="C64" s="80">
        <f>VLOOKUP(GroupVertices[[#This Row],[Vertex]],Vertices[],MATCH("ID",Vertices[[#Headers],[Vertex]:[Top Word Pairs in Content by Salience]],0),FALSE)</f>
        <v>63</v>
      </c>
    </row>
    <row r="65" spans="1:3" ht="15">
      <c r="A65" s="81" t="s">
        <v>651</v>
      </c>
      <c r="B65" s="102" t="s">
        <v>338</v>
      </c>
      <c r="C65" s="80">
        <f>VLOOKUP(GroupVertices[[#This Row],[Vertex]],Vertices[],MATCH("ID",Vertices[[#Headers],[Vertex]:[Top Word Pairs in Content by Salience]],0),FALSE)</f>
        <v>34</v>
      </c>
    </row>
    <row r="66" spans="1:3" ht="15">
      <c r="A66" s="81" t="s">
        <v>651</v>
      </c>
      <c r="B66" s="102" t="s">
        <v>405</v>
      </c>
      <c r="C66" s="80">
        <f>VLOOKUP(GroupVertices[[#This Row],[Vertex]],Vertices[],MATCH("ID",Vertices[[#Headers],[Vertex]:[Top Word Pairs in Content by Salience]],0),FALSE)</f>
        <v>70</v>
      </c>
    </row>
    <row r="67" spans="1:3" ht="15">
      <c r="A67" s="81" t="s">
        <v>651</v>
      </c>
      <c r="B67" s="102" t="s">
        <v>403</v>
      </c>
      <c r="C67" s="80">
        <f>VLOOKUP(GroupVertices[[#This Row],[Vertex]],Vertices[],MATCH("ID",Vertices[[#Headers],[Vertex]:[Top Word Pairs in Content by Salience]],0),FALSE)</f>
        <v>68</v>
      </c>
    </row>
    <row r="68" spans="1:3" ht="15">
      <c r="A68" s="81" t="s">
        <v>651</v>
      </c>
      <c r="B68" s="102" t="s">
        <v>356</v>
      </c>
      <c r="C68" s="80">
        <f>VLOOKUP(GroupVertices[[#This Row],[Vertex]],Vertices[],MATCH("ID",Vertices[[#Headers],[Vertex]:[Top Word Pairs in Content by Salience]],0),FALSE)</f>
        <v>67</v>
      </c>
    </row>
    <row r="69" spans="1:3" ht="15">
      <c r="A69" s="81" t="s">
        <v>651</v>
      </c>
      <c r="B69" s="102" t="s">
        <v>355</v>
      </c>
      <c r="C69" s="80">
        <f>VLOOKUP(GroupVertices[[#This Row],[Vertex]],Vertices[],MATCH("ID",Vertices[[#Headers],[Vertex]:[Top Word Pairs in Content by Salience]],0),FALSE)</f>
        <v>64</v>
      </c>
    </row>
    <row r="70" spans="1:3" ht="15">
      <c r="A70" s="81" t="s">
        <v>651</v>
      </c>
      <c r="B70" s="102" t="s">
        <v>402</v>
      </c>
      <c r="C70" s="80">
        <f>VLOOKUP(GroupVertices[[#This Row],[Vertex]],Vertices[],MATCH("ID",Vertices[[#Headers],[Vertex]:[Top Word Pairs in Content by Salience]],0),FALSE)</f>
        <v>65</v>
      </c>
    </row>
    <row r="71" spans="1:3" ht="15">
      <c r="A71" s="81" t="s">
        <v>651</v>
      </c>
      <c r="B71" s="102" t="s">
        <v>352</v>
      </c>
      <c r="C71" s="80">
        <f>VLOOKUP(GroupVertices[[#This Row],[Vertex]],Vertices[],MATCH("ID",Vertices[[#Headers],[Vertex]:[Top Word Pairs in Content by Salience]],0),FALSE)</f>
        <v>62</v>
      </c>
    </row>
    <row r="72" spans="1:3" ht="15">
      <c r="A72" s="81" t="s">
        <v>651</v>
      </c>
      <c r="B72" s="102" t="s">
        <v>351</v>
      </c>
      <c r="C72" s="80">
        <f>VLOOKUP(GroupVertices[[#This Row],[Vertex]],Vertices[],MATCH("ID",Vertices[[#Headers],[Vertex]:[Top Word Pairs in Content by Salience]],0),FALSE)</f>
        <v>61</v>
      </c>
    </row>
    <row r="73" spans="1:3" ht="15">
      <c r="A73" s="81" t="s">
        <v>651</v>
      </c>
      <c r="B73" s="102" t="s">
        <v>399</v>
      </c>
      <c r="C73" s="80">
        <f>VLOOKUP(GroupVertices[[#This Row],[Vertex]],Vertices[],MATCH("ID",Vertices[[#Headers],[Vertex]:[Top Word Pairs in Content by Salience]],0),FALSE)</f>
        <v>57</v>
      </c>
    </row>
    <row r="74" spans="1:3" ht="15">
      <c r="A74" s="81" t="s">
        <v>652</v>
      </c>
      <c r="B74" s="102" t="s">
        <v>379</v>
      </c>
      <c r="C74" s="80">
        <f>VLOOKUP(GroupVertices[[#This Row],[Vertex]],Vertices[],MATCH("ID",Vertices[[#Headers],[Vertex]:[Top Word Pairs in Content by Salience]],0),FALSE)</f>
        <v>85</v>
      </c>
    </row>
    <row r="75" spans="1:3" ht="15">
      <c r="A75" s="81" t="s">
        <v>652</v>
      </c>
      <c r="B75" s="102" t="s">
        <v>369</v>
      </c>
      <c r="C75" s="80">
        <f>VLOOKUP(GroupVertices[[#This Row],[Vertex]],Vertices[],MATCH("ID",Vertices[[#Headers],[Vertex]:[Top Word Pairs in Content by Salience]],0),FALSE)</f>
        <v>78</v>
      </c>
    </row>
    <row r="76" spans="1:3" ht="15">
      <c r="A76" s="81" t="s">
        <v>652</v>
      </c>
      <c r="B76" s="102" t="s">
        <v>378</v>
      </c>
      <c r="C76" s="80">
        <f>VLOOKUP(GroupVertices[[#This Row],[Vertex]],Vertices[],MATCH("ID",Vertices[[#Headers],[Vertex]:[Top Word Pairs in Content by Salience]],0),FALSE)</f>
        <v>38</v>
      </c>
    </row>
    <row r="77" spans="1:3" ht="15">
      <c r="A77" s="81" t="s">
        <v>652</v>
      </c>
      <c r="B77" s="102" t="s">
        <v>372</v>
      </c>
      <c r="C77" s="80">
        <f>VLOOKUP(GroupVertices[[#This Row],[Vertex]],Vertices[],MATCH("ID",Vertices[[#Headers],[Vertex]:[Top Word Pairs in Content by Salience]],0),FALSE)</f>
        <v>81</v>
      </c>
    </row>
    <row r="78" spans="1:3" ht="15">
      <c r="A78" s="81" t="s">
        <v>652</v>
      </c>
      <c r="B78" s="102" t="s">
        <v>368</v>
      </c>
      <c r="C78" s="80">
        <f>VLOOKUP(GroupVertices[[#This Row],[Vertex]],Vertices[],MATCH("ID",Vertices[[#Headers],[Vertex]:[Top Word Pairs in Content by Salience]],0),FALSE)</f>
        <v>17</v>
      </c>
    </row>
    <row r="79" spans="1:3" ht="15">
      <c r="A79" s="81" t="s">
        <v>652</v>
      </c>
      <c r="B79" s="102" t="s">
        <v>373</v>
      </c>
      <c r="C79" s="80">
        <f>VLOOKUP(GroupVertices[[#This Row],[Vertex]],Vertices[],MATCH("ID",Vertices[[#Headers],[Vertex]:[Top Word Pairs in Content by Salience]],0),FALSE)</f>
        <v>18</v>
      </c>
    </row>
    <row r="80" spans="1:3" ht="15">
      <c r="A80" s="81" t="s">
        <v>652</v>
      </c>
      <c r="B80" s="102" t="s">
        <v>354</v>
      </c>
      <c r="C80" s="80">
        <f>VLOOKUP(GroupVertices[[#This Row],[Vertex]],Vertices[],MATCH("ID",Vertices[[#Headers],[Vertex]:[Top Word Pairs in Content by Salience]],0),FALSE)</f>
        <v>13</v>
      </c>
    </row>
    <row r="81" spans="1:3" ht="15">
      <c r="A81" s="81" t="s">
        <v>652</v>
      </c>
      <c r="B81" s="102" t="s">
        <v>344</v>
      </c>
      <c r="C81" s="80">
        <f>VLOOKUP(GroupVertices[[#This Row],[Vertex]],Vertices[],MATCH("ID",Vertices[[#Headers],[Vertex]:[Top Word Pairs in Content by Salience]],0),FALSE)</f>
        <v>44</v>
      </c>
    </row>
    <row r="82" spans="1:3" ht="15">
      <c r="A82" s="81" t="s">
        <v>652</v>
      </c>
      <c r="B82" s="102" t="s">
        <v>340</v>
      </c>
      <c r="C82" s="80">
        <f>VLOOKUP(GroupVertices[[#This Row],[Vertex]],Vertices[],MATCH("ID",Vertices[[#Headers],[Vertex]:[Top Word Pairs in Content by Salience]],0),FALSE)</f>
        <v>35</v>
      </c>
    </row>
    <row r="83" spans="1:3" ht="15">
      <c r="A83" s="81" t="s">
        <v>652</v>
      </c>
      <c r="B83" s="102" t="s">
        <v>331</v>
      </c>
      <c r="C83" s="80">
        <f>VLOOKUP(GroupVertices[[#This Row],[Vertex]],Vertices[],MATCH("ID",Vertices[[#Headers],[Vertex]:[Top Word Pairs in Content by Salience]],0),FALSE)</f>
        <v>16</v>
      </c>
    </row>
    <row r="84" spans="1:3" ht="15">
      <c r="A84" s="81" t="s">
        <v>653</v>
      </c>
      <c r="B84" s="102" t="s">
        <v>375</v>
      </c>
      <c r="C84" s="80">
        <f>VLOOKUP(GroupVertices[[#This Row],[Vertex]],Vertices[],MATCH("ID",Vertices[[#Headers],[Vertex]:[Top Word Pairs in Content by Salience]],0),FALSE)</f>
        <v>26</v>
      </c>
    </row>
    <row r="85" spans="1:3" ht="15">
      <c r="A85" s="81" t="s">
        <v>653</v>
      </c>
      <c r="B85" s="102" t="s">
        <v>370</v>
      </c>
      <c r="C85" s="80">
        <f>VLOOKUP(GroupVertices[[#This Row],[Vertex]],Vertices[],MATCH("ID",Vertices[[#Headers],[Vertex]:[Top Word Pairs in Content by Salience]],0),FALSE)</f>
        <v>80</v>
      </c>
    </row>
    <row r="86" spans="1:3" ht="15">
      <c r="A86" s="81" t="s">
        <v>653</v>
      </c>
      <c r="B86" s="102" t="s">
        <v>341</v>
      </c>
      <c r="C86" s="80">
        <f>VLOOKUP(GroupVertices[[#This Row],[Vertex]],Vertices[],MATCH("ID",Vertices[[#Headers],[Vertex]:[Top Word Pairs in Content by Salience]],0),FALSE)</f>
        <v>41</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2058</v>
      </c>
      <c r="B2" s="35" t="s">
        <v>305</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84</v>
      </c>
      <c r="L2" s="38">
        <f>MIN(Vertices[Closeness Centrality])</f>
        <v>0.005988</v>
      </c>
      <c r="M2" s="39">
        <f>COUNTIF(Vertices[Closeness Centrality],"&gt;= "&amp;L2)-COUNTIF(Vertices[Closeness Centrality],"&gt;="&amp;L3)</f>
        <v>55</v>
      </c>
      <c r="N2" s="38">
        <f>MIN(Vertices[Eigenvector Centrality])</f>
        <v>0.004538</v>
      </c>
      <c r="O2" s="39">
        <f>COUNTIF(Vertices[Eigenvector Centrality],"&gt;= "&amp;N2)-COUNTIF(Vertices[Eigenvector Centrality],"&gt;="&amp;N3)</f>
        <v>29</v>
      </c>
      <c r="P2" s="38">
        <f>MIN(Vertices[PageRank])</f>
        <v>0.28724</v>
      </c>
      <c r="Q2" s="39">
        <f>COUNTIF(Vertices[PageRank],"&gt;= "&amp;P2)-COUNTIF(Vertices[PageRank],"&gt;="&amp;P3)</f>
        <v>44</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9"/>
      <c r="B3" s="109"/>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2.4705882352941178</v>
      </c>
      <c r="I3" s="41">
        <f>COUNTIF(Vertices[Out-Degree],"&gt;= "&amp;H3)-COUNTIF(Vertices[Out-Degree],"&gt;="&amp;H4)</f>
        <v>12</v>
      </c>
      <c r="J3" s="40">
        <f aca="true" t="shared" si="4" ref="J3:J35">J2+($J$36-$J$2)/BinDivisor</f>
        <v>165.75371147058823</v>
      </c>
      <c r="K3" s="41">
        <f>COUNTIF(Vertices[Betweenness Centrality],"&gt;= "&amp;J3)-COUNTIF(Vertices[Betweenness Centrality],"&gt;="&amp;J4)</f>
        <v>0</v>
      </c>
      <c r="L3" s="40">
        <f aca="true" t="shared" si="5" ref="L3:L35">L2+($L$36-$L$2)/BinDivisor</f>
        <v>0.006162029411764706</v>
      </c>
      <c r="M3" s="41">
        <f>COUNTIF(Vertices[Closeness Centrality],"&gt;= "&amp;L3)-COUNTIF(Vertices[Closeness Centrality],"&gt;="&amp;L4)</f>
        <v>15</v>
      </c>
      <c r="N3" s="40">
        <f aca="true" t="shared" si="6" ref="N3:N35">N2+($N$36-$N$2)/BinDivisor</f>
        <v>0.006320264705882353</v>
      </c>
      <c r="O3" s="41">
        <f>COUNTIF(Vertices[Eigenvector Centrality],"&gt;= "&amp;N3)-COUNTIF(Vertices[Eigenvector Centrality],"&gt;="&amp;N4)</f>
        <v>10</v>
      </c>
      <c r="P3" s="40">
        <f aca="true" t="shared" si="7" ref="P3:P35">P2+($P$36-$P$2)/BinDivisor</f>
        <v>0.6776899705882353</v>
      </c>
      <c r="Q3" s="41">
        <f>COUNTIF(Vertices[PageRank],"&gt;= "&amp;P3)-COUNTIF(Vertices[PageRank],"&gt;="&amp;P4)</f>
        <v>19</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0.8235294117647058</v>
      </c>
      <c r="G4" s="39">
        <f>COUNTIF(Vertices[In-Degree],"&gt;= "&amp;F4)-COUNTIF(Vertices[In-Degree],"&gt;="&amp;F5)</f>
        <v>27</v>
      </c>
      <c r="H4" s="38">
        <f t="shared" si="3"/>
        <v>4.9411764705882355</v>
      </c>
      <c r="I4" s="39">
        <f>COUNTIF(Vertices[Out-Degree],"&gt;= "&amp;H4)-COUNTIF(Vertices[Out-Degree],"&gt;="&amp;H5)</f>
        <v>9</v>
      </c>
      <c r="J4" s="38">
        <f t="shared" si="4"/>
        <v>331.50742294117646</v>
      </c>
      <c r="K4" s="39">
        <f>COUNTIF(Vertices[Betweenness Centrality],"&gt;= "&amp;J4)-COUNTIF(Vertices[Betweenness Centrality],"&gt;="&amp;J5)</f>
        <v>0</v>
      </c>
      <c r="L4" s="38">
        <f t="shared" si="5"/>
        <v>0.006336058823529412</v>
      </c>
      <c r="M4" s="39">
        <f>COUNTIF(Vertices[Closeness Centrality],"&gt;= "&amp;L4)-COUNTIF(Vertices[Closeness Centrality],"&gt;="&amp;L5)</f>
        <v>5</v>
      </c>
      <c r="N4" s="38">
        <f t="shared" si="6"/>
        <v>0.008102529411764706</v>
      </c>
      <c r="O4" s="39">
        <f>COUNTIF(Vertices[Eigenvector Centrality],"&gt;= "&amp;N4)-COUNTIF(Vertices[Eigenvector Centrality],"&gt;="&amp;N5)</f>
        <v>12</v>
      </c>
      <c r="P4" s="38">
        <f t="shared" si="7"/>
        <v>1.0681399411764705</v>
      </c>
      <c r="Q4" s="39">
        <f>COUNTIF(Vertices[PageRank],"&gt;= "&amp;P4)-COUNTIF(Vertices[PageRank],"&gt;="&amp;P5)</f>
        <v>8</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09"/>
      <c r="B5" s="109"/>
      <c r="D5" s="33">
        <f t="shared" si="1"/>
        <v>0</v>
      </c>
      <c r="E5" s="3">
        <f>COUNTIF(Vertices[Degree],"&gt;= "&amp;D5)-COUNTIF(Vertices[Degree],"&gt;="&amp;D6)</f>
        <v>0</v>
      </c>
      <c r="F5" s="40">
        <f t="shared" si="2"/>
        <v>1.2352941176470589</v>
      </c>
      <c r="G5" s="41">
        <f>COUNTIF(Vertices[In-Degree],"&gt;= "&amp;F5)-COUNTIF(Vertices[In-Degree],"&gt;="&amp;F6)</f>
        <v>0</v>
      </c>
      <c r="H5" s="40">
        <f t="shared" si="3"/>
        <v>7.411764705882353</v>
      </c>
      <c r="I5" s="41">
        <f>COUNTIF(Vertices[Out-Degree],"&gt;= "&amp;H5)-COUNTIF(Vertices[Out-Degree],"&gt;="&amp;H6)</f>
        <v>1</v>
      </c>
      <c r="J5" s="40">
        <f t="shared" si="4"/>
        <v>497.2611344117647</v>
      </c>
      <c r="K5" s="41">
        <f>COUNTIF(Vertices[Betweenness Centrality],"&gt;= "&amp;J5)-COUNTIF(Vertices[Betweenness Centrality],"&gt;="&amp;J6)</f>
        <v>0</v>
      </c>
      <c r="L5" s="40">
        <f t="shared" si="5"/>
        <v>0.006510088235294117</v>
      </c>
      <c r="M5" s="41">
        <f>COUNTIF(Vertices[Closeness Centrality],"&gt;= "&amp;L5)-COUNTIF(Vertices[Closeness Centrality],"&gt;="&amp;L6)</f>
        <v>6</v>
      </c>
      <c r="N5" s="40">
        <f t="shared" si="6"/>
        <v>0.00988479411764706</v>
      </c>
      <c r="O5" s="41">
        <f>COUNTIF(Vertices[Eigenvector Centrality],"&gt;= "&amp;N5)-COUNTIF(Vertices[Eigenvector Centrality],"&gt;="&amp;N6)</f>
        <v>6</v>
      </c>
      <c r="P5" s="40">
        <f t="shared" si="7"/>
        <v>1.4585899117647059</v>
      </c>
      <c r="Q5" s="41">
        <f>COUNTIF(Vertices[PageRank],"&gt;= "&amp;P5)-COUNTIF(Vertices[PageRank],"&gt;="&amp;P6)</f>
        <v>4</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319</v>
      </c>
      <c r="D6" s="33">
        <f t="shared" si="1"/>
        <v>0</v>
      </c>
      <c r="E6" s="3">
        <f>COUNTIF(Vertices[Degree],"&gt;= "&amp;D6)-COUNTIF(Vertices[Degree],"&gt;="&amp;D7)</f>
        <v>0</v>
      </c>
      <c r="F6" s="38">
        <f t="shared" si="2"/>
        <v>1.6470588235294117</v>
      </c>
      <c r="G6" s="39">
        <f>COUNTIF(Vertices[In-Degree],"&gt;= "&amp;F6)-COUNTIF(Vertices[In-Degree],"&gt;="&amp;F7)</f>
        <v>15</v>
      </c>
      <c r="H6" s="38">
        <f t="shared" si="3"/>
        <v>9.882352941176471</v>
      </c>
      <c r="I6" s="39">
        <f>COUNTIF(Vertices[Out-Degree],"&gt;= "&amp;H6)-COUNTIF(Vertices[Out-Degree],"&gt;="&amp;H7)</f>
        <v>3</v>
      </c>
      <c r="J6" s="38">
        <f t="shared" si="4"/>
        <v>663.0148458823529</v>
      </c>
      <c r="K6" s="39">
        <f>COUNTIF(Vertices[Betweenness Centrality],"&gt;= "&amp;J6)-COUNTIF(Vertices[Betweenness Centrality],"&gt;="&amp;J7)</f>
        <v>0</v>
      </c>
      <c r="L6" s="38">
        <f t="shared" si="5"/>
        <v>0.006684117647058823</v>
      </c>
      <c r="M6" s="39">
        <f>COUNTIF(Vertices[Closeness Centrality],"&gt;= "&amp;L6)-COUNTIF(Vertices[Closeness Centrality],"&gt;="&amp;L7)</f>
        <v>1</v>
      </c>
      <c r="N6" s="38">
        <f t="shared" si="6"/>
        <v>0.011667058823529412</v>
      </c>
      <c r="O6" s="39">
        <f>COUNTIF(Vertices[Eigenvector Centrality],"&gt;= "&amp;N6)-COUNTIF(Vertices[Eigenvector Centrality],"&gt;="&amp;N7)</f>
        <v>2</v>
      </c>
      <c r="P6" s="38">
        <f t="shared" si="7"/>
        <v>1.8490398823529413</v>
      </c>
      <c r="Q6" s="39">
        <f>COUNTIF(Vertices[PageRank],"&gt;= "&amp;P6)-COUNTIF(Vertices[PageRank],"&gt;="&amp;P7)</f>
        <v>4</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2.0588235294117645</v>
      </c>
      <c r="G7" s="41">
        <f>COUNTIF(Vertices[In-Degree],"&gt;= "&amp;F7)-COUNTIF(Vertices[In-Degree],"&gt;="&amp;F8)</f>
        <v>0</v>
      </c>
      <c r="H7" s="40">
        <f t="shared" si="3"/>
        <v>12.352941176470589</v>
      </c>
      <c r="I7" s="41">
        <f>COUNTIF(Vertices[Out-Degree],"&gt;= "&amp;H7)-COUNTIF(Vertices[Out-Degree],"&gt;="&amp;H8)</f>
        <v>2</v>
      </c>
      <c r="J7" s="40">
        <f t="shared" si="4"/>
        <v>828.7685573529411</v>
      </c>
      <c r="K7" s="41">
        <f>COUNTIF(Vertices[Betweenness Centrality],"&gt;= "&amp;J7)-COUNTIF(Vertices[Betweenness Centrality],"&gt;="&amp;J8)</f>
        <v>0</v>
      </c>
      <c r="L7" s="40">
        <f t="shared" si="5"/>
        <v>0.006858147058823529</v>
      </c>
      <c r="M7" s="41">
        <f>COUNTIF(Vertices[Closeness Centrality],"&gt;= "&amp;L7)-COUNTIF(Vertices[Closeness Centrality],"&gt;="&amp;L8)</f>
        <v>2</v>
      </c>
      <c r="N7" s="40">
        <f t="shared" si="6"/>
        <v>0.013449323529411765</v>
      </c>
      <c r="O7" s="41">
        <f>COUNTIF(Vertices[Eigenvector Centrality],"&gt;= "&amp;N7)-COUNTIF(Vertices[Eigenvector Centrality],"&gt;="&amp;N8)</f>
        <v>4</v>
      </c>
      <c r="P7" s="40">
        <f t="shared" si="7"/>
        <v>2.2394898529411766</v>
      </c>
      <c r="Q7" s="41">
        <f>COUNTIF(Vertices[PageRank],"&gt;= "&amp;P7)-COUNTIF(Vertices[PageRank],"&gt;="&amp;P8)</f>
        <v>3</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319</v>
      </c>
      <c r="D8" s="33">
        <f t="shared" si="1"/>
        <v>0</v>
      </c>
      <c r="E8" s="3">
        <f>COUNTIF(Vertices[Degree],"&gt;= "&amp;D8)-COUNTIF(Vertices[Degree],"&gt;="&amp;D9)</f>
        <v>0</v>
      </c>
      <c r="F8" s="38">
        <f t="shared" si="2"/>
        <v>2.4705882352941173</v>
      </c>
      <c r="G8" s="39">
        <f>COUNTIF(Vertices[In-Degree],"&gt;= "&amp;F8)-COUNTIF(Vertices[In-Degree],"&gt;="&amp;F9)</f>
        <v>0</v>
      </c>
      <c r="H8" s="38">
        <f t="shared" si="3"/>
        <v>14.823529411764707</v>
      </c>
      <c r="I8" s="39">
        <f>COUNTIF(Vertices[Out-Degree],"&gt;= "&amp;H8)-COUNTIF(Vertices[Out-Degree],"&gt;="&amp;H9)</f>
        <v>0</v>
      </c>
      <c r="J8" s="38">
        <f t="shared" si="4"/>
        <v>994.5222688235293</v>
      </c>
      <c r="K8" s="39">
        <f>COUNTIF(Vertices[Betweenness Centrality],"&gt;= "&amp;J8)-COUNTIF(Vertices[Betweenness Centrality],"&gt;="&amp;J9)</f>
        <v>0</v>
      </c>
      <c r="L8" s="38">
        <f t="shared" si="5"/>
        <v>0.007032176470588234</v>
      </c>
      <c r="M8" s="39">
        <f>COUNTIF(Vertices[Closeness Centrality],"&gt;= "&amp;L8)-COUNTIF(Vertices[Closeness Centrality],"&gt;="&amp;L9)</f>
        <v>0</v>
      </c>
      <c r="N8" s="38">
        <f t="shared" si="6"/>
        <v>0.015231588235294118</v>
      </c>
      <c r="O8" s="39">
        <f>COUNTIF(Vertices[Eigenvector Centrality],"&gt;= "&amp;N8)-COUNTIF(Vertices[Eigenvector Centrality],"&gt;="&amp;N9)</f>
        <v>5</v>
      </c>
      <c r="P8" s="38">
        <f t="shared" si="7"/>
        <v>2.629939823529412</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09"/>
      <c r="B9" s="109"/>
      <c r="D9" s="33">
        <f t="shared" si="1"/>
        <v>0</v>
      </c>
      <c r="E9" s="3">
        <f>COUNTIF(Vertices[Degree],"&gt;= "&amp;D9)-COUNTIF(Vertices[Degree],"&gt;="&amp;D10)</f>
        <v>0</v>
      </c>
      <c r="F9" s="40">
        <f t="shared" si="2"/>
        <v>2.88235294117647</v>
      </c>
      <c r="G9" s="41">
        <f>COUNTIF(Vertices[In-Degree],"&gt;= "&amp;F9)-COUNTIF(Vertices[In-Degree],"&gt;="&amp;F10)</f>
        <v>10</v>
      </c>
      <c r="H9" s="40">
        <f t="shared" si="3"/>
        <v>17.294117647058826</v>
      </c>
      <c r="I9" s="41">
        <f>COUNTIF(Vertices[Out-Degree],"&gt;= "&amp;H9)-COUNTIF(Vertices[Out-Degree],"&gt;="&amp;H10)</f>
        <v>2</v>
      </c>
      <c r="J9" s="40">
        <f t="shared" si="4"/>
        <v>1160.2759802941175</v>
      </c>
      <c r="K9" s="41">
        <f>COUNTIF(Vertices[Betweenness Centrality],"&gt;= "&amp;J9)-COUNTIF(Vertices[Betweenness Centrality],"&gt;="&amp;J10)</f>
        <v>0</v>
      </c>
      <c r="L9" s="40">
        <f t="shared" si="5"/>
        <v>0.00720620588235294</v>
      </c>
      <c r="M9" s="41">
        <f>COUNTIF(Vertices[Closeness Centrality],"&gt;= "&amp;L9)-COUNTIF(Vertices[Closeness Centrality],"&gt;="&amp;L10)</f>
        <v>0</v>
      </c>
      <c r="N9" s="40">
        <f t="shared" si="6"/>
        <v>0.017013852941176473</v>
      </c>
      <c r="O9" s="41">
        <f>COUNTIF(Vertices[Eigenvector Centrality],"&gt;= "&amp;N9)-COUNTIF(Vertices[Eigenvector Centrality],"&gt;="&amp;N10)</f>
        <v>4</v>
      </c>
      <c r="P9" s="40">
        <f t="shared" si="7"/>
        <v>3.0203897941176474</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151</v>
      </c>
      <c r="B10" s="35">
        <v>2</v>
      </c>
      <c r="D10" s="33">
        <f t="shared" si="1"/>
        <v>0</v>
      </c>
      <c r="E10" s="3">
        <f>COUNTIF(Vertices[Degree],"&gt;= "&amp;D10)-COUNTIF(Vertices[Degree],"&gt;="&amp;D11)</f>
        <v>0</v>
      </c>
      <c r="F10" s="38">
        <f t="shared" si="2"/>
        <v>3.294117647058823</v>
      </c>
      <c r="G10" s="39">
        <f>COUNTIF(Vertices[In-Degree],"&gt;= "&amp;F10)-COUNTIF(Vertices[In-Degree],"&gt;="&amp;F11)</f>
        <v>0</v>
      </c>
      <c r="H10" s="38">
        <f t="shared" si="3"/>
        <v>19.764705882352942</v>
      </c>
      <c r="I10" s="39">
        <f>COUNTIF(Vertices[Out-Degree],"&gt;= "&amp;H10)-COUNTIF(Vertices[Out-Degree],"&gt;="&amp;H11)</f>
        <v>0</v>
      </c>
      <c r="J10" s="38">
        <f t="shared" si="4"/>
        <v>1326.0296917647058</v>
      </c>
      <c r="K10" s="39">
        <f>COUNTIF(Vertices[Betweenness Centrality],"&gt;= "&amp;J10)-COUNTIF(Vertices[Betweenness Centrality],"&gt;="&amp;J11)</f>
        <v>0</v>
      </c>
      <c r="L10" s="38">
        <f t="shared" si="5"/>
        <v>0.007380235294117646</v>
      </c>
      <c r="M10" s="39">
        <f>COUNTIF(Vertices[Closeness Centrality],"&gt;= "&amp;L10)-COUNTIF(Vertices[Closeness Centrality],"&gt;="&amp;L11)</f>
        <v>0</v>
      </c>
      <c r="N10" s="38">
        <f t="shared" si="6"/>
        <v>0.018796117647058824</v>
      </c>
      <c r="O10" s="39">
        <f>COUNTIF(Vertices[Eigenvector Centrality],"&gt;= "&amp;N10)-COUNTIF(Vertices[Eigenvector Centrality],"&gt;="&amp;N11)</f>
        <v>1</v>
      </c>
      <c r="P10" s="38">
        <f t="shared" si="7"/>
        <v>3.410839764705883</v>
      </c>
      <c r="Q10" s="39">
        <f>COUNTIF(Vertices[PageRank],"&gt;= "&amp;P10)-COUNTIF(Vertices[PageRank],"&gt;="&amp;P11)</f>
        <v>0</v>
      </c>
      <c r="R10" s="38">
        <f t="shared" si="8"/>
        <v>0.1568627450980392</v>
      </c>
      <c r="S10" s="44">
        <f>COUNTIF(Vertices[Clustering Coefficient],"&gt;= "&amp;R10)-COUNTIF(Vertices[Clustering Coefficient],"&gt;="&amp;R11)</f>
        <v>2</v>
      </c>
      <c r="T10" s="38" t="e">
        <f ca="1" t="shared" si="9"/>
        <v>#REF!</v>
      </c>
      <c r="U10" s="39" t="e">
        <f ca="1" t="shared" si="0"/>
        <v>#REF!</v>
      </c>
    </row>
    <row r="11" spans="1:21" ht="15">
      <c r="A11" s="109"/>
      <c r="B11" s="109"/>
      <c r="D11" s="33">
        <f t="shared" si="1"/>
        <v>0</v>
      </c>
      <c r="E11" s="3">
        <f>COUNTIF(Vertices[Degree],"&gt;= "&amp;D11)-COUNTIF(Vertices[Degree],"&gt;="&amp;D12)</f>
        <v>0</v>
      </c>
      <c r="F11" s="40">
        <f t="shared" si="2"/>
        <v>3.7058823529411757</v>
      </c>
      <c r="G11" s="41">
        <f>COUNTIF(Vertices[In-Degree],"&gt;= "&amp;F11)-COUNTIF(Vertices[In-Degree],"&gt;="&amp;F12)</f>
        <v>11</v>
      </c>
      <c r="H11" s="40">
        <f t="shared" si="3"/>
        <v>22.235294117647058</v>
      </c>
      <c r="I11" s="41">
        <f>COUNTIF(Vertices[Out-Degree],"&gt;= "&amp;H11)-COUNTIF(Vertices[Out-Degree],"&gt;="&amp;H12)</f>
        <v>0</v>
      </c>
      <c r="J11" s="40">
        <f t="shared" si="4"/>
        <v>1491.7834032352941</v>
      </c>
      <c r="K11" s="41">
        <f>COUNTIF(Vertices[Betweenness Centrality],"&gt;= "&amp;J11)-COUNTIF(Vertices[Betweenness Centrality],"&gt;="&amp;J12)</f>
        <v>0</v>
      </c>
      <c r="L11" s="40">
        <f t="shared" si="5"/>
        <v>0.0075542647058823515</v>
      </c>
      <c r="M11" s="41">
        <f>COUNTIF(Vertices[Closeness Centrality],"&gt;= "&amp;L11)-COUNTIF(Vertices[Closeness Centrality],"&gt;="&amp;L12)</f>
        <v>0</v>
      </c>
      <c r="N11" s="40">
        <f t="shared" si="6"/>
        <v>0.020578382352941176</v>
      </c>
      <c r="O11" s="41">
        <f>COUNTIF(Vertices[Eigenvector Centrality],"&gt;= "&amp;N11)-COUNTIF(Vertices[Eigenvector Centrality],"&gt;="&amp;N12)</f>
        <v>1</v>
      </c>
      <c r="P11" s="40">
        <f t="shared" si="7"/>
        <v>3.801289735294118</v>
      </c>
      <c r="Q11" s="41">
        <f>COUNTIF(Vertices[PageRank],"&gt;= "&amp;P11)-COUNTIF(Vertices[PageRank],"&gt;="&amp;P12)</f>
        <v>0</v>
      </c>
      <c r="R11" s="40">
        <f t="shared" si="8"/>
        <v>0.1764705882352941</v>
      </c>
      <c r="S11" s="45">
        <f>COUNTIF(Vertices[Clustering Coefficient],"&gt;= "&amp;R11)-COUNTIF(Vertices[Clustering Coefficient],"&gt;="&amp;R12)</f>
        <v>5</v>
      </c>
      <c r="T11" s="40" t="e">
        <f ca="1" t="shared" si="9"/>
        <v>#REF!</v>
      </c>
      <c r="U11" s="41" t="e">
        <f ca="1" t="shared" si="0"/>
        <v>#REF!</v>
      </c>
    </row>
    <row r="12" spans="1:21" ht="15">
      <c r="A12" s="35" t="s">
        <v>170</v>
      </c>
      <c r="B12" s="35">
        <v>0.11228070175438597</v>
      </c>
      <c r="D12" s="33">
        <f t="shared" si="1"/>
        <v>0</v>
      </c>
      <c r="E12" s="3">
        <f>COUNTIF(Vertices[Degree],"&gt;= "&amp;D12)-COUNTIF(Vertices[Degree],"&gt;="&amp;D13)</f>
        <v>0</v>
      </c>
      <c r="F12" s="38">
        <f t="shared" si="2"/>
        <v>4.117647058823529</v>
      </c>
      <c r="G12" s="39">
        <f>COUNTIF(Vertices[In-Degree],"&gt;= "&amp;F12)-COUNTIF(Vertices[In-Degree],"&gt;="&amp;F13)</f>
        <v>0</v>
      </c>
      <c r="H12" s="38">
        <f t="shared" si="3"/>
        <v>24.705882352941174</v>
      </c>
      <c r="I12" s="39">
        <f>COUNTIF(Vertices[Out-Degree],"&gt;= "&amp;H12)-COUNTIF(Vertices[Out-Degree],"&gt;="&amp;H13)</f>
        <v>0</v>
      </c>
      <c r="J12" s="38">
        <f t="shared" si="4"/>
        <v>1657.5371147058825</v>
      </c>
      <c r="K12" s="39">
        <f>COUNTIF(Vertices[Betweenness Centrality],"&gt;= "&amp;J12)-COUNTIF(Vertices[Betweenness Centrality],"&gt;="&amp;J13)</f>
        <v>0</v>
      </c>
      <c r="L12" s="38">
        <f t="shared" si="5"/>
        <v>0.007728294117647057</v>
      </c>
      <c r="M12" s="39">
        <f>COUNTIF(Vertices[Closeness Centrality],"&gt;= "&amp;L12)-COUNTIF(Vertices[Closeness Centrality],"&gt;="&amp;L13)</f>
        <v>0</v>
      </c>
      <c r="N12" s="38">
        <f t="shared" si="6"/>
        <v>0.022360647058823527</v>
      </c>
      <c r="O12" s="39">
        <f>COUNTIF(Vertices[Eigenvector Centrality],"&gt;= "&amp;N12)-COUNTIF(Vertices[Eigenvector Centrality],"&gt;="&amp;N13)</f>
        <v>2</v>
      </c>
      <c r="P12" s="38">
        <f t="shared" si="7"/>
        <v>4.191739705882354</v>
      </c>
      <c r="Q12" s="39">
        <f>COUNTIF(Vertices[PageRank],"&gt;= "&amp;P12)-COUNTIF(Vertices[PageRank],"&gt;="&amp;P13)</f>
        <v>0</v>
      </c>
      <c r="R12" s="38">
        <f t="shared" si="8"/>
        <v>0.196078431372549</v>
      </c>
      <c r="S12" s="44">
        <f>COUNTIF(Vertices[Clustering Coefficient],"&gt;= "&amp;R12)-COUNTIF(Vertices[Clustering Coefficient],"&gt;="&amp;R13)</f>
        <v>4</v>
      </c>
      <c r="T12" s="38" t="e">
        <f ca="1" t="shared" si="9"/>
        <v>#REF!</v>
      </c>
      <c r="U12" s="39" t="e">
        <f ca="1" t="shared" si="0"/>
        <v>#REF!</v>
      </c>
    </row>
    <row r="13" spans="1:21" ht="15">
      <c r="A13" s="35" t="s">
        <v>171</v>
      </c>
      <c r="B13" s="35">
        <v>0.20189274447949526</v>
      </c>
      <c r="D13" s="33">
        <f t="shared" si="1"/>
        <v>0</v>
      </c>
      <c r="E13" s="3">
        <f>COUNTIF(Vertices[Degree],"&gt;= "&amp;D13)-COUNTIF(Vertices[Degree],"&gt;="&amp;D14)</f>
        <v>0</v>
      </c>
      <c r="F13" s="40">
        <f t="shared" si="2"/>
        <v>4.529411764705882</v>
      </c>
      <c r="G13" s="41">
        <f>COUNTIF(Vertices[In-Degree],"&gt;= "&amp;F13)-COUNTIF(Vertices[In-Degree],"&gt;="&amp;F14)</f>
        <v>0</v>
      </c>
      <c r="H13" s="40">
        <f t="shared" si="3"/>
        <v>27.17647058823529</v>
      </c>
      <c r="I13" s="41">
        <f>COUNTIF(Vertices[Out-Degree],"&gt;= "&amp;H13)-COUNTIF(Vertices[Out-Degree],"&gt;="&amp;H14)</f>
        <v>0</v>
      </c>
      <c r="J13" s="40">
        <f t="shared" si="4"/>
        <v>1823.2908261764708</v>
      </c>
      <c r="K13" s="41">
        <f>COUNTIF(Vertices[Betweenness Centrality],"&gt;= "&amp;J13)-COUNTIF(Vertices[Betweenness Centrality],"&gt;="&amp;J14)</f>
        <v>0</v>
      </c>
      <c r="L13" s="40">
        <f t="shared" si="5"/>
        <v>0.007902323529411764</v>
      </c>
      <c r="M13" s="41">
        <f>COUNTIF(Vertices[Closeness Centrality],"&gt;= "&amp;L13)-COUNTIF(Vertices[Closeness Centrality],"&gt;="&amp;L14)</f>
        <v>0</v>
      </c>
      <c r="N13" s="40">
        <f t="shared" si="6"/>
        <v>0.024142911764705878</v>
      </c>
      <c r="O13" s="41">
        <f>COUNTIF(Vertices[Eigenvector Centrality],"&gt;= "&amp;N13)-COUNTIF(Vertices[Eigenvector Centrality],"&gt;="&amp;N14)</f>
        <v>2</v>
      </c>
      <c r="P13" s="40">
        <f t="shared" si="7"/>
        <v>4.5821896764705885</v>
      </c>
      <c r="Q13" s="41">
        <f>COUNTIF(Vertices[PageRank],"&gt;= "&amp;P13)-COUNTIF(Vertices[PageRank],"&gt;="&amp;P14)</f>
        <v>0</v>
      </c>
      <c r="R13" s="40">
        <f t="shared" si="8"/>
        <v>0.21568627450980388</v>
      </c>
      <c r="S13" s="45">
        <f>COUNTIF(Vertices[Clustering Coefficient],"&gt;= "&amp;R13)-COUNTIF(Vertices[Clustering Coefficient],"&gt;="&amp;R14)</f>
        <v>3</v>
      </c>
      <c r="T13" s="40" t="e">
        <f ca="1" t="shared" si="9"/>
        <v>#REF!</v>
      </c>
      <c r="U13" s="41" t="e">
        <f ca="1" t="shared" si="0"/>
        <v>#REF!</v>
      </c>
    </row>
    <row r="14" spans="1:21" ht="15">
      <c r="A14" s="109"/>
      <c r="B14" s="109"/>
      <c r="D14" s="33">
        <f t="shared" si="1"/>
        <v>0</v>
      </c>
      <c r="E14" s="3">
        <f>COUNTIF(Vertices[Degree],"&gt;= "&amp;D14)-COUNTIF(Vertices[Degree],"&gt;="&amp;D15)</f>
        <v>0</v>
      </c>
      <c r="F14" s="38">
        <f t="shared" si="2"/>
        <v>4.9411764705882355</v>
      </c>
      <c r="G14" s="39">
        <f>COUNTIF(Vertices[In-Degree],"&gt;= "&amp;F14)-COUNTIF(Vertices[In-Degree],"&gt;="&amp;F15)</f>
        <v>4</v>
      </c>
      <c r="H14" s="38">
        <f t="shared" si="3"/>
        <v>29.647058823529406</v>
      </c>
      <c r="I14" s="39">
        <f>COUNTIF(Vertices[Out-Degree],"&gt;= "&amp;H14)-COUNTIF(Vertices[Out-Degree],"&gt;="&amp;H15)</f>
        <v>0</v>
      </c>
      <c r="J14" s="38">
        <f t="shared" si="4"/>
        <v>1989.044537647059</v>
      </c>
      <c r="K14" s="39">
        <f>COUNTIF(Vertices[Betweenness Centrality],"&gt;= "&amp;J14)-COUNTIF(Vertices[Betweenness Centrality],"&gt;="&amp;J15)</f>
        <v>0</v>
      </c>
      <c r="L14" s="38">
        <f t="shared" si="5"/>
        <v>0.00807635294117647</v>
      </c>
      <c r="M14" s="39">
        <f>COUNTIF(Vertices[Closeness Centrality],"&gt;= "&amp;L14)-COUNTIF(Vertices[Closeness Centrality],"&gt;="&amp;L15)</f>
        <v>0</v>
      </c>
      <c r="N14" s="38">
        <f t="shared" si="6"/>
        <v>0.02592517647058823</v>
      </c>
      <c r="O14" s="39">
        <f>COUNTIF(Vertices[Eigenvector Centrality],"&gt;= "&amp;N14)-COUNTIF(Vertices[Eigenvector Centrality],"&gt;="&amp;N15)</f>
        <v>3</v>
      </c>
      <c r="P14" s="38">
        <f t="shared" si="7"/>
        <v>4.972639647058823</v>
      </c>
      <c r="Q14" s="39">
        <f>COUNTIF(Vertices[PageRank],"&gt;= "&amp;P14)-COUNTIF(Vertices[PageRank],"&gt;="&amp;P15)</f>
        <v>0</v>
      </c>
      <c r="R14" s="38">
        <f t="shared" si="8"/>
        <v>0.23529411764705876</v>
      </c>
      <c r="S14" s="44">
        <f>COUNTIF(Vertices[Clustering Coefficient],"&gt;= "&amp;R14)-COUNTIF(Vertices[Clustering Coefficient],"&gt;="&amp;R15)</f>
        <v>10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5.352941176470589</v>
      </c>
      <c r="G15" s="41">
        <f>COUNTIF(Vertices[In-Degree],"&gt;= "&amp;F15)-COUNTIF(Vertices[In-Degree],"&gt;="&amp;F16)</f>
        <v>0</v>
      </c>
      <c r="H15" s="40">
        <f t="shared" si="3"/>
        <v>32.11764705882352</v>
      </c>
      <c r="I15" s="41">
        <f>COUNTIF(Vertices[Out-Degree],"&gt;= "&amp;H15)-COUNTIF(Vertices[Out-Degree],"&gt;="&amp;H16)</f>
        <v>0</v>
      </c>
      <c r="J15" s="40">
        <f t="shared" si="4"/>
        <v>2154.798249117647</v>
      </c>
      <c r="K15" s="41">
        <f>COUNTIF(Vertices[Betweenness Centrality],"&gt;= "&amp;J15)-COUNTIF(Vertices[Betweenness Centrality],"&gt;="&amp;J16)</f>
        <v>0</v>
      </c>
      <c r="L15" s="40">
        <f t="shared" si="5"/>
        <v>0.008250382352941177</v>
      </c>
      <c r="M15" s="41">
        <f>COUNTIF(Vertices[Closeness Centrality],"&gt;= "&amp;L15)-COUNTIF(Vertices[Closeness Centrality],"&gt;="&amp;L16)</f>
        <v>0</v>
      </c>
      <c r="N15" s="40">
        <f t="shared" si="6"/>
        <v>0.02770744117647058</v>
      </c>
      <c r="O15" s="41">
        <f>COUNTIF(Vertices[Eigenvector Centrality],"&gt;= "&amp;N15)-COUNTIF(Vertices[Eigenvector Centrality],"&gt;="&amp;N16)</f>
        <v>0</v>
      </c>
      <c r="P15" s="40">
        <f t="shared" si="7"/>
        <v>5.363089617647058</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5.764705882352942</v>
      </c>
      <c r="G16" s="39">
        <f>COUNTIF(Vertices[In-Degree],"&gt;= "&amp;F16)-COUNTIF(Vertices[In-Degree],"&gt;="&amp;F17)</f>
        <v>5</v>
      </c>
      <c r="H16" s="38">
        <f t="shared" si="3"/>
        <v>34.58823529411764</v>
      </c>
      <c r="I16" s="39">
        <f>COUNTIF(Vertices[Out-Degree],"&gt;= "&amp;H16)-COUNTIF(Vertices[Out-Degree],"&gt;="&amp;H17)</f>
        <v>0</v>
      </c>
      <c r="J16" s="38">
        <f t="shared" si="4"/>
        <v>2320.5519605882355</v>
      </c>
      <c r="K16" s="39">
        <f>COUNTIF(Vertices[Betweenness Centrality],"&gt;= "&amp;J16)-COUNTIF(Vertices[Betweenness Centrality],"&gt;="&amp;J17)</f>
        <v>0</v>
      </c>
      <c r="L16" s="38">
        <f t="shared" si="5"/>
        <v>0.008424411764705883</v>
      </c>
      <c r="M16" s="39">
        <f>COUNTIF(Vertices[Closeness Centrality],"&gt;= "&amp;L16)-COUNTIF(Vertices[Closeness Centrality],"&gt;="&amp;L17)</f>
        <v>0</v>
      </c>
      <c r="N16" s="38">
        <f t="shared" si="6"/>
        <v>0.029489705882352932</v>
      </c>
      <c r="O16" s="39">
        <f>COUNTIF(Vertices[Eigenvector Centrality],"&gt;= "&amp;N16)-COUNTIF(Vertices[Eigenvector Centrality],"&gt;="&amp;N17)</f>
        <v>1</v>
      </c>
      <c r="P16" s="38">
        <f t="shared" si="7"/>
        <v>5.753539588235293</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154</v>
      </c>
      <c r="B17" s="35">
        <v>85</v>
      </c>
      <c r="D17" s="33">
        <f t="shared" si="1"/>
        <v>0</v>
      </c>
      <c r="E17" s="3">
        <f>COUNTIF(Vertices[Degree],"&gt;= "&amp;D17)-COUNTIF(Vertices[Degree],"&gt;="&amp;D18)</f>
        <v>0</v>
      </c>
      <c r="F17" s="40">
        <f t="shared" si="2"/>
        <v>6.176470588235295</v>
      </c>
      <c r="G17" s="41">
        <f>COUNTIF(Vertices[In-Degree],"&gt;= "&amp;F17)-COUNTIF(Vertices[In-Degree],"&gt;="&amp;F18)</f>
        <v>0</v>
      </c>
      <c r="H17" s="40">
        <f t="shared" si="3"/>
        <v>37.058823529411754</v>
      </c>
      <c r="I17" s="41">
        <f>COUNTIF(Vertices[Out-Degree],"&gt;= "&amp;H17)-COUNTIF(Vertices[Out-Degree],"&gt;="&amp;H18)</f>
        <v>0</v>
      </c>
      <c r="J17" s="40">
        <f t="shared" si="4"/>
        <v>2486.305672058824</v>
      </c>
      <c r="K17" s="41">
        <f>COUNTIF(Vertices[Betweenness Centrality],"&gt;= "&amp;J17)-COUNTIF(Vertices[Betweenness Centrality],"&gt;="&amp;J18)</f>
        <v>0</v>
      </c>
      <c r="L17" s="40">
        <f t="shared" si="5"/>
        <v>0.00859844117647059</v>
      </c>
      <c r="M17" s="41">
        <f>COUNTIF(Vertices[Closeness Centrality],"&gt;= "&amp;L17)-COUNTIF(Vertices[Closeness Centrality],"&gt;="&amp;L18)</f>
        <v>0</v>
      </c>
      <c r="N17" s="40">
        <f t="shared" si="6"/>
        <v>0.03127197058823528</v>
      </c>
      <c r="O17" s="41">
        <f>COUNTIF(Vertices[Eigenvector Centrality],"&gt;= "&amp;N17)-COUNTIF(Vertices[Eigenvector Centrality],"&gt;="&amp;N18)</f>
        <v>0</v>
      </c>
      <c r="P17" s="40">
        <f t="shared" si="7"/>
        <v>6.143989558823528</v>
      </c>
      <c r="Q17" s="41">
        <f>COUNTIF(Vertices[PageRank],"&gt;= "&amp;P17)-COUNTIF(Vertices[PageRank],"&gt;="&amp;P18)</f>
        <v>0</v>
      </c>
      <c r="R17" s="40">
        <f t="shared" si="8"/>
        <v>0.29411764705882343</v>
      </c>
      <c r="S17" s="45">
        <f>COUNTIF(Vertices[Clustering Coefficient],"&gt;= "&amp;R17)-COUNTIF(Vertices[Clustering Coefficient],"&gt;="&amp;R18)</f>
        <v>4</v>
      </c>
      <c r="T17" s="40" t="e">
        <f ca="1" t="shared" si="9"/>
        <v>#REF!</v>
      </c>
      <c r="U17" s="41" t="e">
        <f ca="1" t="shared" si="0"/>
        <v>#REF!</v>
      </c>
    </row>
    <row r="18" spans="1:21" ht="15">
      <c r="A18" s="35" t="s">
        <v>155</v>
      </c>
      <c r="B18" s="35">
        <v>319</v>
      </c>
      <c r="D18" s="33">
        <f t="shared" si="1"/>
        <v>0</v>
      </c>
      <c r="E18" s="3">
        <f>COUNTIF(Vertices[Degree],"&gt;= "&amp;D18)-COUNTIF(Vertices[Degree],"&gt;="&amp;D19)</f>
        <v>0</v>
      </c>
      <c r="F18" s="38">
        <f t="shared" si="2"/>
        <v>6.5882352941176485</v>
      </c>
      <c r="G18" s="39">
        <f>COUNTIF(Vertices[In-Degree],"&gt;= "&amp;F18)-COUNTIF(Vertices[In-Degree],"&gt;="&amp;F19)</f>
        <v>0</v>
      </c>
      <c r="H18" s="38">
        <f t="shared" si="3"/>
        <v>39.52941176470587</v>
      </c>
      <c r="I18" s="39">
        <f>COUNTIF(Vertices[Out-Degree],"&gt;= "&amp;H18)-COUNTIF(Vertices[Out-Degree],"&gt;="&amp;H19)</f>
        <v>0</v>
      </c>
      <c r="J18" s="38">
        <f t="shared" si="4"/>
        <v>2652.059383529412</v>
      </c>
      <c r="K18" s="39">
        <f>COUNTIF(Vertices[Betweenness Centrality],"&gt;= "&amp;J18)-COUNTIF(Vertices[Betweenness Centrality],"&gt;="&amp;J19)</f>
        <v>0</v>
      </c>
      <c r="L18" s="38">
        <f t="shared" si="5"/>
        <v>0.008772470588235297</v>
      </c>
      <c r="M18" s="39">
        <f>COUNTIF(Vertices[Closeness Centrality],"&gt;= "&amp;L18)-COUNTIF(Vertices[Closeness Centrality],"&gt;="&amp;L19)</f>
        <v>0</v>
      </c>
      <c r="N18" s="38">
        <f t="shared" si="6"/>
        <v>0.033054235294117634</v>
      </c>
      <c r="O18" s="39">
        <f>COUNTIF(Vertices[Eigenvector Centrality],"&gt;= "&amp;N18)-COUNTIF(Vertices[Eigenvector Centrality],"&gt;="&amp;N19)</f>
        <v>1</v>
      </c>
      <c r="P18" s="38">
        <f t="shared" si="7"/>
        <v>6.534439529411763</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09"/>
      <c r="B19" s="109"/>
      <c r="D19" s="33">
        <f t="shared" si="1"/>
        <v>0</v>
      </c>
      <c r="E19" s="3">
        <f>COUNTIF(Vertices[Degree],"&gt;= "&amp;D19)-COUNTIF(Vertices[Degree],"&gt;="&amp;D20)</f>
        <v>0</v>
      </c>
      <c r="F19" s="40">
        <f t="shared" si="2"/>
        <v>7.000000000000002</v>
      </c>
      <c r="G19" s="41">
        <f>COUNTIF(Vertices[In-Degree],"&gt;= "&amp;F19)-COUNTIF(Vertices[In-Degree],"&gt;="&amp;F20)</f>
        <v>0</v>
      </c>
      <c r="H19" s="40">
        <f t="shared" si="3"/>
        <v>41.999999999999986</v>
      </c>
      <c r="I19" s="41">
        <f>COUNTIF(Vertices[Out-Degree],"&gt;= "&amp;H19)-COUNTIF(Vertices[Out-Degree],"&gt;="&amp;H20)</f>
        <v>0</v>
      </c>
      <c r="J19" s="40">
        <f t="shared" si="4"/>
        <v>2817.8130950000004</v>
      </c>
      <c r="K19" s="41">
        <f>COUNTIF(Vertices[Betweenness Centrality],"&gt;= "&amp;J19)-COUNTIF(Vertices[Betweenness Centrality],"&gt;="&amp;J20)</f>
        <v>0</v>
      </c>
      <c r="L19" s="40">
        <f t="shared" si="5"/>
        <v>0.008946500000000003</v>
      </c>
      <c r="M19" s="41">
        <f>COUNTIF(Vertices[Closeness Centrality],"&gt;= "&amp;L19)-COUNTIF(Vertices[Closeness Centrality],"&gt;="&amp;L20)</f>
        <v>0</v>
      </c>
      <c r="N19" s="40">
        <f t="shared" si="6"/>
        <v>0.034836499999999986</v>
      </c>
      <c r="O19" s="41">
        <f>COUNTIF(Vertices[Eigenvector Centrality],"&gt;= "&amp;N19)-COUNTIF(Vertices[Eigenvector Centrality],"&gt;="&amp;N20)</f>
        <v>1</v>
      </c>
      <c r="P19" s="40">
        <f t="shared" si="7"/>
        <v>6.924889499999998</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7.411764705882355</v>
      </c>
      <c r="G20" s="39">
        <f>COUNTIF(Vertices[In-Degree],"&gt;= "&amp;F20)-COUNTIF(Vertices[In-Degree],"&gt;="&amp;F21)</f>
        <v>0</v>
      </c>
      <c r="H20" s="38">
        <f t="shared" si="3"/>
        <v>44.4705882352941</v>
      </c>
      <c r="I20" s="39">
        <f>COUNTIF(Vertices[Out-Degree],"&gt;= "&amp;H20)-COUNTIF(Vertices[Out-Degree],"&gt;="&amp;H21)</f>
        <v>0</v>
      </c>
      <c r="J20" s="38">
        <f t="shared" si="4"/>
        <v>2983.5668064705887</v>
      </c>
      <c r="K20" s="39">
        <f>COUNTIF(Vertices[Betweenness Centrality],"&gt;= "&amp;J20)-COUNTIF(Vertices[Betweenness Centrality],"&gt;="&amp;J21)</f>
        <v>0</v>
      </c>
      <c r="L20" s="38">
        <f t="shared" si="5"/>
        <v>0.00912052941176471</v>
      </c>
      <c r="M20" s="39">
        <f>COUNTIF(Vertices[Closeness Centrality],"&gt;= "&amp;L20)-COUNTIF(Vertices[Closeness Centrality],"&gt;="&amp;L21)</f>
        <v>0</v>
      </c>
      <c r="N20" s="38">
        <f t="shared" si="6"/>
        <v>0.03661876470588234</v>
      </c>
      <c r="O20" s="39">
        <f>COUNTIF(Vertices[Eigenvector Centrality],"&gt;= "&amp;N20)-COUNTIF(Vertices[Eigenvector Centrality],"&gt;="&amp;N21)</f>
        <v>0</v>
      </c>
      <c r="P20" s="38">
        <f t="shared" si="7"/>
        <v>7.315339470588233</v>
      </c>
      <c r="Q20" s="39">
        <f>COUNTIF(Vertices[PageRank],"&gt;= "&amp;P20)-COUNTIF(Vertices[PageRank],"&gt;="&amp;P21)</f>
        <v>0</v>
      </c>
      <c r="R20" s="38">
        <f t="shared" si="8"/>
        <v>0.3529411764705881</v>
      </c>
      <c r="S20" s="44">
        <f>COUNTIF(Vertices[Clustering Coefficient],"&gt;= "&amp;R20)-COUNTIF(Vertices[Clustering Coefficient],"&gt;="&amp;R21)</f>
        <v>1</v>
      </c>
      <c r="T20" s="38" t="e">
        <f ca="1" t="shared" si="9"/>
        <v>#REF!</v>
      </c>
      <c r="U20" s="39" t="e">
        <f ca="1" t="shared" si="0"/>
        <v>#REF!</v>
      </c>
    </row>
    <row r="21" spans="1:21" ht="15">
      <c r="A21" s="35" t="s">
        <v>157</v>
      </c>
      <c r="B21" s="35">
        <v>1.897578</v>
      </c>
      <c r="D21" s="33">
        <f t="shared" si="1"/>
        <v>0</v>
      </c>
      <c r="E21" s="3">
        <f>COUNTIF(Vertices[Degree],"&gt;= "&amp;D21)-COUNTIF(Vertices[Degree],"&gt;="&amp;D22)</f>
        <v>0</v>
      </c>
      <c r="F21" s="40">
        <f t="shared" si="2"/>
        <v>7.823529411764708</v>
      </c>
      <c r="G21" s="41">
        <f>COUNTIF(Vertices[In-Degree],"&gt;= "&amp;F21)-COUNTIF(Vertices[In-Degree],"&gt;="&amp;F22)</f>
        <v>1</v>
      </c>
      <c r="H21" s="40">
        <f t="shared" si="3"/>
        <v>46.94117647058822</v>
      </c>
      <c r="I21" s="41">
        <f>COUNTIF(Vertices[Out-Degree],"&gt;= "&amp;H21)-COUNTIF(Vertices[Out-Degree],"&gt;="&amp;H22)</f>
        <v>0</v>
      </c>
      <c r="J21" s="40">
        <f t="shared" si="4"/>
        <v>3149.320517941177</v>
      </c>
      <c r="K21" s="41">
        <f>COUNTIF(Vertices[Betweenness Centrality],"&gt;= "&amp;J21)-COUNTIF(Vertices[Betweenness Centrality],"&gt;="&amp;J22)</f>
        <v>0</v>
      </c>
      <c r="L21" s="40">
        <f t="shared" si="5"/>
        <v>0.009294558823529416</v>
      </c>
      <c r="M21" s="41">
        <f>COUNTIF(Vertices[Closeness Centrality],"&gt;= "&amp;L21)-COUNTIF(Vertices[Closeness Centrality],"&gt;="&amp;L22)</f>
        <v>0</v>
      </c>
      <c r="N21" s="40">
        <f t="shared" si="6"/>
        <v>0.03840102941176469</v>
      </c>
      <c r="O21" s="41">
        <f>COUNTIF(Vertices[Eigenvector Centrality],"&gt;= "&amp;N21)-COUNTIF(Vertices[Eigenvector Centrality],"&gt;="&amp;N22)</f>
        <v>0</v>
      </c>
      <c r="P21" s="40">
        <f t="shared" si="7"/>
        <v>7.705789441176468</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09"/>
      <c r="B22" s="109"/>
      <c r="D22" s="33">
        <f t="shared" si="1"/>
        <v>0</v>
      </c>
      <c r="E22" s="3">
        <f>COUNTIF(Vertices[Degree],"&gt;= "&amp;D22)-COUNTIF(Vertices[Degree],"&gt;="&amp;D23)</f>
        <v>0</v>
      </c>
      <c r="F22" s="38">
        <f t="shared" si="2"/>
        <v>8.235294117647062</v>
      </c>
      <c r="G22" s="39">
        <f>COUNTIF(Vertices[In-Degree],"&gt;= "&amp;F22)-COUNTIF(Vertices[In-Degree],"&gt;="&amp;F23)</f>
        <v>0</v>
      </c>
      <c r="H22" s="38">
        <f t="shared" si="3"/>
        <v>49.411764705882334</v>
      </c>
      <c r="I22" s="39">
        <f>COUNTIF(Vertices[Out-Degree],"&gt;= "&amp;H22)-COUNTIF(Vertices[Out-Degree],"&gt;="&amp;H23)</f>
        <v>0</v>
      </c>
      <c r="J22" s="38">
        <f t="shared" si="4"/>
        <v>3315.0742294117654</v>
      </c>
      <c r="K22" s="39">
        <f>COUNTIF(Vertices[Betweenness Centrality],"&gt;= "&amp;J22)-COUNTIF(Vertices[Betweenness Centrality],"&gt;="&amp;J23)</f>
        <v>0</v>
      </c>
      <c r="L22" s="38">
        <f t="shared" si="5"/>
        <v>0.009468588235294123</v>
      </c>
      <c r="M22" s="39">
        <f>COUNTIF(Vertices[Closeness Centrality],"&gt;= "&amp;L22)-COUNTIF(Vertices[Closeness Centrality],"&gt;="&amp;L23)</f>
        <v>0</v>
      </c>
      <c r="N22" s="38">
        <f t="shared" si="6"/>
        <v>0.04018329411764704</v>
      </c>
      <c r="O22" s="39">
        <f>COUNTIF(Vertices[Eigenvector Centrality],"&gt;= "&amp;N22)-COUNTIF(Vertices[Eigenvector Centrality],"&gt;="&amp;N23)</f>
        <v>0</v>
      </c>
      <c r="P22" s="38">
        <f t="shared" si="7"/>
        <v>8.096239411764703</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158</v>
      </c>
      <c r="B23" s="35">
        <v>0.04439775910364146</v>
      </c>
      <c r="D23" s="33">
        <f t="shared" si="1"/>
        <v>0</v>
      </c>
      <c r="E23" s="3">
        <f>COUNTIF(Vertices[Degree],"&gt;= "&amp;D23)-COUNTIF(Vertices[Degree],"&gt;="&amp;D24)</f>
        <v>0</v>
      </c>
      <c r="F23" s="40">
        <f t="shared" si="2"/>
        <v>8.647058823529415</v>
      </c>
      <c r="G23" s="41">
        <f>COUNTIF(Vertices[In-Degree],"&gt;= "&amp;F23)-COUNTIF(Vertices[In-Degree],"&gt;="&amp;F24)</f>
        <v>0</v>
      </c>
      <c r="H23" s="40">
        <f t="shared" si="3"/>
        <v>51.88235294117645</v>
      </c>
      <c r="I23" s="41">
        <f>COUNTIF(Vertices[Out-Degree],"&gt;= "&amp;H23)-COUNTIF(Vertices[Out-Degree],"&gt;="&amp;H24)</f>
        <v>0</v>
      </c>
      <c r="J23" s="40">
        <f t="shared" si="4"/>
        <v>3480.8279408823537</v>
      </c>
      <c r="K23" s="41">
        <f>COUNTIF(Vertices[Betweenness Centrality],"&gt;= "&amp;J23)-COUNTIF(Vertices[Betweenness Centrality],"&gt;="&amp;J24)</f>
        <v>0</v>
      </c>
      <c r="L23" s="40">
        <f t="shared" si="5"/>
        <v>0.00964261764705883</v>
      </c>
      <c r="M23" s="41">
        <f>COUNTIF(Vertices[Closeness Centrality],"&gt;= "&amp;L23)-COUNTIF(Vertices[Closeness Centrality],"&gt;="&amp;L24)</f>
        <v>0</v>
      </c>
      <c r="N23" s="40">
        <f t="shared" si="6"/>
        <v>0.04196555882352939</v>
      </c>
      <c r="O23" s="41">
        <f>COUNTIF(Vertices[Eigenvector Centrality],"&gt;= "&amp;N23)-COUNTIF(Vertices[Eigenvector Centrality],"&gt;="&amp;N24)</f>
        <v>0</v>
      </c>
      <c r="P23" s="40">
        <f t="shared" si="7"/>
        <v>8.486689382352939</v>
      </c>
      <c r="Q23" s="41">
        <f>COUNTIF(Vertices[PageRank],"&gt;= "&amp;P23)-COUNTIF(Vertices[PageRank],"&gt;="&amp;P24)</f>
        <v>0</v>
      </c>
      <c r="R23" s="40">
        <f t="shared" si="8"/>
        <v>0.41176470588235276</v>
      </c>
      <c r="S23" s="45">
        <f>COUNTIF(Vertices[Clustering Coefficient],"&gt;= "&amp;R23)-COUNTIF(Vertices[Clustering Coefficient],"&gt;="&amp;R24)</f>
        <v>5</v>
      </c>
      <c r="T23" s="40" t="e">
        <f ca="1" t="shared" si="9"/>
        <v>#REF!</v>
      </c>
      <c r="U23" s="41" t="e">
        <f ca="1" t="shared" si="0"/>
        <v>#REF!</v>
      </c>
    </row>
    <row r="24" spans="1:21" ht="15">
      <c r="A24" s="35" t="s">
        <v>2059</v>
      </c>
      <c r="B24" s="35">
        <v>0.270266</v>
      </c>
      <c r="D24" s="33">
        <f t="shared" si="1"/>
        <v>0</v>
      </c>
      <c r="E24" s="3">
        <f>COUNTIF(Vertices[Degree],"&gt;= "&amp;D24)-COUNTIF(Vertices[Degree],"&gt;="&amp;D25)</f>
        <v>0</v>
      </c>
      <c r="F24" s="38">
        <f t="shared" si="2"/>
        <v>9.058823529411768</v>
      </c>
      <c r="G24" s="39">
        <f>COUNTIF(Vertices[In-Degree],"&gt;= "&amp;F24)-COUNTIF(Vertices[In-Degree],"&gt;="&amp;F25)</f>
        <v>0</v>
      </c>
      <c r="H24" s="38">
        <f t="shared" si="3"/>
        <v>54.352941176470566</v>
      </c>
      <c r="I24" s="39">
        <f>COUNTIF(Vertices[Out-Degree],"&gt;= "&amp;H24)-COUNTIF(Vertices[Out-Degree],"&gt;="&amp;H25)</f>
        <v>0</v>
      </c>
      <c r="J24" s="38">
        <f t="shared" si="4"/>
        <v>3646.581652352942</v>
      </c>
      <c r="K24" s="39">
        <f>COUNTIF(Vertices[Betweenness Centrality],"&gt;= "&amp;J24)-COUNTIF(Vertices[Betweenness Centrality],"&gt;="&amp;J25)</f>
        <v>0</v>
      </c>
      <c r="L24" s="38">
        <f t="shared" si="5"/>
        <v>0.009816647058823536</v>
      </c>
      <c r="M24" s="39">
        <f>COUNTIF(Vertices[Closeness Centrality],"&gt;= "&amp;L24)-COUNTIF(Vertices[Closeness Centrality],"&gt;="&amp;L25)</f>
        <v>0</v>
      </c>
      <c r="N24" s="38">
        <f t="shared" si="6"/>
        <v>0.04374782352941174</v>
      </c>
      <c r="O24" s="39">
        <f>COUNTIF(Vertices[Eigenvector Centrality],"&gt;= "&amp;N24)-COUNTIF(Vertices[Eigenvector Centrality],"&gt;="&amp;N25)</f>
        <v>0</v>
      </c>
      <c r="P24" s="38">
        <f t="shared" si="7"/>
        <v>8.877139352941175</v>
      </c>
      <c r="Q24" s="39">
        <f>COUNTIF(Vertices[PageRank],"&gt;= "&amp;P24)-COUNTIF(Vertices[PageRank],"&gt;="&amp;P25)</f>
        <v>0</v>
      </c>
      <c r="R24" s="38">
        <f t="shared" si="8"/>
        <v>0.43137254901960764</v>
      </c>
      <c r="S24" s="44">
        <f>COUNTIF(Vertices[Clustering Coefficient],"&gt;= "&amp;R24)-COUNTIF(Vertices[Clustering Coefficient],"&gt;="&amp;R25)</f>
        <v>2</v>
      </c>
      <c r="T24" s="38" t="e">
        <f ca="1" t="shared" si="9"/>
        <v>#REF!</v>
      </c>
      <c r="U24" s="39" t="e">
        <f ca="1" t="shared" si="0"/>
        <v>#REF!</v>
      </c>
    </row>
    <row r="25" spans="1:21" ht="15">
      <c r="A25" s="109"/>
      <c r="B25" s="109"/>
      <c r="D25" s="33">
        <f t="shared" si="1"/>
        <v>0</v>
      </c>
      <c r="E25" s="3">
        <f>COUNTIF(Vertices[Degree],"&gt;= "&amp;D25)-COUNTIF(Vertices[Degree],"&gt;="&amp;D26)</f>
        <v>0</v>
      </c>
      <c r="F25" s="40">
        <f t="shared" si="2"/>
        <v>9.470588235294121</v>
      </c>
      <c r="G25" s="41">
        <f>COUNTIF(Vertices[In-Degree],"&gt;= "&amp;F25)-COUNTIF(Vertices[In-Degree],"&gt;="&amp;F26)</f>
        <v>0</v>
      </c>
      <c r="H25" s="40">
        <f t="shared" si="3"/>
        <v>56.82352941176468</v>
      </c>
      <c r="I25" s="41">
        <f>COUNTIF(Vertices[Out-Degree],"&gt;= "&amp;H25)-COUNTIF(Vertices[Out-Degree],"&gt;="&amp;H26)</f>
        <v>0</v>
      </c>
      <c r="J25" s="40">
        <f t="shared" si="4"/>
        <v>3812.3353638235303</v>
      </c>
      <c r="K25" s="41">
        <f>COUNTIF(Vertices[Betweenness Centrality],"&gt;= "&amp;J25)-COUNTIF(Vertices[Betweenness Centrality],"&gt;="&amp;J26)</f>
        <v>0</v>
      </c>
      <c r="L25" s="40">
        <f t="shared" si="5"/>
        <v>0.009990676470588242</v>
      </c>
      <c r="M25" s="41">
        <f>COUNTIF(Vertices[Closeness Centrality],"&gt;= "&amp;L25)-COUNTIF(Vertices[Closeness Centrality],"&gt;="&amp;L26)</f>
        <v>0</v>
      </c>
      <c r="N25" s="40">
        <f t="shared" si="6"/>
        <v>0.04553008823529409</v>
      </c>
      <c r="O25" s="41">
        <f>COUNTIF(Vertices[Eigenvector Centrality],"&gt;= "&amp;N25)-COUNTIF(Vertices[Eigenvector Centrality],"&gt;="&amp;N26)</f>
        <v>0</v>
      </c>
      <c r="P25" s="40">
        <f t="shared" si="7"/>
        <v>9.26758932352941</v>
      </c>
      <c r="Q25" s="41">
        <f>COUNTIF(Vertices[PageRank],"&gt;= "&amp;P25)-COUNTIF(Vertices[PageRank],"&gt;="&amp;P26)</f>
        <v>0</v>
      </c>
      <c r="R25" s="40">
        <f t="shared" si="8"/>
        <v>0.45098039215686253</v>
      </c>
      <c r="S25" s="45">
        <f>COUNTIF(Vertices[Clustering Coefficient],"&gt;= "&amp;R25)-COUNTIF(Vertices[Clustering Coefficient],"&gt;="&amp;R26)</f>
        <v>2</v>
      </c>
      <c r="T25" s="40" t="e">
        <f ca="1" t="shared" si="9"/>
        <v>#REF!</v>
      </c>
      <c r="U25" s="41" t="e">
        <f ca="1" t="shared" si="0"/>
        <v>#REF!</v>
      </c>
    </row>
    <row r="26" spans="1:21" ht="15">
      <c r="A26" s="35" t="s">
        <v>2060</v>
      </c>
      <c r="B26" s="35" t="s">
        <v>2075</v>
      </c>
      <c r="D26" s="33">
        <f t="shared" si="1"/>
        <v>0</v>
      </c>
      <c r="E26" s="3">
        <f>COUNTIF(Vertices[Degree],"&gt;= "&amp;D26)-COUNTIF(Vertices[Degree],"&gt;="&amp;D27)</f>
        <v>0</v>
      </c>
      <c r="F26" s="38">
        <f t="shared" si="2"/>
        <v>9.882352941176475</v>
      </c>
      <c r="G26" s="39">
        <f>COUNTIF(Vertices[In-Degree],"&gt;= "&amp;F26)-COUNTIF(Vertices[In-Degree],"&gt;="&amp;F27)</f>
        <v>4</v>
      </c>
      <c r="H26" s="38">
        <f t="shared" si="3"/>
        <v>59.2941176470588</v>
      </c>
      <c r="I26" s="39">
        <f>COUNTIF(Vertices[Out-Degree],"&gt;= "&amp;H26)-COUNTIF(Vertices[Out-Degree],"&gt;="&amp;H27)</f>
        <v>0</v>
      </c>
      <c r="J26" s="38">
        <f t="shared" si="4"/>
        <v>3978.0890752941186</v>
      </c>
      <c r="K26" s="39">
        <f>COUNTIF(Vertices[Betweenness Centrality],"&gt;= "&amp;J26)-COUNTIF(Vertices[Betweenness Centrality],"&gt;="&amp;J27)</f>
        <v>0</v>
      </c>
      <c r="L26" s="38">
        <f t="shared" si="5"/>
        <v>0.010164705882352949</v>
      </c>
      <c r="M26" s="39">
        <f>COUNTIF(Vertices[Closeness Centrality],"&gt;= "&amp;L26)-COUNTIF(Vertices[Closeness Centrality],"&gt;="&amp;L27)</f>
        <v>0</v>
      </c>
      <c r="N26" s="38">
        <f t="shared" si="6"/>
        <v>0.047312352941176444</v>
      </c>
      <c r="O26" s="39">
        <f>COUNTIF(Vertices[Eigenvector Centrality],"&gt;= "&amp;N26)-COUNTIF(Vertices[Eigenvector Centrality],"&gt;="&amp;N27)</f>
        <v>0</v>
      </c>
      <c r="P26" s="38">
        <f t="shared" si="7"/>
        <v>9.658039294117646</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9"/>
      <c r="B27" s="109"/>
      <c r="D27" s="33">
        <f t="shared" si="1"/>
        <v>0</v>
      </c>
      <c r="E27" s="3">
        <f>COUNTIF(Vertices[Degree],"&gt;= "&amp;D27)-COUNTIF(Vertices[Degree],"&gt;="&amp;D28)</f>
        <v>0</v>
      </c>
      <c r="F27" s="40">
        <f t="shared" si="2"/>
        <v>10.294117647058828</v>
      </c>
      <c r="G27" s="41">
        <f>COUNTIF(Vertices[In-Degree],"&gt;= "&amp;F27)-COUNTIF(Vertices[In-Degree],"&gt;="&amp;F28)</f>
        <v>0</v>
      </c>
      <c r="H27" s="40">
        <f t="shared" si="3"/>
        <v>61.764705882352914</v>
      </c>
      <c r="I27" s="41">
        <f>COUNTIF(Vertices[Out-Degree],"&gt;= "&amp;H27)-COUNTIF(Vertices[Out-Degree],"&gt;="&amp;H28)</f>
        <v>0</v>
      </c>
      <c r="J27" s="40">
        <f t="shared" si="4"/>
        <v>4143.842786764707</v>
      </c>
      <c r="K27" s="41">
        <f>COUNTIF(Vertices[Betweenness Centrality],"&gt;= "&amp;J27)-COUNTIF(Vertices[Betweenness Centrality],"&gt;="&amp;J28)</f>
        <v>0</v>
      </c>
      <c r="L27" s="40">
        <f t="shared" si="5"/>
        <v>0.010338735294117656</v>
      </c>
      <c r="M27" s="41">
        <f>COUNTIF(Vertices[Closeness Centrality],"&gt;= "&amp;L27)-COUNTIF(Vertices[Closeness Centrality],"&gt;="&amp;L28)</f>
        <v>0</v>
      </c>
      <c r="N27" s="40">
        <f t="shared" si="6"/>
        <v>0.049094617647058796</v>
      </c>
      <c r="O27" s="41">
        <f>COUNTIF(Vertices[Eigenvector Centrality],"&gt;= "&amp;N27)-COUNTIF(Vertices[Eigenvector Centrality],"&gt;="&amp;N28)</f>
        <v>0</v>
      </c>
      <c r="P27" s="40">
        <f t="shared" si="7"/>
        <v>10.048489264705882</v>
      </c>
      <c r="Q27" s="41">
        <f>COUNTIF(Vertices[PageRank],"&gt;= "&amp;P27)-COUNTIF(Vertices[PageRank],"&gt;="&amp;P28)</f>
        <v>0</v>
      </c>
      <c r="R27" s="40">
        <f t="shared" si="8"/>
        <v>0.4901960784313723</v>
      </c>
      <c r="S27" s="45">
        <f>COUNTIF(Vertices[Clustering Coefficient],"&gt;= "&amp;R27)-COUNTIF(Vertices[Clustering Coefficient],"&gt;="&amp;R28)</f>
        <v>17</v>
      </c>
      <c r="T27" s="40" t="e">
        <f ca="1" t="shared" si="9"/>
        <v>#REF!</v>
      </c>
      <c r="U27" s="41" t="e">
        <f ca="1" t="shared" si="10"/>
        <v>#REF!</v>
      </c>
    </row>
    <row r="28" spans="1:21" ht="15">
      <c r="A28" s="35" t="s">
        <v>2061</v>
      </c>
      <c r="B28" s="35" t="s">
        <v>2171</v>
      </c>
      <c r="D28" s="33">
        <f t="shared" si="1"/>
        <v>0</v>
      </c>
      <c r="E28" s="3">
        <f>COUNTIF(Vertices[Degree],"&gt;= "&amp;D28)-COUNTIF(Vertices[Degree],"&gt;="&amp;D29)</f>
        <v>0</v>
      </c>
      <c r="F28" s="38">
        <f t="shared" si="2"/>
        <v>10.705882352941181</v>
      </c>
      <c r="G28" s="39">
        <f>COUNTIF(Vertices[In-Degree],"&gt;= "&amp;F28)-COUNTIF(Vertices[In-Degree],"&gt;="&amp;F29)</f>
        <v>2</v>
      </c>
      <c r="H28" s="38">
        <f t="shared" si="3"/>
        <v>64.23529411764703</v>
      </c>
      <c r="I28" s="39">
        <f>COUNTIF(Vertices[Out-Degree],"&gt;= "&amp;H28)-COUNTIF(Vertices[Out-Degree],"&gt;="&amp;H29)</f>
        <v>0</v>
      </c>
      <c r="J28" s="38">
        <f t="shared" si="4"/>
        <v>4309.596498235295</v>
      </c>
      <c r="K28" s="39">
        <f>COUNTIF(Vertices[Betweenness Centrality],"&gt;= "&amp;J28)-COUNTIF(Vertices[Betweenness Centrality],"&gt;="&amp;J29)</f>
        <v>0</v>
      </c>
      <c r="L28" s="38">
        <f t="shared" si="5"/>
        <v>0.010512764705882362</v>
      </c>
      <c r="M28" s="39">
        <f>COUNTIF(Vertices[Closeness Centrality],"&gt;= "&amp;L28)-COUNTIF(Vertices[Closeness Centrality],"&gt;="&amp;L29)</f>
        <v>0</v>
      </c>
      <c r="N28" s="38">
        <f t="shared" si="6"/>
        <v>0.05087688235294115</v>
      </c>
      <c r="O28" s="39">
        <f>COUNTIF(Vertices[Eigenvector Centrality],"&gt;= "&amp;N28)-COUNTIF(Vertices[Eigenvector Centrality],"&gt;="&amp;N29)</f>
        <v>0</v>
      </c>
      <c r="P28" s="38">
        <f t="shared" si="7"/>
        <v>10.438939235294118</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2062</v>
      </c>
      <c r="B29" s="35" t="s">
        <v>2172</v>
      </c>
      <c r="D29" s="33">
        <f t="shared" si="1"/>
        <v>0</v>
      </c>
      <c r="E29" s="3">
        <f>COUNTIF(Vertices[Degree],"&gt;= "&amp;D29)-COUNTIF(Vertices[Degree],"&gt;="&amp;D30)</f>
        <v>0</v>
      </c>
      <c r="F29" s="40">
        <f t="shared" si="2"/>
        <v>11.117647058823534</v>
      </c>
      <c r="G29" s="41">
        <f>COUNTIF(Vertices[In-Degree],"&gt;= "&amp;F29)-COUNTIF(Vertices[In-Degree],"&gt;="&amp;F30)</f>
        <v>0</v>
      </c>
      <c r="H29" s="40">
        <f t="shared" si="3"/>
        <v>66.70588235294115</v>
      </c>
      <c r="I29" s="41">
        <f>COUNTIF(Vertices[Out-Degree],"&gt;= "&amp;H29)-COUNTIF(Vertices[Out-Degree],"&gt;="&amp;H30)</f>
        <v>0</v>
      </c>
      <c r="J29" s="40">
        <f t="shared" si="4"/>
        <v>4475.350209705884</v>
      </c>
      <c r="K29" s="41">
        <f>COUNTIF(Vertices[Betweenness Centrality],"&gt;= "&amp;J29)-COUNTIF(Vertices[Betweenness Centrality],"&gt;="&amp;J30)</f>
        <v>0</v>
      </c>
      <c r="L29" s="40">
        <f t="shared" si="5"/>
        <v>0.010686794117647069</v>
      </c>
      <c r="M29" s="41">
        <f>COUNTIF(Vertices[Closeness Centrality],"&gt;= "&amp;L29)-COUNTIF(Vertices[Closeness Centrality],"&gt;="&amp;L30)</f>
        <v>0</v>
      </c>
      <c r="N29" s="40">
        <f t="shared" si="6"/>
        <v>0.0526591470588235</v>
      </c>
      <c r="O29" s="41">
        <f>COUNTIF(Vertices[Eigenvector Centrality],"&gt;= "&amp;N29)-COUNTIF(Vertices[Eigenvector Centrality],"&gt;="&amp;N30)</f>
        <v>0</v>
      </c>
      <c r="P29" s="40">
        <f t="shared" si="7"/>
        <v>10.829389205882354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09"/>
      <c r="B30" s="109"/>
      <c r="D30" s="33">
        <f t="shared" si="1"/>
        <v>0</v>
      </c>
      <c r="E30" s="3">
        <f>COUNTIF(Vertices[Degree],"&gt;= "&amp;D30)-COUNTIF(Vertices[Degree],"&gt;="&amp;D31)</f>
        <v>0</v>
      </c>
      <c r="F30" s="38">
        <f t="shared" si="2"/>
        <v>11.529411764705888</v>
      </c>
      <c r="G30" s="39">
        <f>COUNTIF(Vertices[In-Degree],"&gt;= "&amp;F30)-COUNTIF(Vertices[In-Degree],"&gt;="&amp;F31)</f>
        <v>0</v>
      </c>
      <c r="H30" s="38">
        <f t="shared" si="3"/>
        <v>69.17647058823526</v>
      </c>
      <c r="I30" s="39">
        <f>COUNTIF(Vertices[Out-Degree],"&gt;= "&amp;H30)-COUNTIF(Vertices[Out-Degree],"&gt;="&amp;H31)</f>
        <v>0</v>
      </c>
      <c r="J30" s="38">
        <f t="shared" si="4"/>
        <v>4641.103921176472</v>
      </c>
      <c r="K30" s="39">
        <f>COUNTIF(Vertices[Betweenness Centrality],"&gt;= "&amp;J30)-COUNTIF(Vertices[Betweenness Centrality],"&gt;="&amp;J31)</f>
        <v>0</v>
      </c>
      <c r="L30" s="38">
        <f t="shared" si="5"/>
        <v>0.010860823529411775</v>
      </c>
      <c r="M30" s="39">
        <f>COUNTIF(Vertices[Closeness Centrality],"&gt;= "&amp;L30)-COUNTIF(Vertices[Closeness Centrality],"&gt;="&amp;L31)</f>
        <v>0</v>
      </c>
      <c r="N30" s="38">
        <f t="shared" si="6"/>
        <v>0.05444141176470585</v>
      </c>
      <c r="O30" s="39">
        <f>COUNTIF(Vertices[Eigenvector Centrality],"&gt;= "&amp;N30)-COUNTIF(Vertices[Eigenvector Centrality],"&gt;="&amp;N31)</f>
        <v>0</v>
      </c>
      <c r="P30" s="38">
        <f t="shared" si="7"/>
        <v>11.21983917647059</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2063</v>
      </c>
      <c r="B31" s="35" t="s">
        <v>2167</v>
      </c>
      <c r="D31" s="33">
        <f t="shared" si="1"/>
        <v>0</v>
      </c>
      <c r="E31" s="3">
        <f>COUNTIF(Vertices[Degree],"&gt;= "&amp;D31)-COUNTIF(Vertices[Degree],"&gt;="&amp;D32)</f>
        <v>0</v>
      </c>
      <c r="F31" s="40">
        <f t="shared" si="2"/>
        <v>11.94117647058824</v>
      </c>
      <c r="G31" s="41">
        <f>COUNTIF(Vertices[In-Degree],"&gt;= "&amp;F31)-COUNTIF(Vertices[In-Degree],"&gt;="&amp;F32)</f>
        <v>0</v>
      </c>
      <c r="H31" s="40">
        <f t="shared" si="3"/>
        <v>71.64705882352938</v>
      </c>
      <c r="I31" s="41">
        <f>COUNTIF(Vertices[Out-Degree],"&gt;= "&amp;H31)-COUNTIF(Vertices[Out-Degree],"&gt;="&amp;H32)</f>
        <v>0</v>
      </c>
      <c r="J31" s="40">
        <f t="shared" si="4"/>
        <v>4806.85763264706</v>
      </c>
      <c r="K31" s="41">
        <f>COUNTIF(Vertices[Betweenness Centrality],"&gt;= "&amp;J31)-COUNTIF(Vertices[Betweenness Centrality],"&gt;="&amp;J32)</f>
        <v>0</v>
      </c>
      <c r="L31" s="40">
        <f t="shared" si="5"/>
        <v>0.011034852941176482</v>
      </c>
      <c r="M31" s="41">
        <f>COUNTIF(Vertices[Closeness Centrality],"&gt;= "&amp;L31)-COUNTIF(Vertices[Closeness Centrality],"&gt;="&amp;L32)</f>
        <v>0</v>
      </c>
      <c r="N31" s="40">
        <f t="shared" si="6"/>
        <v>0.0562236764705882</v>
      </c>
      <c r="O31" s="41">
        <f>COUNTIF(Vertices[Eigenvector Centrality],"&gt;= "&amp;N31)-COUNTIF(Vertices[Eigenvector Centrality],"&gt;="&amp;N32)</f>
        <v>0</v>
      </c>
      <c r="P31" s="40">
        <f t="shared" si="7"/>
        <v>11.610289147058825</v>
      </c>
      <c r="Q31" s="41">
        <f>COUNTIF(Vertices[PageRank],"&gt;= "&amp;P31)-COUNTIF(Vertices[PageRank],"&gt;="&amp;P32)</f>
        <v>0</v>
      </c>
      <c r="R31" s="40">
        <f t="shared" si="8"/>
        <v>0.568627450980392</v>
      </c>
      <c r="S31" s="45">
        <f>COUNTIF(Vertices[Clustering Coefficient],"&gt;= "&amp;R31)-COUNTIF(Vertices[Clustering Coefficient],"&gt;="&amp;R32)</f>
        <v>1</v>
      </c>
      <c r="T31" s="40" t="e">
        <f ca="1" t="shared" si="9"/>
        <v>#REF!</v>
      </c>
      <c r="U31" s="41" t="e">
        <f ca="1" t="shared" si="10"/>
        <v>#REF!</v>
      </c>
    </row>
    <row r="32" spans="1:21" ht="15">
      <c r="A32" s="35" t="s">
        <v>2064</v>
      </c>
      <c r="B32" s="35" t="s">
        <v>326</v>
      </c>
      <c r="D32" s="33">
        <f t="shared" si="1"/>
        <v>0</v>
      </c>
      <c r="E32" s="3">
        <f>COUNTIF(Vertices[Degree],"&gt;= "&amp;D32)-COUNTIF(Vertices[Degree],"&gt;="&amp;D33)</f>
        <v>0</v>
      </c>
      <c r="F32" s="38">
        <f t="shared" si="2"/>
        <v>12.352941176470594</v>
      </c>
      <c r="G32" s="39">
        <f>COUNTIF(Vertices[In-Degree],"&gt;= "&amp;F32)-COUNTIF(Vertices[In-Degree],"&gt;="&amp;F33)</f>
        <v>0</v>
      </c>
      <c r="H32" s="38">
        <f t="shared" si="3"/>
        <v>74.1176470588235</v>
      </c>
      <c r="I32" s="39">
        <f>COUNTIF(Vertices[Out-Degree],"&gt;= "&amp;H32)-COUNTIF(Vertices[Out-Degree],"&gt;="&amp;H33)</f>
        <v>0</v>
      </c>
      <c r="J32" s="38">
        <f t="shared" si="4"/>
        <v>4972.6113441176485</v>
      </c>
      <c r="K32" s="39">
        <f>COUNTIF(Vertices[Betweenness Centrality],"&gt;= "&amp;J32)-COUNTIF(Vertices[Betweenness Centrality],"&gt;="&amp;J33)</f>
        <v>0</v>
      </c>
      <c r="L32" s="38">
        <f t="shared" si="5"/>
        <v>0.011208882352941188</v>
      </c>
      <c r="M32" s="39">
        <f>COUNTIF(Vertices[Closeness Centrality],"&gt;= "&amp;L32)-COUNTIF(Vertices[Closeness Centrality],"&gt;="&amp;L33)</f>
        <v>0</v>
      </c>
      <c r="N32" s="38">
        <f t="shared" si="6"/>
        <v>0.05800594117647055</v>
      </c>
      <c r="O32" s="39">
        <f>COUNTIF(Vertices[Eigenvector Centrality],"&gt;= "&amp;N32)-COUNTIF(Vertices[Eigenvector Centrality],"&gt;="&amp;N33)</f>
        <v>0</v>
      </c>
      <c r="P32" s="38">
        <f t="shared" si="7"/>
        <v>12.000739117647061</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405">
      <c r="A33" s="35" t="s">
        <v>2065</v>
      </c>
      <c r="B33" s="54" t="s">
        <v>2168</v>
      </c>
      <c r="D33" s="33">
        <f t="shared" si="1"/>
        <v>0</v>
      </c>
      <c r="E33" s="3">
        <f>COUNTIF(Vertices[Degree],"&gt;= "&amp;D33)-COUNTIF(Vertices[Degree],"&gt;="&amp;D34)</f>
        <v>0</v>
      </c>
      <c r="F33" s="40">
        <f t="shared" si="2"/>
        <v>12.764705882352947</v>
      </c>
      <c r="G33" s="41">
        <f>COUNTIF(Vertices[In-Degree],"&gt;= "&amp;F33)-COUNTIF(Vertices[In-Degree],"&gt;="&amp;F34)</f>
        <v>2</v>
      </c>
      <c r="H33" s="40">
        <f t="shared" si="3"/>
        <v>76.58823529411761</v>
      </c>
      <c r="I33" s="41">
        <f>COUNTIF(Vertices[Out-Degree],"&gt;= "&amp;H33)-COUNTIF(Vertices[Out-Degree],"&gt;="&amp;H34)</f>
        <v>0</v>
      </c>
      <c r="J33" s="40">
        <f t="shared" si="4"/>
        <v>5138.365055588237</v>
      </c>
      <c r="K33" s="41">
        <f>COUNTIF(Vertices[Betweenness Centrality],"&gt;= "&amp;J33)-COUNTIF(Vertices[Betweenness Centrality],"&gt;="&amp;J34)</f>
        <v>0</v>
      </c>
      <c r="L33" s="40">
        <f t="shared" si="5"/>
        <v>0.011382911764705895</v>
      </c>
      <c r="M33" s="41">
        <f>COUNTIF(Vertices[Closeness Centrality],"&gt;= "&amp;L33)-COUNTIF(Vertices[Closeness Centrality],"&gt;="&amp;L34)</f>
        <v>0</v>
      </c>
      <c r="N33" s="40">
        <f t="shared" si="6"/>
        <v>0.0597882058823529</v>
      </c>
      <c r="O33" s="41">
        <f>COUNTIF(Vertices[Eigenvector Centrality],"&gt;= "&amp;N33)-COUNTIF(Vertices[Eigenvector Centrality],"&gt;="&amp;N34)</f>
        <v>0</v>
      </c>
      <c r="P33" s="40">
        <f t="shared" si="7"/>
        <v>12.391189088235297</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2066</v>
      </c>
      <c r="B34" s="35" t="s">
        <v>2169</v>
      </c>
      <c r="D34" s="33">
        <f t="shared" si="1"/>
        <v>0</v>
      </c>
      <c r="E34" s="3">
        <f>COUNTIF(Vertices[Degree],"&gt;= "&amp;D34)-COUNTIF(Vertices[Degree],"&gt;="&amp;D35)</f>
        <v>0</v>
      </c>
      <c r="F34" s="38">
        <f t="shared" si="2"/>
        <v>13.1764705882353</v>
      </c>
      <c r="G34" s="39">
        <f>COUNTIF(Vertices[In-Degree],"&gt;= "&amp;F34)-COUNTIF(Vertices[In-Degree],"&gt;="&amp;F35)</f>
        <v>0</v>
      </c>
      <c r="H34" s="38">
        <f t="shared" si="3"/>
        <v>79.05882352941173</v>
      </c>
      <c r="I34" s="39">
        <f>COUNTIF(Vertices[Out-Degree],"&gt;= "&amp;H34)-COUNTIF(Vertices[Out-Degree],"&gt;="&amp;H35)</f>
        <v>0</v>
      </c>
      <c r="J34" s="38">
        <f t="shared" si="4"/>
        <v>5304.118767058825</v>
      </c>
      <c r="K34" s="39">
        <f>COUNTIF(Vertices[Betweenness Centrality],"&gt;= "&amp;J34)-COUNTIF(Vertices[Betweenness Centrality],"&gt;="&amp;J35)</f>
        <v>0</v>
      </c>
      <c r="L34" s="38">
        <f t="shared" si="5"/>
        <v>0.011556941176470601</v>
      </c>
      <c r="M34" s="39">
        <f>COUNTIF(Vertices[Closeness Centrality],"&gt;= "&amp;L34)-COUNTIF(Vertices[Closeness Centrality],"&gt;="&amp;L35)</f>
        <v>0</v>
      </c>
      <c r="N34" s="38">
        <f t="shared" si="6"/>
        <v>0.061570470588235254</v>
      </c>
      <c r="O34" s="39">
        <f>COUNTIF(Vertices[Eigenvector Centrality],"&gt;= "&amp;N34)-COUNTIF(Vertices[Eigenvector Centrality],"&gt;="&amp;N35)</f>
        <v>0</v>
      </c>
      <c r="P34" s="38">
        <f t="shared" si="7"/>
        <v>12.781639058823533</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2067</v>
      </c>
      <c r="B35" s="35" t="s">
        <v>2170</v>
      </c>
      <c r="D35" s="33">
        <f t="shared" si="1"/>
        <v>0</v>
      </c>
      <c r="E35" s="3">
        <f>COUNTIF(Vertices[Degree],"&gt;= "&amp;D35)-COUNTIF(Vertices[Degree],"&gt;="&amp;D36)</f>
        <v>0</v>
      </c>
      <c r="F35" s="40">
        <f t="shared" si="2"/>
        <v>13.588235294117654</v>
      </c>
      <c r="G35" s="41">
        <f>COUNTIF(Vertices[In-Degree],"&gt;= "&amp;F35)-COUNTIF(Vertices[In-Degree],"&gt;="&amp;F36)</f>
        <v>0</v>
      </c>
      <c r="H35" s="40">
        <f t="shared" si="3"/>
        <v>81.52941176470584</v>
      </c>
      <c r="I35" s="41">
        <f>COUNTIF(Vertices[Out-Degree],"&gt;= "&amp;H35)-COUNTIF(Vertices[Out-Degree],"&gt;="&amp;H36)</f>
        <v>0</v>
      </c>
      <c r="J35" s="40">
        <f t="shared" si="4"/>
        <v>5469.8724785294135</v>
      </c>
      <c r="K35" s="41">
        <f>COUNTIF(Vertices[Betweenness Centrality],"&gt;= "&amp;J35)-COUNTIF(Vertices[Betweenness Centrality],"&gt;="&amp;J36)</f>
        <v>0</v>
      </c>
      <c r="L35" s="40">
        <f t="shared" si="5"/>
        <v>0.011730970588235308</v>
      </c>
      <c r="M35" s="41">
        <f>COUNTIF(Vertices[Closeness Centrality],"&gt;= "&amp;L35)-COUNTIF(Vertices[Closeness Centrality],"&gt;="&amp;L36)</f>
        <v>0</v>
      </c>
      <c r="N35" s="40">
        <f t="shared" si="6"/>
        <v>0.06335273529411761</v>
      </c>
      <c r="O35" s="41">
        <f>COUNTIF(Vertices[Eigenvector Centrality],"&gt;= "&amp;N35)-COUNTIF(Vertices[Eigenvector Centrality],"&gt;="&amp;N36)</f>
        <v>0</v>
      </c>
      <c r="P35" s="40">
        <f t="shared" si="7"/>
        <v>13.172089029411769</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2068</v>
      </c>
      <c r="B36" s="35"/>
      <c r="D36" s="33">
        <f>MAX(Vertices[Degree])</f>
        <v>0</v>
      </c>
      <c r="E36" s="3">
        <f>COUNTIF(Vertices[Degree],"&gt;= "&amp;D36)-COUNTIF(Vertices[Degree],"&gt;="&amp;#REF!)</f>
        <v>0</v>
      </c>
      <c r="F36" s="42">
        <f>MAX(Vertices[In-Degree])</f>
        <v>14</v>
      </c>
      <c r="G36" s="43">
        <f>COUNTIF(Vertices[In-Degree],"&gt;= "&amp;F36)-COUNTIF(Vertices[In-Degree],"&gt;="&amp;#REF!)</f>
        <v>3</v>
      </c>
      <c r="H36" s="42">
        <f>MAX(Vertices[Out-Degree])</f>
        <v>84</v>
      </c>
      <c r="I36" s="43">
        <f>COUNTIF(Vertices[Out-Degree],"&gt;= "&amp;H36)-COUNTIF(Vertices[Out-Degree],"&gt;="&amp;#REF!)</f>
        <v>1</v>
      </c>
      <c r="J36" s="42">
        <f>MAX(Vertices[Betweenness Centrality])</f>
        <v>5635.62619</v>
      </c>
      <c r="K36" s="43">
        <f>COUNTIF(Vertices[Betweenness Centrality],"&gt;= "&amp;J36)-COUNTIF(Vertices[Betweenness Centrality],"&gt;="&amp;#REF!)</f>
        <v>1</v>
      </c>
      <c r="L36" s="42">
        <f>MAX(Vertices[Closeness Centrality])</f>
        <v>0.011905</v>
      </c>
      <c r="M36" s="43">
        <f>COUNTIF(Vertices[Closeness Centrality],"&gt;= "&amp;L36)-COUNTIF(Vertices[Closeness Centrality],"&gt;="&amp;#REF!)</f>
        <v>1</v>
      </c>
      <c r="N36" s="42">
        <f>MAX(Vertices[Eigenvector Centrality])</f>
        <v>0.065135</v>
      </c>
      <c r="O36" s="43">
        <f>COUNTIF(Vertices[Eigenvector Centrality],"&gt;= "&amp;N36)-COUNTIF(Vertices[Eigenvector Centrality],"&gt;="&amp;#REF!)</f>
        <v>1</v>
      </c>
      <c r="P36" s="42">
        <f>MAX(Vertices[PageRank])</f>
        <v>13.562539</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2069</v>
      </c>
      <c r="B37" s="35"/>
    </row>
    <row r="38" spans="1:2" ht="15">
      <c r="A38" s="35" t="s">
        <v>2070</v>
      </c>
      <c r="B38" s="35"/>
    </row>
    <row r="39" spans="1:2" ht="15">
      <c r="A39" s="35" t="s">
        <v>2071</v>
      </c>
      <c r="B39" s="35"/>
    </row>
    <row r="40" spans="1:2" ht="15">
      <c r="A40" s="35" t="s">
        <v>21</v>
      </c>
      <c r="B40" s="35"/>
    </row>
    <row r="41" spans="1:2" ht="15">
      <c r="A41" s="35" t="s">
        <v>2072</v>
      </c>
      <c r="B41" s="35" t="s">
        <v>34</v>
      </c>
    </row>
    <row r="42" spans="1:2" ht="15">
      <c r="A42" s="35" t="s">
        <v>2073</v>
      </c>
      <c r="B42" s="35"/>
    </row>
    <row r="43" spans="1:2" ht="15">
      <c r="A43" s="35" t="s">
        <v>2074</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3.7529411764705882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84</v>
      </c>
    </row>
    <row r="97" spans="1:2" ht="15">
      <c r="A97" s="34" t="s">
        <v>96</v>
      </c>
      <c r="B97" s="48">
        <f>_xlfn.IFERROR(AVERAGE(Vertices[Out-Degree]),NoMetricMessage)</f>
        <v>3.7529411764705882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5635.62619</v>
      </c>
    </row>
    <row r="111" spans="1:2" ht="15">
      <c r="A111" s="34" t="s">
        <v>102</v>
      </c>
      <c r="B111" s="48">
        <f>_xlfn.IFERROR(AVERAGE(Vertices[Betweenness Centrality]),NoMetricMessage)</f>
        <v>77.2941176470588</v>
      </c>
    </row>
    <row r="112" spans="1:2" ht="15">
      <c r="A112" s="34" t="s">
        <v>103</v>
      </c>
      <c r="B112" s="48">
        <f>_xlfn.IFERROR(MEDIAN(Vertices[Betweenness Centrality]),NoMetricMessage)</f>
        <v>0.9</v>
      </c>
    </row>
    <row r="123" spans="1:2" ht="15">
      <c r="A123" s="34" t="s">
        <v>106</v>
      </c>
      <c r="B123" s="48">
        <f>IF(COUNT(Vertices[Closeness Centrality])&gt;0,L2,NoMetricMessage)</f>
        <v>0.005988</v>
      </c>
    </row>
    <row r="124" spans="1:2" ht="15">
      <c r="A124" s="34" t="s">
        <v>107</v>
      </c>
      <c r="B124" s="48">
        <f>IF(COUNT(Vertices[Closeness Centrality])&gt;0,L36,NoMetricMessage)</f>
        <v>0.011905</v>
      </c>
    </row>
    <row r="125" spans="1:2" ht="15">
      <c r="A125" s="34" t="s">
        <v>108</v>
      </c>
      <c r="B125" s="48">
        <f>_xlfn.IFERROR(AVERAGE(Vertices[Closeness Centrality]),NoMetricMessage)</f>
        <v>0.006239694117647057</v>
      </c>
    </row>
    <row r="126" spans="1:2" ht="15">
      <c r="A126" s="34" t="s">
        <v>109</v>
      </c>
      <c r="B126" s="48">
        <f>_xlfn.IFERROR(MEDIAN(Vertices[Closeness Centrality]),NoMetricMessage)</f>
        <v>0.006098</v>
      </c>
    </row>
    <row r="137" spans="1:2" ht="15">
      <c r="A137" s="34" t="s">
        <v>112</v>
      </c>
      <c r="B137" s="48">
        <f>IF(COUNT(Vertices[Eigenvector Centrality])&gt;0,N2,NoMetricMessage)</f>
        <v>0.004538</v>
      </c>
    </row>
    <row r="138" spans="1:2" ht="15">
      <c r="A138" s="34" t="s">
        <v>113</v>
      </c>
      <c r="B138" s="48">
        <f>IF(COUNT(Vertices[Eigenvector Centrality])&gt;0,N36,NoMetricMessage)</f>
        <v>0.065135</v>
      </c>
    </row>
    <row r="139" spans="1:2" ht="15">
      <c r="A139" s="34" t="s">
        <v>114</v>
      </c>
      <c r="B139" s="48">
        <f>_xlfn.IFERROR(AVERAGE(Vertices[Eigenvector Centrality]),NoMetricMessage)</f>
        <v>0.01176463529411765</v>
      </c>
    </row>
    <row r="140" spans="1:2" ht="15">
      <c r="A140" s="34" t="s">
        <v>115</v>
      </c>
      <c r="B140" s="48">
        <f>_xlfn.IFERROR(MEDIAN(Vertices[Eigenvector Centrality]),NoMetricMessage)</f>
        <v>0.008677</v>
      </c>
    </row>
    <row r="151" spans="1:2" ht="15">
      <c r="A151" s="34" t="s">
        <v>140</v>
      </c>
      <c r="B151" s="48">
        <f>IF(COUNT(Vertices[PageRank])&gt;0,P2,NoMetricMessage)</f>
        <v>0.28724</v>
      </c>
    </row>
    <row r="152" spans="1:2" ht="15">
      <c r="A152" s="34" t="s">
        <v>141</v>
      </c>
      <c r="B152" s="48">
        <f>IF(COUNT(Vertices[PageRank])&gt;0,P36,NoMetricMessage)</f>
        <v>13.562539</v>
      </c>
    </row>
    <row r="153" spans="1:2" ht="15">
      <c r="A153" s="34" t="s">
        <v>142</v>
      </c>
      <c r="B153" s="48">
        <f>_xlfn.IFERROR(AVERAGE(Vertices[PageRank]),NoMetricMessage)</f>
        <v>0.999994094117647</v>
      </c>
    </row>
    <row r="154" spans="1:2" ht="15">
      <c r="A154" s="34" t="s">
        <v>143</v>
      </c>
      <c r="B154" s="48">
        <f>_xlfn.IFERROR(MEDIAN(Vertices[PageRank]),NoMetricMessage)</f>
        <v>0.62665</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0.2772033458840197</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409.5">
      <c r="A6">
        <v>0</v>
      </c>
      <c r="B6" s="1" t="s">
        <v>136</v>
      </c>
      <c r="C6">
        <v>1</v>
      </c>
      <c r="D6" t="s">
        <v>59</v>
      </c>
      <c r="E6" t="s">
        <v>59</v>
      </c>
      <c r="F6">
        <v>0</v>
      </c>
      <c r="H6" t="s">
        <v>71</v>
      </c>
      <c r="J6" t="s">
        <v>173</v>
      </c>
      <c r="K6" s="13" t="s">
        <v>2173</v>
      </c>
      <c r="R6" t="s">
        <v>129</v>
      </c>
    </row>
    <row r="7" spans="1:11" ht="409.5">
      <c r="A7">
        <v>2</v>
      </c>
      <c r="B7">
        <v>1</v>
      </c>
      <c r="C7">
        <v>0</v>
      </c>
      <c r="D7" t="s">
        <v>60</v>
      </c>
      <c r="E7" t="s">
        <v>60</v>
      </c>
      <c r="F7">
        <v>2</v>
      </c>
      <c r="H7" t="s">
        <v>72</v>
      </c>
      <c r="J7" t="s">
        <v>174</v>
      </c>
      <c r="K7" s="13" t="s">
        <v>307</v>
      </c>
    </row>
    <row r="8" spans="1:11" ht="409.5">
      <c r="A8"/>
      <c r="B8">
        <v>2</v>
      </c>
      <c r="C8">
        <v>2</v>
      </c>
      <c r="D8" t="s">
        <v>61</v>
      </c>
      <c r="E8" t="s">
        <v>61</v>
      </c>
      <c r="H8" t="s">
        <v>73</v>
      </c>
      <c r="J8" t="s">
        <v>175</v>
      </c>
      <c r="K8" s="13" t="s">
        <v>308</v>
      </c>
    </row>
    <row r="9" spans="1:11" ht="409.5">
      <c r="A9"/>
      <c r="B9">
        <v>3</v>
      </c>
      <c r="C9">
        <v>4</v>
      </c>
      <c r="D9" t="s">
        <v>62</v>
      </c>
      <c r="E9" t="s">
        <v>62</v>
      </c>
      <c r="H9" t="s">
        <v>74</v>
      </c>
      <c r="J9" t="s">
        <v>176</v>
      </c>
      <c r="K9" s="13" t="s">
        <v>309</v>
      </c>
    </row>
    <row r="10" spans="1:11" ht="15">
      <c r="A10"/>
      <c r="B10">
        <v>4</v>
      </c>
      <c r="D10" t="s">
        <v>63</v>
      </c>
      <c r="E10" t="s">
        <v>63</v>
      </c>
      <c r="H10" t="s">
        <v>75</v>
      </c>
      <c r="J10" t="s">
        <v>177</v>
      </c>
      <c r="K10" t="s">
        <v>310</v>
      </c>
    </row>
    <row r="11" spans="1:11" ht="15">
      <c r="A11"/>
      <c r="B11">
        <v>5</v>
      </c>
      <c r="D11" t="s">
        <v>46</v>
      </c>
      <c r="E11">
        <v>1</v>
      </c>
      <c r="H11" t="s">
        <v>76</v>
      </c>
      <c r="J11" t="s">
        <v>178</v>
      </c>
      <c r="K11" t="s">
        <v>311</v>
      </c>
    </row>
    <row r="12" spans="1:11" ht="15">
      <c r="A12"/>
      <c r="B12"/>
      <c r="D12" t="s">
        <v>64</v>
      </c>
      <c r="E12">
        <v>2</v>
      </c>
      <c r="H12">
        <v>0</v>
      </c>
      <c r="J12" t="s">
        <v>179</v>
      </c>
      <c r="K12" t="s">
        <v>312</v>
      </c>
    </row>
    <row r="13" spans="1:11" ht="15">
      <c r="A13"/>
      <c r="B13"/>
      <c r="D13">
        <v>1</v>
      </c>
      <c r="E13">
        <v>3</v>
      </c>
      <c r="H13">
        <v>1</v>
      </c>
      <c r="J13" t="s">
        <v>180</v>
      </c>
      <c r="K13" t="s">
        <v>313</v>
      </c>
    </row>
    <row r="14" spans="4:11" ht="15">
      <c r="D14">
        <v>2</v>
      </c>
      <c r="E14">
        <v>4</v>
      </c>
      <c r="H14">
        <v>2</v>
      </c>
      <c r="J14" t="s">
        <v>181</v>
      </c>
      <c r="K14" t="s">
        <v>314</v>
      </c>
    </row>
    <row r="15" spans="4:11" ht="15">
      <c r="D15">
        <v>3</v>
      </c>
      <c r="E15">
        <v>5</v>
      </c>
      <c r="H15">
        <v>3</v>
      </c>
      <c r="J15" t="s">
        <v>182</v>
      </c>
      <c r="K15" t="s">
        <v>315</v>
      </c>
    </row>
    <row r="16" spans="4:11" ht="15">
      <c r="D16">
        <v>4</v>
      </c>
      <c r="E16">
        <v>6</v>
      </c>
      <c r="H16">
        <v>4</v>
      </c>
      <c r="J16" t="s">
        <v>183</v>
      </c>
      <c r="K16" t="s">
        <v>316</v>
      </c>
    </row>
    <row r="17" spans="4:11" ht="15">
      <c r="D17">
        <v>5</v>
      </c>
      <c r="E17">
        <v>7</v>
      </c>
      <c r="H17">
        <v>5</v>
      </c>
      <c r="J17" t="s">
        <v>184</v>
      </c>
      <c r="K17" t="s">
        <v>317</v>
      </c>
    </row>
    <row r="18" spans="4:11" ht="15">
      <c r="D18">
        <v>6</v>
      </c>
      <c r="E18">
        <v>8</v>
      </c>
      <c r="H18">
        <v>6</v>
      </c>
      <c r="J18" t="s">
        <v>185</v>
      </c>
      <c r="K18" t="s">
        <v>318</v>
      </c>
    </row>
    <row r="19" spans="4:11" ht="409.5">
      <c r="D19">
        <v>7</v>
      </c>
      <c r="E19">
        <v>9</v>
      </c>
      <c r="H19">
        <v>7</v>
      </c>
      <c r="J19" t="s">
        <v>186</v>
      </c>
      <c r="K19" s="13" t="s">
        <v>2165</v>
      </c>
    </row>
    <row r="20" spans="4:11" ht="409.5">
      <c r="D20">
        <v>8</v>
      </c>
      <c r="H20">
        <v>8</v>
      </c>
      <c r="J20" t="s">
        <v>187</v>
      </c>
      <c r="K20" s="13" t="s">
        <v>2166</v>
      </c>
    </row>
    <row r="21" spans="4:11" ht="15">
      <c r="D21">
        <v>9</v>
      </c>
      <c r="H21">
        <v>9</v>
      </c>
      <c r="J21" t="s">
        <v>188</v>
      </c>
      <c r="K21" t="s">
        <v>189</v>
      </c>
    </row>
    <row r="22" spans="4:11" ht="15">
      <c r="D22">
        <v>10</v>
      </c>
      <c r="J22" t="s">
        <v>190</v>
      </c>
      <c r="K22" t="s">
        <v>191</v>
      </c>
    </row>
    <row r="23" spans="4:11" ht="15">
      <c r="D23">
        <v>11</v>
      </c>
      <c r="J23" t="s">
        <v>192</v>
      </c>
      <c r="K23" t="s">
        <v>193</v>
      </c>
    </row>
    <row r="24" spans="10:11" ht="15">
      <c r="J24" t="s">
        <v>194</v>
      </c>
      <c r="K24" t="s">
        <v>195</v>
      </c>
    </row>
    <row r="25" spans="10:11" ht="15">
      <c r="J25" t="s">
        <v>196</v>
      </c>
      <c r="K25" t="s">
        <v>197</v>
      </c>
    </row>
    <row r="26" spans="10:11" ht="15">
      <c r="J26" t="s">
        <v>198</v>
      </c>
      <c r="K26" t="s">
        <v>199</v>
      </c>
    </row>
    <row r="27" spans="10:11" ht="15">
      <c r="J27" t="s">
        <v>200</v>
      </c>
      <c r="K27" t="s">
        <v>201</v>
      </c>
    </row>
    <row r="28" spans="10:11" ht="15">
      <c r="J28" t="s">
        <v>202</v>
      </c>
      <c r="K28" t="s">
        <v>203</v>
      </c>
    </row>
    <row r="29" spans="10:11" ht="15">
      <c r="J29" t="s">
        <v>204</v>
      </c>
      <c r="K29" t="s">
        <v>205</v>
      </c>
    </row>
    <row r="30" spans="10:11" ht="15">
      <c r="J30" t="s">
        <v>206</v>
      </c>
      <c r="K30" t="s">
        <v>207</v>
      </c>
    </row>
    <row r="31" spans="10:11" ht="15">
      <c r="J31" t="s">
        <v>208</v>
      </c>
      <c r="K31" t="s">
        <v>209</v>
      </c>
    </row>
    <row r="32" spans="10:11" ht="15">
      <c r="J32" t="s">
        <v>210</v>
      </c>
      <c r="K32" t="s">
        <v>211</v>
      </c>
    </row>
    <row r="33" spans="10:11" ht="15">
      <c r="J33" t="s">
        <v>212</v>
      </c>
      <c r="K33" t="s">
        <v>213</v>
      </c>
    </row>
    <row r="34" spans="10:11" ht="15">
      <c r="J34" t="s">
        <v>214</v>
      </c>
      <c r="K34" t="s">
        <v>215</v>
      </c>
    </row>
    <row r="35" spans="10:11" ht="15">
      <c r="J35" t="s">
        <v>216</v>
      </c>
      <c r="K35" t="s">
        <v>217</v>
      </c>
    </row>
    <row r="36" spans="10:11" ht="15">
      <c r="J36" t="s">
        <v>218</v>
      </c>
      <c r="K36" t="s">
        <v>219</v>
      </c>
    </row>
    <row r="37" spans="10:11" ht="15">
      <c r="J37" t="s">
        <v>220</v>
      </c>
      <c r="K37" t="s">
        <v>221</v>
      </c>
    </row>
    <row r="38" spans="10:11" ht="15">
      <c r="J38" t="s">
        <v>222</v>
      </c>
      <c r="K38" t="s">
        <v>223</v>
      </c>
    </row>
    <row r="39" spans="10:11" ht="15">
      <c r="J39" t="s">
        <v>224</v>
      </c>
      <c r="K39" t="s">
        <v>225</v>
      </c>
    </row>
    <row r="40" spans="10:11" ht="15">
      <c r="J40" t="s">
        <v>226</v>
      </c>
      <c r="K40" t="s">
        <v>227</v>
      </c>
    </row>
    <row r="41" spans="10:11" ht="15">
      <c r="J41" t="s">
        <v>228</v>
      </c>
      <c r="K41" t="s">
        <v>229</v>
      </c>
    </row>
    <row r="42" spans="10:11" ht="15">
      <c r="J42" t="s">
        <v>230</v>
      </c>
      <c r="K42" t="s">
        <v>231</v>
      </c>
    </row>
    <row r="43" spans="10:11" ht="15">
      <c r="J43" t="s">
        <v>232</v>
      </c>
      <c r="K43" t="s">
        <v>233</v>
      </c>
    </row>
    <row r="44" spans="10:11" ht="15">
      <c r="J44" t="s">
        <v>234</v>
      </c>
      <c r="K44" t="s">
        <v>235</v>
      </c>
    </row>
    <row r="45" spans="10:11" ht="15">
      <c r="J45" t="s">
        <v>236</v>
      </c>
      <c r="K45" t="s">
        <v>237</v>
      </c>
    </row>
    <row r="46" spans="10:11" ht="15">
      <c r="J46" t="s">
        <v>238</v>
      </c>
      <c r="K46" t="s">
        <v>239</v>
      </c>
    </row>
    <row r="47" spans="10:11" ht="15">
      <c r="J47" t="s">
        <v>240</v>
      </c>
      <c r="K47" t="s">
        <v>241</v>
      </c>
    </row>
    <row r="48" spans="10:11" ht="15">
      <c r="J48" t="s">
        <v>242</v>
      </c>
      <c r="K48" t="s">
        <v>243</v>
      </c>
    </row>
    <row r="49" spans="10:11" ht="15">
      <c r="J49" t="s">
        <v>244</v>
      </c>
      <c r="K49" t="s">
        <v>245</v>
      </c>
    </row>
    <row r="50" spans="10:11" ht="15">
      <c r="J50" t="s">
        <v>246</v>
      </c>
      <c r="K50" t="s">
        <v>247</v>
      </c>
    </row>
    <row r="51" spans="10:11" ht="15">
      <c r="J51" t="s">
        <v>248</v>
      </c>
      <c r="K51" t="s">
        <v>249</v>
      </c>
    </row>
    <row r="52" spans="10:11" ht="15">
      <c r="J52" t="s">
        <v>250</v>
      </c>
      <c r="K52" t="s">
        <v>251</v>
      </c>
    </row>
    <row r="53" spans="10:11" ht="15">
      <c r="J53" t="s">
        <v>252</v>
      </c>
      <c r="K53" t="s">
        <v>253</v>
      </c>
    </row>
    <row r="54" spans="10:11" ht="15">
      <c r="J54" t="s">
        <v>254</v>
      </c>
      <c r="K54" t="s">
        <v>255</v>
      </c>
    </row>
    <row r="55" spans="10:11" ht="15">
      <c r="J55" t="s">
        <v>256</v>
      </c>
      <c r="K55" t="s">
        <v>257</v>
      </c>
    </row>
    <row r="56" spans="10:11" ht="15">
      <c r="J56" t="s">
        <v>258</v>
      </c>
      <c r="K56" t="s">
        <v>259</v>
      </c>
    </row>
    <row r="57" spans="10:11" ht="15">
      <c r="J57" t="s">
        <v>260</v>
      </c>
      <c r="K57" t="s">
        <v>261</v>
      </c>
    </row>
    <row r="58" spans="10:11" ht="15">
      <c r="J58" t="s">
        <v>262</v>
      </c>
      <c r="K58" t="s">
        <v>263</v>
      </c>
    </row>
    <row r="59" spans="10:11" ht="15">
      <c r="J59" t="s">
        <v>264</v>
      </c>
      <c r="K59" t="s">
        <v>265</v>
      </c>
    </row>
    <row r="60" spans="10:11" ht="15">
      <c r="J60" t="s">
        <v>266</v>
      </c>
      <c r="K60" t="s">
        <v>267</v>
      </c>
    </row>
    <row r="61" spans="10:11" ht="15">
      <c r="J61" t="s">
        <v>268</v>
      </c>
      <c r="K61" t="s">
        <v>269</v>
      </c>
    </row>
    <row r="62" spans="10:11" ht="15">
      <c r="J62" t="s">
        <v>270</v>
      </c>
      <c r="K62" t="s">
        <v>271</v>
      </c>
    </row>
    <row r="63" spans="10:11" ht="15">
      <c r="J63" t="s">
        <v>272</v>
      </c>
      <c r="K63" t="s">
        <v>273</v>
      </c>
    </row>
    <row r="64" spans="10:11" ht="15">
      <c r="J64" t="s">
        <v>274</v>
      </c>
      <c r="K64" t="s">
        <v>275</v>
      </c>
    </row>
    <row r="65" spans="10:11" ht="15">
      <c r="J65" t="s">
        <v>276</v>
      </c>
      <c r="K65" t="s">
        <v>277</v>
      </c>
    </row>
    <row r="66" spans="10:11" ht="15">
      <c r="J66" t="s">
        <v>278</v>
      </c>
      <c r="K66" t="s">
        <v>279</v>
      </c>
    </row>
    <row r="67" spans="10:11" ht="15">
      <c r="J67" t="s">
        <v>280</v>
      </c>
      <c r="K67" t="s">
        <v>281</v>
      </c>
    </row>
    <row r="68" spans="10:11" ht="15">
      <c r="J68" t="s">
        <v>282</v>
      </c>
      <c r="K68" t="s">
        <v>283</v>
      </c>
    </row>
    <row r="69" spans="10:11" ht="15">
      <c r="J69" t="s">
        <v>284</v>
      </c>
      <c r="K69" t="s">
        <v>285</v>
      </c>
    </row>
    <row r="70" spans="10:11" ht="15">
      <c r="J70" t="s">
        <v>286</v>
      </c>
      <c r="K70" t="s">
        <v>287</v>
      </c>
    </row>
    <row r="71" spans="10:11" ht="15">
      <c r="J71" t="s">
        <v>288</v>
      </c>
      <c r="K71" t="s">
        <v>289</v>
      </c>
    </row>
    <row r="72" spans="10:11" ht="15">
      <c r="J72" t="s">
        <v>290</v>
      </c>
      <c r="K72" t="s">
        <v>291</v>
      </c>
    </row>
    <row r="73" spans="10:11" ht="15">
      <c r="J73" t="s">
        <v>292</v>
      </c>
      <c r="K73" t="s">
        <v>293</v>
      </c>
    </row>
    <row r="74" spans="10:11" ht="15">
      <c r="J74" t="s">
        <v>294</v>
      </c>
      <c r="K74" t="s">
        <v>295</v>
      </c>
    </row>
    <row r="75" spans="10:11" ht="409.5">
      <c r="J75" t="s">
        <v>296</v>
      </c>
      <c r="K75" s="13" t="s">
        <v>297</v>
      </c>
    </row>
    <row r="76" spans="10:11" ht="409.5">
      <c r="J76" t="s">
        <v>298</v>
      </c>
      <c r="K76" s="13" t="s">
        <v>299</v>
      </c>
    </row>
    <row r="77" spans="10:11" ht="409.5">
      <c r="J77" t="s">
        <v>300</v>
      </c>
      <c r="K77" s="13" t="s">
        <v>301</v>
      </c>
    </row>
    <row r="78" spans="10:11" ht="409.5">
      <c r="J78" t="s">
        <v>302</v>
      </c>
      <c r="K78" s="13" t="s">
        <v>303</v>
      </c>
    </row>
    <row r="79" spans="10:11" ht="15">
      <c r="J79" t="s">
        <v>304</v>
      </c>
      <c r="K79">
        <v>16</v>
      </c>
    </row>
    <row r="80" spans="10:11" ht="15">
      <c r="J80" t="s">
        <v>319</v>
      </c>
      <c r="K80" t="s">
        <v>2163</v>
      </c>
    </row>
    <row r="81" spans="10:11" ht="409.5">
      <c r="J81" t="s">
        <v>320</v>
      </c>
      <c r="K81" s="13" t="s">
        <v>2164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83590-89A5-45FD-990B-FF0A5F8B1C0F}">
  <dimension ref="A1:G28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662</v>
      </c>
      <c r="B1" s="13" t="s">
        <v>2026</v>
      </c>
      <c r="C1" s="13" t="s">
        <v>2030</v>
      </c>
      <c r="D1" s="13" t="s">
        <v>144</v>
      </c>
      <c r="E1" s="13" t="s">
        <v>2032</v>
      </c>
      <c r="F1" s="13" t="s">
        <v>2033</v>
      </c>
      <c r="G1" s="13" t="s">
        <v>2034</v>
      </c>
    </row>
    <row r="2" spans="1:7" ht="15">
      <c r="A2" s="80" t="s">
        <v>663</v>
      </c>
      <c r="B2" s="80" t="s">
        <v>2027</v>
      </c>
      <c r="C2" s="104"/>
      <c r="D2" s="80"/>
      <c r="E2" s="80"/>
      <c r="F2" s="80"/>
      <c r="G2" s="80"/>
    </row>
    <row r="3" spans="1:7" ht="15">
      <c r="A3" s="81" t="s">
        <v>664</v>
      </c>
      <c r="B3" s="80" t="s">
        <v>2028</v>
      </c>
      <c r="C3" s="104"/>
      <c r="D3" s="80"/>
      <c r="E3" s="80"/>
      <c r="F3" s="80"/>
      <c r="G3" s="80"/>
    </row>
    <row r="4" spans="1:7" ht="15">
      <c r="A4" s="81" t="s">
        <v>665</v>
      </c>
      <c r="B4" s="80" t="s">
        <v>2029</v>
      </c>
      <c r="C4" s="104"/>
      <c r="D4" s="80"/>
      <c r="E4" s="80"/>
      <c r="F4" s="80"/>
      <c r="G4" s="80"/>
    </row>
    <row r="5" spans="1:7" ht="15">
      <c r="A5" s="81" t="s">
        <v>666</v>
      </c>
      <c r="B5" s="80">
        <v>308</v>
      </c>
      <c r="C5" s="104">
        <v>0.017751138262924328</v>
      </c>
      <c r="D5" s="80"/>
      <c r="E5" s="80"/>
      <c r="F5" s="80"/>
      <c r="G5" s="80"/>
    </row>
    <row r="6" spans="1:7" ht="15">
      <c r="A6" s="81" t="s">
        <v>667</v>
      </c>
      <c r="B6" s="80">
        <v>219</v>
      </c>
      <c r="C6" s="104">
        <v>0.012621750907728662</v>
      </c>
      <c r="D6" s="80"/>
      <c r="E6" s="80"/>
      <c r="F6" s="80"/>
      <c r="G6" s="80"/>
    </row>
    <row r="7" spans="1:7" ht="15">
      <c r="A7" s="81" t="s">
        <v>668</v>
      </c>
      <c r="B7" s="80">
        <v>0</v>
      </c>
      <c r="C7" s="104">
        <v>0</v>
      </c>
      <c r="D7" s="80"/>
      <c r="E7" s="80"/>
      <c r="F7" s="80"/>
      <c r="G7" s="80"/>
    </row>
    <row r="8" spans="1:7" ht="15">
      <c r="A8" s="81" t="s">
        <v>669</v>
      </c>
      <c r="B8" s="80">
        <v>16824</v>
      </c>
      <c r="C8" s="104">
        <v>0.969627110829347</v>
      </c>
      <c r="D8" s="80"/>
      <c r="E8" s="80"/>
      <c r="F8" s="80"/>
      <c r="G8" s="80"/>
    </row>
    <row r="9" spans="1:7" ht="15">
      <c r="A9" s="81" t="s">
        <v>670</v>
      </c>
      <c r="B9" s="80">
        <v>17351</v>
      </c>
      <c r="C9" s="104">
        <v>1</v>
      </c>
      <c r="D9" s="80"/>
      <c r="E9" s="80"/>
      <c r="F9" s="80"/>
      <c r="G9" s="80"/>
    </row>
    <row r="10" spans="1:7" ht="15">
      <c r="A10" s="103" t="s">
        <v>671</v>
      </c>
      <c r="B10" s="102">
        <v>239</v>
      </c>
      <c r="C10" s="105">
        <v>0.007717090693850398</v>
      </c>
      <c r="D10" s="102" t="s">
        <v>2031</v>
      </c>
      <c r="E10" s="102" t="b">
        <v>0</v>
      </c>
      <c r="F10" s="102" t="b">
        <v>0</v>
      </c>
      <c r="G10" s="102" t="b">
        <v>0</v>
      </c>
    </row>
    <row r="11" spans="1:7" ht="15">
      <c r="A11" s="103" t="s">
        <v>367</v>
      </c>
      <c r="B11" s="102">
        <v>137</v>
      </c>
      <c r="C11" s="105">
        <v>0.0037018633475802737</v>
      </c>
      <c r="D11" s="102" t="s">
        <v>2031</v>
      </c>
      <c r="E11" s="102" t="b">
        <v>0</v>
      </c>
      <c r="F11" s="102" t="b">
        <v>0</v>
      </c>
      <c r="G11" s="102" t="b">
        <v>0</v>
      </c>
    </row>
    <row r="12" spans="1:7" ht="15">
      <c r="A12" s="103" t="s">
        <v>672</v>
      </c>
      <c r="B12" s="102">
        <v>121</v>
      </c>
      <c r="C12" s="105">
        <v>0.003150390930559048</v>
      </c>
      <c r="D12" s="102" t="s">
        <v>2031</v>
      </c>
      <c r="E12" s="102" t="b">
        <v>0</v>
      </c>
      <c r="F12" s="102" t="b">
        <v>0</v>
      </c>
      <c r="G12" s="102" t="b">
        <v>0</v>
      </c>
    </row>
    <row r="13" spans="1:7" ht="15">
      <c r="A13" s="103" t="s">
        <v>673</v>
      </c>
      <c r="B13" s="102">
        <v>94</v>
      </c>
      <c r="C13" s="105">
        <v>0.0034769532596514254</v>
      </c>
      <c r="D13" s="102" t="s">
        <v>2031</v>
      </c>
      <c r="E13" s="102" t="b">
        <v>0</v>
      </c>
      <c r="F13" s="102" t="b">
        <v>0</v>
      </c>
      <c r="G13" s="102" t="b">
        <v>0</v>
      </c>
    </row>
    <row r="14" spans="1:7" ht="15">
      <c r="A14" s="103" t="s">
        <v>674</v>
      </c>
      <c r="B14" s="102">
        <v>81</v>
      </c>
      <c r="C14" s="105">
        <v>0.005880135236224098</v>
      </c>
      <c r="D14" s="102" t="s">
        <v>2031</v>
      </c>
      <c r="E14" s="102" t="b">
        <v>0</v>
      </c>
      <c r="F14" s="102" t="b">
        <v>0</v>
      </c>
      <c r="G14" s="102" t="b">
        <v>0</v>
      </c>
    </row>
    <row r="15" spans="1:7" ht="15">
      <c r="A15" s="103" t="s">
        <v>675</v>
      </c>
      <c r="B15" s="102">
        <v>61</v>
      </c>
      <c r="C15" s="105">
        <v>0.003974376333484889</v>
      </c>
      <c r="D15" s="102" t="s">
        <v>2031</v>
      </c>
      <c r="E15" s="102" t="b">
        <v>0</v>
      </c>
      <c r="F15" s="102" t="b">
        <v>0</v>
      </c>
      <c r="G15" s="102" t="b">
        <v>0</v>
      </c>
    </row>
    <row r="16" spans="1:7" ht="15">
      <c r="A16" s="103" t="s">
        <v>676</v>
      </c>
      <c r="B16" s="102">
        <v>58</v>
      </c>
      <c r="C16" s="105">
        <v>0.0042104672061851565</v>
      </c>
      <c r="D16" s="102" t="s">
        <v>2031</v>
      </c>
      <c r="E16" s="102" t="b">
        <v>0</v>
      </c>
      <c r="F16" s="102" t="b">
        <v>0</v>
      </c>
      <c r="G16" s="102" t="b">
        <v>0</v>
      </c>
    </row>
    <row r="17" spans="1:7" ht="15">
      <c r="A17" s="103" t="s">
        <v>677</v>
      </c>
      <c r="B17" s="102">
        <v>52</v>
      </c>
      <c r="C17" s="105">
        <v>0.002763382533109141</v>
      </c>
      <c r="D17" s="102" t="s">
        <v>2031</v>
      </c>
      <c r="E17" s="102" t="b">
        <v>0</v>
      </c>
      <c r="F17" s="102" t="b">
        <v>0</v>
      </c>
      <c r="G17" s="102" t="b">
        <v>0</v>
      </c>
    </row>
    <row r="18" spans="1:7" ht="15">
      <c r="A18" s="103" t="s">
        <v>678</v>
      </c>
      <c r="B18" s="102">
        <v>46</v>
      </c>
      <c r="C18" s="105">
        <v>0.003105094518813964</v>
      </c>
      <c r="D18" s="102" t="s">
        <v>2031</v>
      </c>
      <c r="E18" s="102" t="b">
        <v>0</v>
      </c>
      <c r="F18" s="102" t="b">
        <v>0</v>
      </c>
      <c r="G18" s="102" t="b">
        <v>0</v>
      </c>
    </row>
    <row r="19" spans="1:7" ht="15">
      <c r="A19" s="103" t="s">
        <v>679</v>
      </c>
      <c r="B19" s="102">
        <v>44</v>
      </c>
      <c r="C19" s="105">
        <v>0.0024994878167021494</v>
      </c>
      <c r="D19" s="102" t="s">
        <v>2031</v>
      </c>
      <c r="E19" s="102" t="b">
        <v>0</v>
      </c>
      <c r="F19" s="102" t="b">
        <v>0</v>
      </c>
      <c r="G19" s="102" t="b">
        <v>0</v>
      </c>
    </row>
    <row r="20" spans="1:7" ht="15">
      <c r="A20" s="103" t="s">
        <v>680</v>
      </c>
      <c r="B20" s="102">
        <v>43</v>
      </c>
      <c r="C20" s="105">
        <v>0.0032409022473082875</v>
      </c>
      <c r="D20" s="102" t="s">
        <v>2031</v>
      </c>
      <c r="E20" s="102" t="b">
        <v>0</v>
      </c>
      <c r="F20" s="102" t="b">
        <v>0</v>
      </c>
      <c r="G20" s="102" t="b">
        <v>0</v>
      </c>
    </row>
    <row r="21" spans="1:7" ht="15">
      <c r="A21" s="103" t="s">
        <v>681</v>
      </c>
      <c r="B21" s="102">
        <v>41</v>
      </c>
      <c r="C21" s="105">
        <v>0.0024923963602897503</v>
      </c>
      <c r="D21" s="102" t="s">
        <v>2031</v>
      </c>
      <c r="E21" s="102" t="b">
        <v>0</v>
      </c>
      <c r="F21" s="102" t="b">
        <v>0</v>
      </c>
      <c r="G21" s="102" t="b">
        <v>0</v>
      </c>
    </row>
    <row r="22" spans="1:7" ht="15">
      <c r="A22" s="103" t="s">
        <v>682</v>
      </c>
      <c r="B22" s="102">
        <v>40</v>
      </c>
      <c r="C22" s="105">
        <v>0.0020565647405316745</v>
      </c>
      <c r="D22" s="102" t="s">
        <v>2031</v>
      </c>
      <c r="E22" s="102" t="b">
        <v>0</v>
      </c>
      <c r="F22" s="102" t="b">
        <v>0</v>
      </c>
      <c r="G22" s="102" t="b">
        <v>0</v>
      </c>
    </row>
    <row r="23" spans="1:7" ht="15">
      <c r="A23" s="103" t="s">
        <v>683</v>
      </c>
      <c r="B23" s="102">
        <v>38</v>
      </c>
      <c r="C23" s="105">
        <v>0.005776339851459376</v>
      </c>
      <c r="D23" s="102" t="s">
        <v>2031</v>
      </c>
      <c r="E23" s="102" t="b">
        <v>0</v>
      </c>
      <c r="F23" s="102" t="b">
        <v>0</v>
      </c>
      <c r="G23" s="102" t="b">
        <v>0</v>
      </c>
    </row>
    <row r="24" spans="1:7" ht="15">
      <c r="A24" s="103" t="s">
        <v>684</v>
      </c>
      <c r="B24" s="102">
        <v>36</v>
      </c>
      <c r="C24" s="105">
        <v>0.0026133934383218214</v>
      </c>
      <c r="D24" s="102" t="s">
        <v>2031</v>
      </c>
      <c r="E24" s="102" t="b">
        <v>0</v>
      </c>
      <c r="F24" s="102" t="b">
        <v>0</v>
      </c>
      <c r="G24" s="102" t="b">
        <v>0</v>
      </c>
    </row>
    <row r="25" spans="1:7" ht="15">
      <c r="A25" s="103" t="s">
        <v>685</v>
      </c>
      <c r="B25" s="102">
        <v>36</v>
      </c>
      <c r="C25" s="105">
        <v>0.0026133934383218214</v>
      </c>
      <c r="D25" s="102" t="s">
        <v>2031</v>
      </c>
      <c r="E25" s="102" t="b">
        <v>0</v>
      </c>
      <c r="F25" s="102" t="b">
        <v>0</v>
      </c>
      <c r="G25" s="102" t="b">
        <v>0</v>
      </c>
    </row>
    <row r="26" spans="1:7" ht="15">
      <c r="A26" s="103" t="s">
        <v>686</v>
      </c>
      <c r="B26" s="102">
        <v>35</v>
      </c>
      <c r="C26" s="105">
        <v>0.0027413598109017226</v>
      </c>
      <c r="D26" s="102" t="s">
        <v>2031</v>
      </c>
      <c r="E26" s="102" t="b">
        <v>0</v>
      </c>
      <c r="F26" s="102" t="b">
        <v>0</v>
      </c>
      <c r="G26" s="102" t="b">
        <v>0</v>
      </c>
    </row>
    <row r="27" spans="1:7" ht="15">
      <c r="A27" s="103" t="s">
        <v>687</v>
      </c>
      <c r="B27" s="102">
        <v>35</v>
      </c>
      <c r="C27" s="105">
        <v>0.0027413598109017226</v>
      </c>
      <c r="D27" s="102" t="s">
        <v>2031</v>
      </c>
      <c r="E27" s="102" t="b">
        <v>0</v>
      </c>
      <c r="F27" s="102" t="b">
        <v>0</v>
      </c>
      <c r="G27" s="102" t="b">
        <v>0</v>
      </c>
    </row>
    <row r="28" spans="1:7" ht="15">
      <c r="A28" s="103" t="s">
        <v>688</v>
      </c>
      <c r="B28" s="102">
        <v>34</v>
      </c>
      <c r="C28" s="105">
        <v>0.0034581920535367346</v>
      </c>
      <c r="D28" s="102" t="s">
        <v>2031</v>
      </c>
      <c r="E28" s="102" t="b">
        <v>0</v>
      </c>
      <c r="F28" s="102" t="b">
        <v>0</v>
      </c>
      <c r="G28" s="102" t="b">
        <v>0</v>
      </c>
    </row>
    <row r="29" spans="1:7" ht="15">
      <c r="A29" s="103" t="s">
        <v>689</v>
      </c>
      <c r="B29" s="102">
        <v>34</v>
      </c>
      <c r="C29" s="105">
        <v>0.0022950698617320606</v>
      </c>
      <c r="D29" s="102" t="s">
        <v>2031</v>
      </c>
      <c r="E29" s="102" t="b">
        <v>0</v>
      </c>
      <c r="F29" s="102" t="b">
        <v>0</v>
      </c>
      <c r="G29" s="102" t="b">
        <v>0</v>
      </c>
    </row>
    <row r="30" spans="1:7" ht="15">
      <c r="A30" s="103" t="s">
        <v>690</v>
      </c>
      <c r="B30" s="102">
        <v>34</v>
      </c>
      <c r="C30" s="105">
        <v>0.002663035244875959</v>
      </c>
      <c r="D30" s="102" t="s">
        <v>2031</v>
      </c>
      <c r="E30" s="102" t="b">
        <v>0</v>
      </c>
      <c r="F30" s="102" t="b">
        <v>0</v>
      </c>
      <c r="G30" s="102" t="b">
        <v>0</v>
      </c>
    </row>
    <row r="31" spans="1:7" ht="15">
      <c r="A31" s="103" t="s">
        <v>691</v>
      </c>
      <c r="B31" s="102">
        <v>34</v>
      </c>
      <c r="C31" s="105">
        <v>0.0023792314956013185</v>
      </c>
      <c r="D31" s="102" t="s">
        <v>2031</v>
      </c>
      <c r="E31" s="102" t="b">
        <v>0</v>
      </c>
      <c r="F31" s="102" t="b">
        <v>0</v>
      </c>
      <c r="G31" s="102" t="b">
        <v>0</v>
      </c>
    </row>
    <row r="32" spans="1:7" ht="15">
      <c r="A32" s="103" t="s">
        <v>692</v>
      </c>
      <c r="B32" s="102">
        <v>32</v>
      </c>
      <c r="C32" s="105">
        <v>0.002013438912560505</v>
      </c>
      <c r="D32" s="102" t="s">
        <v>2031</v>
      </c>
      <c r="E32" s="102" t="b">
        <v>0</v>
      </c>
      <c r="F32" s="102" t="b">
        <v>0</v>
      </c>
      <c r="G32" s="102" t="b">
        <v>0</v>
      </c>
    </row>
    <row r="33" spans="1:7" ht="15">
      <c r="A33" s="103" t="s">
        <v>693</v>
      </c>
      <c r="B33" s="102">
        <v>32</v>
      </c>
      <c r="C33" s="105">
        <v>0.002833301611059495</v>
      </c>
      <c r="D33" s="102" t="s">
        <v>2031</v>
      </c>
      <c r="E33" s="102" t="b">
        <v>0</v>
      </c>
      <c r="F33" s="102" t="b">
        <v>1</v>
      </c>
      <c r="G33" s="102" t="b">
        <v>0</v>
      </c>
    </row>
    <row r="34" spans="1:7" ht="15">
      <c r="A34" s="103" t="s">
        <v>694</v>
      </c>
      <c r="B34" s="102">
        <v>32</v>
      </c>
      <c r="C34" s="105">
        <v>0.0031004110221415104</v>
      </c>
      <c r="D34" s="102" t="s">
        <v>2031</v>
      </c>
      <c r="E34" s="102" t="b">
        <v>0</v>
      </c>
      <c r="F34" s="102" t="b">
        <v>0</v>
      </c>
      <c r="G34" s="102" t="b">
        <v>0</v>
      </c>
    </row>
    <row r="35" spans="1:7" ht="15">
      <c r="A35" s="103" t="s">
        <v>695</v>
      </c>
      <c r="B35" s="102">
        <v>32</v>
      </c>
      <c r="C35" s="105">
        <v>0.0025063861128244323</v>
      </c>
      <c r="D35" s="102" t="s">
        <v>2031</v>
      </c>
      <c r="E35" s="102" t="b">
        <v>0</v>
      </c>
      <c r="F35" s="102" t="b">
        <v>0</v>
      </c>
      <c r="G35" s="102" t="b">
        <v>0</v>
      </c>
    </row>
    <row r="36" spans="1:7" ht="15">
      <c r="A36" s="103" t="s">
        <v>696</v>
      </c>
      <c r="B36" s="102">
        <v>31</v>
      </c>
      <c r="C36" s="105">
        <v>0.002250422127443791</v>
      </c>
      <c r="D36" s="102" t="s">
        <v>2031</v>
      </c>
      <c r="E36" s="102" t="b">
        <v>0</v>
      </c>
      <c r="F36" s="102" t="b">
        <v>0</v>
      </c>
      <c r="G36" s="102" t="b">
        <v>0</v>
      </c>
    </row>
    <row r="37" spans="1:7" ht="15">
      <c r="A37" s="103" t="s">
        <v>697</v>
      </c>
      <c r="B37" s="102">
        <v>31</v>
      </c>
      <c r="C37" s="105">
        <v>0.0028682529647642125</v>
      </c>
      <c r="D37" s="102" t="s">
        <v>2031</v>
      </c>
      <c r="E37" s="102" t="b">
        <v>0</v>
      </c>
      <c r="F37" s="102" t="b">
        <v>0</v>
      </c>
      <c r="G37" s="102" t="b">
        <v>0</v>
      </c>
    </row>
    <row r="38" spans="1:7" ht="15">
      <c r="A38" s="103" t="s">
        <v>698</v>
      </c>
      <c r="B38" s="102">
        <v>29</v>
      </c>
      <c r="C38" s="105">
        <v>0.0020293445109540657</v>
      </c>
      <c r="D38" s="102" t="s">
        <v>2031</v>
      </c>
      <c r="E38" s="102" t="b">
        <v>0</v>
      </c>
      <c r="F38" s="102" t="b">
        <v>0</v>
      </c>
      <c r="G38" s="102" t="b">
        <v>0</v>
      </c>
    </row>
    <row r="39" spans="1:7" ht="15">
      <c r="A39" s="103" t="s">
        <v>699</v>
      </c>
      <c r="B39" s="102">
        <v>29</v>
      </c>
      <c r="C39" s="105">
        <v>0.0021052336030925782</v>
      </c>
      <c r="D39" s="102" t="s">
        <v>2031</v>
      </c>
      <c r="E39" s="102" t="b">
        <v>0</v>
      </c>
      <c r="F39" s="102" t="b">
        <v>0</v>
      </c>
      <c r="G39" s="102" t="b">
        <v>0</v>
      </c>
    </row>
    <row r="40" spans="1:7" ht="15">
      <c r="A40" s="103" t="s">
        <v>700</v>
      </c>
      <c r="B40" s="102">
        <v>28</v>
      </c>
      <c r="C40" s="105">
        <v>0.0025906800972063855</v>
      </c>
      <c r="D40" s="102" t="s">
        <v>2031</v>
      </c>
      <c r="E40" s="102" t="b">
        <v>0</v>
      </c>
      <c r="F40" s="102" t="b">
        <v>0</v>
      </c>
      <c r="G40" s="102" t="b">
        <v>0</v>
      </c>
    </row>
    <row r="41" spans="1:7" ht="15">
      <c r="A41" s="103" t="s">
        <v>701</v>
      </c>
      <c r="B41" s="102">
        <v>27</v>
      </c>
      <c r="C41" s="105">
        <v>0.0017591501803949508</v>
      </c>
      <c r="D41" s="102" t="s">
        <v>2031</v>
      </c>
      <c r="E41" s="102" t="b">
        <v>0</v>
      </c>
      <c r="F41" s="102" t="b">
        <v>0</v>
      </c>
      <c r="G41" s="102" t="b">
        <v>0</v>
      </c>
    </row>
    <row r="42" spans="1:7" ht="15">
      <c r="A42" s="103" t="s">
        <v>702</v>
      </c>
      <c r="B42" s="102">
        <v>27</v>
      </c>
      <c r="C42" s="105">
        <v>0.0028918067515677336</v>
      </c>
      <c r="D42" s="102" t="s">
        <v>2031</v>
      </c>
      <c r="E42" s="102" t="b">
        <v>0</v>
      </c>
      <c r="F42" s="102" t="b">
        <v>0</v>
      </c>
      <c r="G42" s="102" t="b">
        <v>0</v>
      </c>
    </row>
    <row r="43" spans="1:7" ht="15">
      <c r="A43" s="103" t="s">
        <v>703</v>
      </c>
      <c r="B43" s="102">
        <v>26</v>
      </c>
      <c r="C43" s="105">
        <v>0.00230205755898584</v>
      </c>
      <c r="D43" s="102" t="s">
        <v>2031</v>
      </c>
      <c r="E43" s="102" t="b">
        <v>0</v>
      </c>
      <c r="F43" s="102" t="b">
        <v>0</v>
      </c>
      <c r="G43" s="102" t="b">
        <v>0</v>
      </c>
    </row>
    <row r="44" spans="1:7" ht="15">
      <c r="A44" s="103" t="s">
        <v>704</v>
      </c>
      <c r="B44" s="102">
        <v>26</v>
      </c>
      <c r="C44" s="105">
        <v>0.001755053423677458</v>
      </c>
      <c r="D44" s="102" t="s">
        <v>2031</v>
      </c>
      <c r="E44" s="102" t="b">
        <v>0</v>
      </c>
      <c r="F44" s="102" t="b">
        <v>0</v>
      </c>
      <c r="G44" s="102" t="b">
        <v>0</v>
      </c>
    </row>
    <row r="45" spans="1:7" ht="15">
      <c r="A45" s="103" t="s">
        <v>705</v>
      </c>
      <c r="B45" s="102">
        <v>26</v>
      </c>
      <c r="C45" s="105">
        <v>0.0024056315188345006</v>
      </c>
      <c r="D45" s="102" t="s">
        <v>2031</v>
      </c>
      <c r="E45" s="102" t="b">
        <v>0</v>
      </c>
      <c r="F45" s="102" t="b">
        <v>0</v>
      </c>
      <c r="G45" s="102" t="b">
        <v>0</v>
      </c>
    </row>
    <row r="46" spans="1:7" ht="15">
      <c r="A46" s="103" t="s">
        <v>706</v>
      </c>
      <c r="B46" s="102">
        <v>26</v>
      </c>
      <c r="C46" s="105">
        <v>0.0026444998056457383</v>
      </c>
      <c r="D46" s="102" t="s">
        <v>2031</v>
      </c>
      <c r="E46" s="102" t="b">
        <v>0</v>
      </c>
      <c r="F46" s="102" t="b">
        <v>0</v>
      </c>
      <c r="G46" s="102" t="b">
        <v>0</v>
      </c>
    </row>
    <row r="47" spans="1:7" ht="15">
      <c r="A47" s="103" t="s">
        <v>707</v>
      </c>
      <c r="B47" s="102">
        <v>25</v>
      </c>
      <c r="C47" s="105">
        <v>0.003006870235063331</v>
      </c>
      <c r="D47" s="102" t="s">
        <v>2031</v>
      </c>
      <c r="E47" s="102" t="b">
        <v>0</v>
      </c>
      <c r="F47" s="102" t="b">
        <v>0</v>
      </c>
      <c r="G47" s="102" t="b">
        <v>0</v>
      </c>
    </row>
    <row r="48" spans="1:7" ht="15">
      <c r="A48" s="103" t="s">
        <v>708</v>
      </c>
      <c r="B48" s="102">
        <v>24</v>
      </c>
      <c r="C48" s="105">
        <v>0.001679457526306813</v>
      </c>
      <c r="D48" s="102" t="s">
        <v>2031</v>
      </c>
      <c r="E48" s="102" t="b">
        <v>0</v>
      </c>
      <c r="F48" s="102" t="b">
        <v>0</v>
      </c>
      <c r="G48" s="102" t="b">
        <v>0</v>
      </c>
    </row>
    <row r="49" spans="1:7" ht="15">
      <c r="A49" s="103" t="s">
        <v>709</v>
      </c>
      <c r="B49" s="102">
        <v>24</v>
      </c>
      <c r="C49" s="105">
        <v>0.001679457526306813</v>
      </c>
      <c r="D49" s="102" t="s">
        <v>2031</v>
      </c>
      <c r="E49" s="102" t="b">
        <v>0</v>
      </c>
      <c r="F49" s="102" t="b">
        <v>0</v>
      </c>
      <c r="G49" s="102" t="b">
        <v>0</v>
      </c>
    </row>
    <row r="50" spans="1:7" ht="15">
      <c r="A50" s="103" t="s">
        <v>710</v>
      </c>
      <c r="B50" s="102">
        <v>24</v>
      </c>
      <c r="C50" s="105">
        <v>0.0018088756729162535</v>
      </c>
      <c r="D50" s="102" t="s">
        <v>2031</v>
      </c>
      <c r="E50" s="102" t="b">
        <v>0</v>
      </c>
      <c r="F50" s="102" t="b">
        <v>0</v>
      </c>
      <c r="G50" s="102" t="b">
        <v>0</v>
      </c>
    </row>
    <row r="51" spans="1:7" ht="15">
      <c r="A51" s="103" t="s">
        <v>711</v>
      </c>
      <c r="B51" s="102">
        <v>23</v>
      </c>
      <c r="C51" s="105">
        <v>0.0018741146219745123</v>
      </c>
      <c r="D51" s="102" t="s">
        <v>2031</v>
      </c>
      <c r="E51" s="102" t="b">
        <v>0</v>
      </c>
      <c r="F51" s="102" t="b">
        <v>0</v>
      </c>
      <c r="G51" s="102" t="b">
        <v>0</v>
      </c>
    </row>
    <row r="52" spans="1:7" ht="15">
      <c r="A52" s="103" t="s">
        <v>712</v>
      </c>
      <c r="B52" s="102">
        <v>23</v>
      </c>
      <c r="C52" s="105">
        <v>0.0018741146219745123</v>
      </c>
      <c r="D52" s="102" t="s">
        <v>2031</v>
      </c>
      <c r="E52" s="102" t="b">
        <v>0</v>
      </c>
      <c r="F52" s="102" t="b">
        <v>0</v>
      </c>
      <c r="G52" s="102" t="b">
        <v>0</v>
      </c>
    </row>
    <row r="53" spans="1:7" ht="15">
      <c r="A53" s="103" t="s">
        <v>713</v>
      </c>
      <c r="B53" s="102">
        <v>23</v>
      </c>
      <c r="C53" s="105">
        <v>0.003193276019829914</v>
      </c>
      <c r="D53" s="102" t="s">
        <v>2031</v>
      </c>
      <c r="E53" s="102" t="b">
        <v>0</v>
      </c>
      <c r="F53" s="102" t="b">
        <v>0</v>
      </c>
      <c r="G53" s="102" t="b">
        <v>0</v>
      </c>
    </row>
    <row r="54" spans="1:7" ht="15">
      <c r="A54" s="103" t="s">
        <v>714</v>
      </c>
      <c r="B54" s="102">
        <v>23</v>
      </c>
      <c r="C54" s="105">
        <v>0.0023393652126866143</v>
      </c>
      <c r="D54" s="102" t="s">
        <v>2031</v>
      </c>
      <c r="E54" s="102" t="b">
        <v>0</v>
      </c>
      <c r="F54" s="102" t="b">
        <v>0</v>
      </c>
      <c r="G54" s="102" t="b">
        <v>0</v>
      </c>
    </row>
    <row r="55" spans="1:7" ht="15">
      <c r="A55" s="103" t="s">
        <v>715</v>
      </c>
      <c r="B55" s="102">
        <v>22</v>
      </c>
      <c r="C55" s="105">
        <v>0.001867274328644657</v>
      </c>
      <c r="D55" s="102" t="s">
        <v>2031</v>
      </c>
      <c r="E55" s="102" t="b">
        <v>0</v>
      </c>
      <c r="F55" s="102" t="b">
        <v>0</v>
      </c>
      <c r="G55" s="102" t="b">
        <v>0</v>
      </c>
    </row>
    <row r="56" spans="1:7" ht="15">
      <c r="A56" s="103" t="s">
        <v>716</v>
      </c>
      <c r="B56" s="102">
        <v>22</v>
      </c>
      <c r="C56" s="105">
        <v>0.0016581360335065657</v>
      </c>
      <c r="D56" s="102" t="s">
        <v>2031</v>
      </c>
      <c r="E56" s="102" t="b">
        <v>0</v>
      </c>
      <c r="F56" s="102" t="b">
        <v>0</v>
      </c>
      <c r="G56" s="102" t="b">
        <v>0</v>
      </c>
    </row>
    <row r="57" spans="1:7" ht="15">
      <c r="A57" s="103" t="s">
        <v>717</v>
      </c>
      <c r="B57" s="102">
        <v>22</v>
      </c>
      <c r="C57" s="105">
        <v>0.001947894857603403</v>
      </c>
      <c r="D57" s="102" t="s">
        <v>2031</v>
      </c>
      <c r="E57" s="102" t="b">
        <v>0</v>
      </c>
      <c r="F57" s="102" t="b">
        <v>0</v>
      </c>
      <c r="G57" s="102" t="b">
        <v>0</v>
      </c>
    </row>
    <row r="58" spans="1:7" ht="15">
      <c r="A58" s="103" t="s">
        <v>718</v>
      </c>
      <c r="B58" s="102">
        <v>22</v>
      </c>
      <c r="C58" s="105">
        <v>0.001867274328644657</v>
      </c>
      <c r="D58" s="102" t="s">
        <v>2031</v>
      </c>
      <c r="E58" s="102" t="b">
        <v>0</v>
      </c>
      <c r="F58" s="102" t="b">
        <v>0</v>
      </c>
      <c r="G58" s="102" t="b">
        <v>0</v>
      </c>
    </row>
    <row r="59" spans="1:7" ht="15">
      <c r="A59" s="103" t="s">
        <v>719</v>
      </c>
      <c r="B59" s="102">
        <v>22</v>
      </c>
      <c r="C59" s="105">
        <v>0.0016581360335065657</v>
      </c>
      <c r="D59" s="102" t="s">
        <v>2031</v>
      </c>
      <c r="E59" s="102" t="b">
        <v>0</v>
      </c>
      <c r="F59" s="102" t="b">
        <v>0</v>
      </c>
      <c r="G59" s="102" t="b">
        <v>0</v>
      </c>
    </row>
    <row r="60" spans="1:7" ht="15">
      <c r="A60" s="103" t="s">
        <v>720</v>
      </c>
      <c r="B60" s="102">
        <v>22</v>
      </c>
      <c r="C60" s="105">
        <v>0.001792631377540838</v>
      </c>
      <c r="D60" s="102" t="s">
        <v>2031</v>
      </c>
      <c r="E60" s="102" t="b">
        <v>0</v>
      </c>
      <c r="F60" s="102" t="b">
        <v>0</v>
      </c>
      <c r="G60" s="102" t="b">
        <v>0</v>
      </c>
    </row>
    <row r="61" spans="1:7" ht="15">
      <c r="A61" s="103" t="s">
        <v>721</v>
      </c>
      <c r="B61" s="102">
        <v>22</v>
      </c>
      <c r="C61" s="105">
        <v>0.002356286982758894</v>
      </c>
      <c r="D61" s="102" t="s">
        <v>2031</v>
      </c>
      <c r="E61" s="102" t="b">
        <v>0</v>
      </c>
      <c r="F61" s="102" t="b">
        <v>0</v>
      </c>
      <c r="G61" s="102" t="b">
        <v>0</v>
      </c>
    </row>
    <row r="62" spans="1:7" ht="15">
      <c r="A62" s="103" t="s">
        <v>722</v>
      </c>
      <c r="B62" s="102">
        <v>21</v>
      </c>
      <c r="C62" s="105">
        <v>0.0027010615484757707</v>
      </c>
      <c r="D62" s="102" t="s">
        <v>2031</v>
      </c>
      <c r="E62" s="102" t="b">
        <v>0</v>
      </c>
      <c r="F62" s="102" t="b">
        <v>0</v>
      </c>
      <c r="G62" s="102" t="b">
        <v>0</v>
      </c>
    </row>
    <row r="63" spans="1:7" ht="15">
      <c r="A63" s="103" t="s">
        <v>723</v>
      </c>
      <c r="B63" s="102">
        <v>21</v>
      </c>
      <c r="C63" s="105">
        <v>0.003192187812648603</v>
      </c>
      <c r="D63" s="102" t="s">
        <v>2031</v>
      </c>
      <c r="E63" s="102" t="b">
        <v>0</v>
      </c>
      <c r="F63" s="102" t="b">
        <v>0</v>
      </c>
      <c r="G63" s="102" t="b">
        <v>0</v>
      </c>
    </row>
    <row r="64" spans="1:7" ht="15">
      <c r="A64" s="103" t="s">
        <v>377</v>
      </c>
      <c r="B64" s="102">
        <v>20</v>
      </c>
      <c r="C64" s="105">
        <v>0.0017708135069121843</v>
      </c>
      <c r="D64" s="102" t="s">
        <v>2031</v>
      </c>
      <c r="E64" s="102" t="b">
        <v>0</v>
      </c>
      <c r="F64" s="102" t="b">
        <v>0</v>
      </c>
      <c r="G64" s="102" t="b">
        <v>0</v>
      </c>
    </row>
    <row r="65" spans="1:7" ht="15">
      <c r="A65" s="103" t="s">
        <v>724</v>
      </c>
      <c r="B65" s="102">
        <v>20</v>
      </c>
      <c r="C65" s="105">
        <v>0.002405496188050665</v>
      </c>
      <c r="D65" s="102" t="s">
        <v>2031</v>
      </c>
      <c r="E65" s="102" t="b">
        <v>0</v>
      </c>
      <c r="F65" s="102" t="b">
        <v>0</v>
      </c>
      <c r="G65" s="102" t="b">
        <v>0</v>
      </c>
    </row>
    <row r="66" spans="1:7" ht="15">
      <c r="A66" s="103" t="s">
        <v>725</v>
      </c>
      <c r="B66" s="102">
        <v>20</v>
      </c>
      <c r="C66" s="105">
        <v>0.002034230619727491</v>
      </c>
      <c r="D66" s="102" t="s">
        <v>2031</v>
      </c>
      <c r="E66" s="102" t="b">
        <v>0</v>
      </c>
      <c r="F66" s="102" t="b">
        <v>0</v>
      </c>
      <c r="G66" s="102" t="b">
        <v>0</v>
      </c>
    </row>
    <row r="67" spans="1:7" ht="15">
      <c r="A67" s="103" t="s">
        <v>726</v>
      </c>
      <c r="B67" s="102">
        <v>20</v>
      </c>
      <c r="C67" s="105">
        <v>0.001629664888673489</v>
      </c>
      <c r="D67" s="102" t="s">
        <v>2031</v>
      </c>
      <c r="E67" s="102" t="b">
        <v>0</v>
      </c>
      <c r="F67" s="102" t="b">
        <v>0</v>
      </c>
      <c r="G67" s="102" t="b">
        <v>0</v>
      </c>
    </row>
    <row r="68" spans="1:7" ht="15">
      <c r="A68" s="103" t="s">
        <v>727</v>
      </c>
      <c r="B68" s="102">
        <v>20</v>
      </c>
      <c r="C68" s="105">
        <v>0.002034230619727491</v>
      </c>
      <c r="D68" s="102" t="s">
        <v>2031</v>
      </c>
      <c r="E68" s="102" t="b">
        <v>0</v>
      </c>
      <c r="F68" s="102" t="b">
        <v>0</v>
      </c>
      <c r="G68" s="102" t="b">
        <v>0</v>
      </c>
    </row>
    <row r="69" spans="1:7" ht="15">
      <c r="A69" s="103" t="s">
        <v>728</v>
      </c>
      <c r="B69" s="102">
        <v>20</v>
      </c>
      <c r="C69" s="105">
        <v>0.0017708135069121843</v>
      </c>
      <c r="D69" s="102" t="s">
        <v>2031</v>
      </c>
      <c r="E69" s="102" t="b">
        <v>0</v>
      </c>
      <c r="F69" s="102" t="b">
        <v>0</v>
      </c>
      <c r="G69" s="102" t="b">
        <v>0</v>
      </c>
    </row>
    <row r="70" spans="1:7" ht="15">
      <c r="A70" s="103" t="s">
        <v>729</v>
      </c>
      <c r="B70" s="102">
        <v>19</v>
      </c>
      <c r="C70" s="105">
        <v>0.0014881667544895066</v>
      </c>
      <c r="D70" s="102" t="s">
        <v>2031</v>
      </c>
      <c r="E70" s="102" t="b">
        <v>0</v>
      </c>
      <c r="F70" s="102" t="b">
        <v>0</v>
      </c>
      <c r="G70" s="102" t="b">
        <v>0</v>
      </c>
    </row>
    <row r="71" spans="1:7" ht="15">
      <c r="A71" s="103" t="s">
        <v>730</v>
      </c>
      <c r="B71" s="102">
        <v>19</v>
      </c>
      <c r="C71" s="105">
        <v>0.001612646011102204</v>
      </c>
      <c r="D71" s="102" t="s">
        <v>2031</v>
      </c>
      <c r="E71" s="102" t="b">
        <v>0</v>
      </c>
      <c r="F71" s="102" t="b">
        <v>0</v>
      </c>
      <c r="G71" s="102" t="b">
        <v>0</v>
      </c>
    </row>
    <row r="72" spans="1:7" ht="15">
      <c r="A72" s="103" t="s">
        <v>731</v>
      </c>
      <c r="B72" s="102">
        <v>19</v>
      </c>
      <c r="C72" s="105">
        <v>0.0019325190887411166</v>
      </c>
      <c r="D72" s="102" t="s">
        <v>2031</v>
      </c>
      <c r="E72" s="102" t="b">
        <v>0</v>
      </c>
      <c r="F72" s="102" t="b">
        <v>0</v>
      </c>
      <c r="G72" s="102" t="b">
        <v>0</v>
      </c>
    </row>
    <row r="73" spans="1:7" ht="15">
      <c r="A73" s="103" t="s">
        <v>732</v>
      </c>
      <c r="B73" s="102">
        <v>19</v>
      </c>
      <c r="C73" s="105">
        <v>0.001612646011102204</v>
      </c>
      <c r="D73" s="102" t="s">
        <v>2031</v>
      </c>
      <c r="E73" s="102" t="b">
        <v>0</v>
      </c>
      <c r="F73" s="102" t="b">
        <v>0</v>
      </c>
      <c r="G73" s="102" t="b">
        <v>0</v>
      </c>
    </row>
    <row r="74" spans="1:7" ht="15">
      <c r="A74" s="103" t="s">
        <v>733</v>
      </c>
      <c r="B74" s="102">
        <v>19</v>
      </c>
      <c r="C74" s="105">
        <v>0.0019325190887411166</v>
      </c>
      <c r="D74" s="102" t="s">
        <v>2031</v>
      </c>
      <c r="E74" s="102" t="b">
        <v>0</v>
      </c>
      <c r="F74" s="102" t="b">
        <v>0</v>
      </c>
      <c r="G74" s="102" t="b">
        <v>0</v>
      </c>
    </row>
    <row r="75" spans="1:7" ht="15">
      <c r="A75" s="103" t="s">
        <v>734</v>
      </c>
      <c r="B75" s="102">
        <v>18</v>
      </c>
      <c r="C75" s="105">
        <v>0.0015277699052547195</v>
      </c>
      <c r="D75" s="102" t="s">
        <v>2031</v>
      </c>
      <c r="E75" s="102" t="b">
        <v>0</v>
      </c>
      <c r="F75" s="102" t="b">
        <v>0</v>
      </c>
      <c r="G75" s="102" t="b">
        <v>0</v>
      </c>
    </row>
    <row r="76" spans="1:7" ht="15">
      <c r="A76" s="103" t="s">
        <v>735</v>
      </c>
      <c r="B76" s="102">
        <v>18</v>
      </c>
      <c r="C76" s="105">
        <v>0.0014666983998061402</v>
      </c>
      <c r="D76" s="102" t="s">
        <v>2031</v>
      </c>
      <c r="E76" s="102" t="b">
        <v>1</v>
      </c>
      <c r="F76" s="102" t="b">
        <v>0</v>
      </c>
      <c r="G76" s="102" t="b">
        <v>0</v>
      </c>
    </row>
    <row r="77" spans="1:7" ht="15">
      <c r="A77" s="103" t="s">
        <v>736</v>
      </c>
      <c r="B77" s="102">
        <v>18</v>
      </c>
      <c r="C77" s="105">
        <v>0.0015277699052547195</v>
      </c>
      <c r="D77" s="102" t="s">
        <v>2031</v>
      </c>
      <c r="E77" s="102" t="b">
        <v>0</v>
      </c>
      <c r="F77" s="102" t="b">
        <v>0</v>
      </c>
      <c r="G77" s="102" t="b">
        <v>0</v>
      </c>
    </row>
    <row r="78" spans="1:7" ht="15">
      <c r="A78" s="103" t="s">
        <v>737</v>
      </c>
      <c r="B78" s="102">
        <v>18</v>
      </c>
      <c r="C78" s="105">
        <v>0.002164946569245598</v>
      </c>
      <c r="D78" s="102" t="s">
        <v>2031</v>
      </c>
      <c r="E78" s="102" t="b">
        <v>0</v>
      </c>
      <c r="F78" s="102" t="b">
        <v>0</v>
      </c>
      <c r="G78" s="102" t="b">
        <v>0</v>
      </c>
    </row>
    <row r="79" spans="1:7" ht="15">
      <c r="A79" s="103" t="s">
        <v>738</v>
      </c>
      <c r="B79" s="102">
        <v>18</v>
      </c>
      <c r="C79" s="105">
        <v>0.002315195612979232</v>
      </c>
      <c r="D79" s="102" t="s">
        <v>2031</v>
      </c>
      <c r="E79" s="102" t="b">
        <v>0</v>
      </c>
      <c r="F79" s="102" t="b">
        <v>0</v>
      </c>
      <c r="G79" s="102" t="b">
        <v>0</v>
      </c>
    </row>
    <row r="80" spans="1:7" ht="15">
      <c r="A80" s="103" t="s">
        <v>739</v>
      </c>
      <c r="B80" s="102">
        <v>17</v>
      </c>
      <c r="C80" s="105">
        <v>0.0013315176224379796</v>
      </c>
      <c r="D80" s="102" t="s">
        <v>2031</v>
      </c>
      <c r="E80" s="102" t="b">
        <v>0</v>
      </c>
      <c r="F80" s="102" t="b">
        <v>0</v>
      </c>
      <c r="G80" s="102" t="b">
        <v>0</v>
      </c>
    </row>
    <row r="81" spans="1:7" ht="15">
      <c r="A81" s="103" t="s">
        <v>740</v>
      </c>
      <c r="B81" s="102">
        <v>17</v>
      </c>
      <c r="C81" s="105">
        <v>0.0013852151553724657</v>
      </c>
      <c r="D81" s="102" t="s">
        <v>2031</v>
      </c>
      <c r="E81" s="102" t="b">
        <v>0</v>
      </c>
      <c r="F81" s="102" t="b">
        <v>0</v>
      </c>
      <c r="G81" s="102" t="b">
        <v>0</v>
      </c>
    </row>
    <row r="82" spans="1:7" ht="15">
      <c r="A82" s="103" t="s">
        <v>741</v>
      </c>
      <c r="B82" s="102">
        <v>17</v>
      </c>
      <c r="C82" s="105">
        <v>0.0018207672139500545</v>
      </c>
      <c r="D82" s="102" t="s">
        <v>2031</v>
      </c>
      <c r="E82" s="102" t="b">
        <v>0</v>
      </c>
      <c r="F82" s="102" t="b">
        <v>0</v>
      </c>
      <c r="G82" s="102" t="b">
        <v>0</v>
      </c>
    </row>
    <row r="83" spans="1:7" ht="15">
      <c r="A83" s="103" t="s">
        <v>742</v>
      </c>
      <c r="B83" s="102">
        <v>17</v>
      </c>
      <c r="C83" s="105">
        <v>0.0034392080508531793</v>
      </c>
      <c r="D83" s="102" t="s">
        <v>2031</v>
      </c>
      <c r="E83" s="102" t="b">
        <v>0</v>
      </c>
      <c r="F83" s="102" t="b">
        <v>0</v>
      </c>
      <c r="G83" s="102" t="b">
        <v>0</v>
      </c>
    </row>
    <row r="84" spans="1:7" ht="15">
      <c r="A84" s="103" t="s">
        <v>743</v>
      </c>
      <c r="B84" s="102">
        <v>17</v>
      </c>
      <c r="C84" s="105">
        <v>0.0023602474929177624</v>
      </c>
      <c r="D84" s="102" t="s">
        <v>2031</v>
      </c>
      <c r="E84" s="102" t="b">
        <v>0</v>
      </c>
      <c r="F84" s="102" t="b">
        <v>0</v>
      </c>
      <c r="G84" s="102" t="b">
        <v>0</v>
      </c>
    </row>
    <row r="85" spans="1:7" ht="15">
      <c r="A85" s="103" t="s">
        <v>744</v>
      </c>
      <c r="B85" s="102">
        <v>17</v>
      </c>
      <c r="C85" s="105">
        <v>0.0015051914808753568</v>
      </c>
      <c r="D85" s="102" t="s">
        <v>2031</v>
      </c>
      <c r="E85" s="102" t="b">
        <v>0</v>
      </c>
      <c r="F85" s="102" t="b">
        <v>0</v>
      </c>
      <c r="G85" s="102" t="b">
        <v>0</v>
      </c>
    </row>
    <row r="86" spans="1:7" ht="15">
      <c r="A86" s="103" t="s">
        <v>745</v>
      </c>
      <c r="B86" s="102">
        <v>16</v>
      </c>
      <c r="C86" s="105">
        <v>0.0015502055110707552</v>
      </c>
      <c r="D86" s="102" t="s">
        <v>2031</v>
      </c>
      <c r="E86" s="102" t="b">
        <v>0</v>
      </c>
      <c r="F86" s="102" t="b">
        <v>0</v>
      </c>
      <c r="G86" s="102" t="b">
        <v>0</v>
      </c>
    </row>
    <row r="87" spans="1:7" ht="15">
      <c r="A87" s="103" t="s">
        <v>746</v>
      </c>
      <c r="B87" s="102">
        <v>16</v>
      </c>
      <c r="C87" s="105">
        <v>0.0022214094050990703</v>
      </c>
      <c r="D87" s="102" t="s">
        <v>2031</v>
      </c>
      <c r="E87" s="102" t="b">
        <v>0</v>
      </c>
      <c r="F87" s="102" t="b">
        <v>0</v>
      </c>
      <c r="G87" s="102" t="b">
        <v>0</v>
      </c>
    </row>
    <row r="88" spans="1:7" ht="15">
      <c r="A88" s="103" t="s">
        <v>747</v>
      </c>
      <c r="B88" s="102">
        <v>16</v>
      </c>
      <c r="C88" s="105">
        <v>0.002729155550009855</v>
      </c>
      <c r="D88" s="102" t="s">
        <v>2031</v>
      </c>
      <c r="E88" s="102" t="b">
        <v>0</v>
      </c>
      <c r="F88" s="102" t="b">
        <v>0</v>
      </c>
      <c r="G88" s="102" t="b">
        <v>0</v>
      </c>
    </row>
    <row r="89" spans="1:7" ht="15">
      <c r="A89" s="103" t="s">
        <v>748</v>
      </c>
      <c r="B89" s="102">
        <v>16</v>
      </c>
      <c r="C89" s="105">
        <v>0.0016273844957819927</v>
      </c>
      <c r="D89" s="102" t="s">
        <v>2031</v>
      </c>
      <c r="E89" s="102" t="b">
        <v>0</v>
      </c>
      <c r="F89" s="102" t="b">
        <v>0</v>
      </c>
      <c r="G89" s="102" t="b">
        <v>0</v>
      </c>
    </row>
    <row r="90" spans="1:7" ht="15">
      <c r="A90" s="103" t="s">
        <v>749</v>
      </c>
      <c r="B90" s="102">
        <v>16</v>
      </c>
      <c r="C90" s="105">
        <v>0.0018114780558495754</v>
      </c>
      <c r="D90" s="102" t="s">
        <v>2031</v>
      </c>
      <c r="E90" s="102" t="b">
        <v>0</v>
      </c>
      <c r="F90" s="102" t="b">
        <v>0</v>
      </c>
      <c r="G90" s="102" t="b">
        <v>0</v>
      </c>
    </row>
    <row r="91" spans="1:7" ht="15">
      <c r="A91" s="103" t="s">
        <v>750</v>
      </c>
      <c r="B91" s="102">
        <v>16</v>
      </c>
      <c r="C91" s="105">
        <v>0.002432143095351316</v>
      </c>
      <c r="D91" s="102" t="s">
        <v>2031</v>
      </c>
      <c r="E91" s="102" t="b">
        <v>0</v>
      </c>
      <c r="F91" s="102" t="b">
        <v>0</v>
      </c>
      <c r="G91" s="102" t="b">
        <v>0</v>
      </c>
    </row>
    <row r="92" spans="1:7" ht="15">
      <c r="A92" s="103" t="s">
        <v>751</v>
      </c>
      <c r="B92" s="102">
        <v>16</v>
      </c>
      <c r="C92" s="105">
        <v>0.003236901694920639</v>
      </c>
      <c r="D92" s="102" t="s">
        <v>2031</v>
      </c>
      <c r="E92" s="102" t="b">
        <v>1</v>
      </c>
      <c r="F92" s="102" t="b">
        <v>0</v>
      </c>
      <c r="G92" s="102" t="b">
        <v>0</v>
      </c>
    </row>
    <row r="93" spans="1:7" ht="15">
      <c r="A93" s="103" t="s">
        <v>752</v>
      </c>
      <c r="B93" s="102">
        <v>15</v>
      </c>
      <c r="C93" s="105">
        <v>0.0015256729647956182</v>
      </c>
      <c r="D93" s="102" t="s">
        <v>2031</v>
      </c>
      <c r="E93" s="102" t="b">
        <v>0</v>
      </c>
      <c r="F93" s="102" t="b">
        <v>0</v>
      </c>
      <c r="G93" s="102" t="b">
        <v>0</v>
      </c>
    </row>
    <row r="94" spans="1:7" ht="15">
      <c r="A94" s="103" t="s">
        <v>753</v>
      </c>
      <c r="B94" s="102">
        <v>15</v>
      </c>
      <c r="C94" s="105">
        <v>0.0013281101301841382</v>
      </c>
      <c r="D94" s="102" t="s">
        <v>2031</v>
      </c>
      <c r="E94" s="102" t="b">
        <v>0</v>
      </c>
      <c r="F94" s="102" t="b">
        <v>0</v>
      </c>
      <c r="G94" s="102" t="b">
        <v>0</v>
      </c>
    </row>
    <row r="95" spans="1:7" ht="15">
      <c r="A95" s="103" t="s">
        <v>754</v>
      </c>
      <c r="B95" s="102">
        <v>15</v>
      </c>
      <c r="C95" s="105">
        <v>0.0012731415877122662</v>
      </c>
      <c r="D95" s="102" t="s">
        <v>2031</v>
      </c>
      <c r="E95" s="102" t="b">
        <v>0</v>
      </c>
      <c r="F95" s="102" t="b">
        <v>0</v>
      </c>
      <c r="G95" s="102" t="b">
        <v>0</v>
      </c>
    </row>
    <row r="96" spans="1:7" ht="15">
      <c r="A96" s="103" t="s">
        <v>755</v>
      </c>
      <c r="B96" s="102">
        <v>15</v>
      </c>
      <c r="C96" s="105">
        <v>0.0013281101301841382</v>
      </c>
      <c r="D96" s="102" t="s">
        <v>2031</v>
      </c>
      <c r="E96" s="102" t="b">
        <v>0</v>
      </c>
      <c r="F96" s="102" t="b">
        <v>0</v>
      </c>
      <c r="G96" s="102" t="b">
        <v>0</v>
      </c>
    </row>
    <row r="97" spans="1:7" ht="15">
      <c r="A97" s="103" t="s">
        <v>756</v>
      </c>
      <c r="B97" s="102">
        <v>15</v>
      </c>
      <c r="C97" s="105">
        <v>0.002280134151891859</v>
      </c>
      <c r="D97" s="102" t="s">
        <v>2031</v>
      </c>
      <c r="E97" s="102" t="b">
        <v>0</v>
      </c>
      <c r="F97" s="102" t="b">
        <v>0</v>
      </c>
      <c r="G97" s="102" t="b">
        <v>0</v>
      </c>
    </row>
    <row r="98" spans="1:7" ht="15">
      <c r="A98" s="103" t="s">
        <v>757</v>
      </c>
      <c r="B98" s="102">
        <v>15</v>
      </c>
      <c r="C98" s="105">
        <v>0.003034595338988099</v>
      </c>
      <c r="D98" s="102" t="s">
        <v>2031</v>
      </c>
      <c r="E98" s="102" t="b">
        <v>0</v>
      </c>
      <c r="F98" s="102" t="b">
        <v>0</v>
      </c>
      <c r="G98" s="102" t="b">
        <v>0</v>
      </c>
    </row>
    <row r="99" spans="1:7" ht="15">
      <c r="A99" s="103" t="s">
        <v>758</v>
      </c>
      <c r="B99" s="102">
        <v>15</v>
      </c>
      <c r="C99" s="105">
        <v>0.0019293296774826932</v>
      </c>
      <c r="D99" s="102" t="s">
        <v>2031</v>
      </c>
      <c r="E99" s="102" t="b">
        <v>0</v>
      </c>
      <c r="F99" s="102" t="b">
        <v>0</v>
      </c>
      <c r="G99" s="102" t="b">
        <v>0</v>
      </c>
    </row>
    <row r="100" spans="1:7" ht="15">
      <c r="A100" s="103" t="s">
        <v>759</v>
      </c>
      <c r="B100" s="102">
        <v>15</v>
      </c>
      <c r="C100" s="105">
        <v>0.001387864337789135</v>
      </c>
      <c r="D100" s="102" t="s">
        <v>2031</v>
      </c>
      <c r="E100" s="102" t="b">
        <v>0</v>
      </c>
      <c r="F100" s="102" t="b">
        <v>0</v>
      </c>
      <c r="G100" s="102" t="b">
        <v>0</v>
      </c>
    </row>
    <row r="101" spans="1:7" ht="15">
      <c r="A101" s="103" t="s">
        <v>760</v>
      </c>
      <c r="B101" s="102">
        <v>15</v>
      </c>
      <c r="C101" s="105">
        <v>0.0012731415877122662</v>
      </c>
      <c r="D101" s="102" t="s">
        <v>2031</v>
      </c>
      <c r="E101" s="102" t="b">
        <v>0</v>
      </c>
      <c r="F101" s="102" t="b">
        <v>0</v>
      </c>
      <c r="G101" s="102" t="b">
        <v>0</v>
      </c>
    </row>
    <row r="102" spans="1:7" ht="15">
      <c r="A102" s="103" t="s">
        <v>761</v>
      </c>
      <c r="B102" s="102">
        <v>14</v>
      </c>
      <c r="C102" s="105">
        <v>0.0014239614338092438</v>
      </c>
      <c r="D102" s="102" t="s">
        <v>2031</v>
      </c>
      <c r="E102" s="102" t="b">
        <v>0</v>
      </c>
      <c r="F102" s="102" t="b">
        <v>0</v>
      </c>
      <c r="G102" s="102" t="b">
        <v>0</v>
      </c>
    </row>
    <row r="103" spans="1:7" ht="15">
      <c r="A103" s="103" t="s">
        <v>762</v>
      </c>
      <c r="B103" s="102">
        <v>14</v>
      </c>
      <c r="C103" s="105">
        <v>0.001356429822186911</v>
      </c>
      <c r="D103" s="102" t="s">
        <v>2031</v>
      </c>
      <c r="E103" s="102" t="b">
        <v>0</v>
      </c>
      <c r="F103" s="102" t="b">
        <v>0</v>
      </c>
      <c r="G103" s="102" t="b">
        <v>0</v>
      </c>
    </row>
    <row r="104" spans="1:7" ht="15">
      <c r="A104" s="103" t="s">
        <v>763</v>
      </c>
      <c r="B104" s="102">
        <v>14</v>
      </c>
      <c r="C104" s="105">
        <v>0.0014239614338092438</v>
      </c>
      <c r="D104" s="102" t="s">
        <v>2031</v>
      </c>
      <c r="E104" s="102" t="b">
        <v>0</v>
      </c>
      <c r="F104" s="102" t="b">
        <v>0</v>
      </c>
      <c r="G104" s="102" t="b">
        <v>0</v>
      </c>
    </row>
    <row r="105" spans="1:7" ht="15">
      <c r="A105" s="103" t="s">
        <v>764</v>
      </c>
      <c r="B105" s="102">
        <v>14</v>
      </c>
      <c r="C105" s="105">
        <v>0.0014239614338092438</v>
      </c>
      <c r="D105" s="102" t="s">
        <v>2031</v>
      </c>
      <c r="E105" s="102" t="b">
        <v>0</v>
      </c>
      <c r="F105" s="102" t="b">
        <v>0</v>
      </c>
      <c r="G105" s="102" t="b">
        <v>0</v>
      </c>
    </row>
    <row r="106" spans="1:7" ht="15">
      <c r="A106" s="103" t="s">
        <v>765</v>
      </c>
      <c r="B106" s="102">
        <v>14</v>
      </c>
      <c r="C106" s="105">
        <v>0.0014239614338092438</v>
      </c>
      <c r="D106" s="102" t="s">
        <v>2031</v>
      </c>
      <c r="E106" s="102" t="b">
        <v>0</v>
      </c>
      <c r="F106" s="102" t="b">
        <v>0</v>
      </c>
      <c r="G106" s="102" t="b">
        <v>0</v>
      </c>
    </row>
    <row r="107" spans="1:7" ht="15">
      <c r="A107" s="103" t="s">
        <v>766</v>
      </c>
      <c r="B107" s="102">
        <v>14</v>
      </c>
      <c r="C107" s="105">
        <v>0.0015850432988683786</v>
      </c>
      <c r="D107" s="102" t="s">
        <v>2031</v>
      </c>
      <c r="E107" s="102" t="b">
        <v>0</v>
      </c>
      <c r="F107" s="102" t="b">
        <v>0</v>
      </c>
      <c r="G107" s="102" t="b">
        <v>0</v>
      </c>
    </row>
    <row r="108" spans="1:7" ht="15">
      <c r="A108" s="103" t="s">
        <v>767</v>
      </c>
      <c r="B108" s="102">
        <v>14</v>
      </c>
      <c r="C108" s="105">
        <v>0.001499455352664751</v>
      </c>
      <c r="D108" s="102" t="s">
        <v>2031</v>
      </c>
      <c r="E108" s="102" t="b">
        <v>0</v>
      </c>
      <c r="F108" s="102" t="b">
        <v>0</v>
      </c>
      <c r="G108" s="102" t="b">
        <v>0</v>
      </c>
    </row>
    <row r="109" spans="1:7" ht="15">
      <c r="A109" s="103" t="s">
        <v>768</v>
      </c>
      <c r="B109" s="102">
        <v>14</v>
      </c>
      <c r="C109" s="105">
        <v>0.001800707698983847</v>
      </c>
      <c r="D109" s="102" t="s">
        <v>2031</v>
      </c>
      <c r="E109" s="102" t="b">
        <v>1</v>
      </c>
      <c r="F109" s="102" t="b">
        <v>0</v>
      </c>
      <c r="G109" s="102" t="b">
        <v>0</v>
      </c>
    </row>
    <row r="110" spans="1:7" ht="15">
      <c r="A110" s="103" t="s">
        <v>769</v>
      </c>
      <c r="B110" s="102">
        <v>14</v>
      </c>
      <c r="C110" s="105">
        <v>0.0014239614338092438</v>
      </c>
      <c r="D110" s="102" t="s">
        <v>2031</v>
      </c>
      <c r="E110" s="102" t="b">
        <v>0</v>
      </c>
      <c r="F110" s="102" t="b">
        <v>0</v>
      </c>
      <c r="G110" s="102" t="b">
        <v>0</v>
      </c>
    </row>
    <row r="111" spans="1:7" ht="15">
      <c r="A111" s="103" t="s">
        <v>770</v>
      </c>
      <c r="B111" s="102">
        <v>14</v>
      </c>
      <c r="C111" s="105">
        <v>0.0012953400486031927</v>
      </c>
      <c r="D111" s="102" t="s">
        <v>2031</v>
      </c>
      <c r="E111" s="102" t="b">
        <v>0</v>
      </c>
      <c r="F111" s="102" t="b">
        <v>0</v>
      </c>
      <c r="G111" s="102" t="b">
        <v>0</v>
      </c>
    </row>
    <row r="112" spans="1:7" ht="15">
      <c r="A112" s="103" t="s">
        <v>771</v>
      </c>
      <c r="B112" s="102">
        <v>14</v>
      </c>
      <c r="C112" s="105">
        <v>0.0014239614338092438</v>
      </c>
      <c r="D112" s="102" t="s">
        <v>2031</v>
      </c>
      <c r="E112" s="102" t="b">
        <v>0</v>
      </c>
      <c r="F112" s="102" t="b">
        <v>0</v>
      </c>
      <c r="G112" s="102" t="b">
        <v>0</v>
      </c>
    </row>
    <row r="113" spans="1:7" ht="15">
      <c r="A113" s="103" t="s">
        <v>772</v>
      </c>
      <c r="B113" s="102">
        <v>14</v>
      </c>
      <c r="C113" s="105">
        <v>0.002128125208432402</v>
      </c>
      <c r="D113" s="102" t="s">
        <v>2031</v>
      </c>
      <c r="E113" s="102" t="b">
        <v>1</v>
      </c>
      <c r="F113" s="102" t="b">
        <v>0</v>
      </c>
      <c r="G113" s="102" t="b">
        <v>0</v>
      </c>
    </row>
    <row r="114" spans="1:7" ht="15">
      <c r="A114" s="103" t="s">
        <v>773</v>
      </c>
      <c r="B114" s="102">
        <v>14</v>
      </c>
      <c r="C114" s="105">
        <v>0.001239569454838529</v>
      </c>
      <c r="D114" s="102" t="s">
        <v>2031</v>
      </c>
      <c r="E114" s="102" t="b">
        <v>0</v>
      </c>
      <c r="F114" s="102" t="b">
        <v>0</v>
      </c>
      <c r="G114" s="102" t="b">
        <v>0</v>
      </c>
    </row>
    <row r="115" spans="1:7" ht="15">
      <c r="A115" s="103" t="s">
        <v>339</v>
      </c>
      <c r="B115" s="102">
        <v>14</v>
      </c>
      <c r="C115" s="105">
        <v>0.0019437332294616869</v>
      </c>
      <c r="D115" s="102" t="s">
        <v>2031</v>
      </c>
      <c r="E115" s="102" t="b">
        <v>0</v>
      </c>
      <c r="F115" s="102" t="b">
        <v>0</v>
      </c>
      <c r="G115" s="102" t="b">
        <v>0</v>
      </c>
    </row>
    <row r="116" spans="1:7" ht="15">
      <c r="A116" s="103" t="s">
        <v>774</v>
      </c>
      <c r="B116" s="102">
        <v>14</v>
      </c>
      <c r="C116" s="105">
        <v>0.0028322889830555593</v>
      </c>
      <c r="D116" s="102" t="s">
        <v>2031</v>
      </c>
      <c r="E116" s="102" t="b">
        <v>0</v>
      </c>
      <c r="F116" s="102" t="b">
        <v>0</v>
      </c>
      <c r="G116" s="102" t="b">
        <v>0</v>
      </c>
    </row>
    <row r="117" spans="1:7" ht="15">
      <c r="A117" s="103" t="s">
        <v>775</v>
      </c>
      <c r="B117" s="102">
        <v>13</v>
      </c>
      <c r="C117" s="105">
        <v>0.0012028157594172503</v>
      </c>
      <c r="D117" s="102" t="s">
        <v>2031</v>
      </c>
      <c r="E117" s="102" t="b">
        <v>0</v>
      </c>
      <c r="F117" s="102" t="b">
        <v>0</v>
      </c>
      <c r="G117" s="102" t="b">
        <v>0</v>
      </c>
    </row>
    <row r="118" spans="1:7" ht="15">
      <c r="A118" s="103" t="s">
        <v>776</v>
      </c>
      <c r="B118" s="102">
        <v>13</v>
      </c>
      <c r="C118" s="105">
        <v>0.00115102877949292</v>
      </c>
      <c r="D118" s="102" t="s">
        <v>2031</v>
      </c>
      <c r="E118" s="102" t="b">
        <v>0</v>
      </c>
      <c r="F118" s="102" t="b">
        <v>0</v>
      </c>
      <c r="G118" s="102" t="b">
        <v>0</v>
      </c>
    </row>
    <row r="119" spans="1:7" ht="15">
      <c r="A119" s="103" t="s">
        <v>777</v>
      </c>
      <c r="B119" s="102">
        <v>13</v>
      </c>
      <c r="C119" s="105">
        <v>0.0019761162649729446</v>
      </c>
      <c r="D119" s="102" t="s">
        <v>2031</v>
      </c>
      <c r="E119" s="102" t="b">
        <v>0</v>
      </c>
      <c r="F119" s="102" t="b">
        <v>0</v>
      </c>
      <c r="G119" s="102" t="b">
        <v>0</v>
      </c>
    </row>
    <row r="120" spans="1:7" ht="15">
      <c r="A120" s="103" t="s">
        <v>778</v>
      </c>
      <c r="B120" s="102">
        <v>13</v>
      </c>
      <c r="C120" s="105">
        <v>0.0016720857204850009</v>
      </c>
      <c r="D120" s="102" t="s">
        <v>2031</v>
      </c>
      <c r="E120" s="102" t="b">
        <v>0</v>
      </c>
      <c r="F120" s="102" t="b">
        <v>1</v>
      </c>
      <c r="G120" s="102" t="b">
        <v>0</v>
      </c>
    </row>
    <row r="121" spans="1:7" ht="15">
      <c r="A121" s="103" t="s">
        <v>779</v>
      </c>
      <c r="B121" s="102">
        <v>13</v>
      </c>
      <c r="C121" s="105">
        <v>0.0013222499028228691</v>
      </c>
      <c r="D121" s="102" t="s">
        <v>2031</v>
      </c>
      <c r="E121" s="102" t="b">
        <v>0</v>
      </c>
      <c r="F121" s="102" t="b">
        <v>0</v>
      </c>
      <c r="G121" s="102" t="b">
        <v>0</v>
      </c>
    </row>
    <row r="122" spans="1:7" ht="15">
      <c r="A122" s="103" t="s">
        <v>780</v>
      </c>
      <c r="B122" s="102">
        <v>13</v>
      </c>
      <c r="C122" s="105">
        <v>0.00115102877949292</v>
      </c>
      <c r="D122" s="102" t="s">
        <v>2031</v>
      </c>
      <c r="E122" s="102" t="b">
        <v>0</v>
      </c>
      <c r="F122" s="102" t="b">
        <v>0</v>
      </c>
      <c r="G122" s="102" t="b">
        <v>0</v>
      </c>
    </row>
    <row r="123" spans="1:7" ht="15">
      <c r="A123" s="103" t="s">
        <v>781</v>
      </c>
      <c r="B123" s="102">
        <v>13</v>
      </c>
      <c r="C123" s="105">
        <v>0.0016720857204850009</v>
      </c>
      <c r="D123" s="102" t="s">
        <v>2031</v>
      </c>
      <c r="E123" s="102" t="b">
        <v>0</v>
      </c>
      <c r="F123" s="102" t="b">
        <v>0</v>
      </c>
      <c r="G123" s="102" t="b">
        <v>0</v>
      </c>
    </row>
    <row r="124" spans="1:7" ht="15">
      <c r="A124" s="103" t="s">
        <v>782</v>
      </c>
      <c r="B124" s="102">
        <v>13</v>
      </c>
      <c r="C124" s="105">
        <v>0.0012595419777449886</v>
      </c>
      <c r="D124" s="102" t="s">
        <v>2031</v>
      </c>
      <c r="E124" s="102" t="b">
        <v>0</v>
      </c>
      <c r="F124" s="102" t="b">
        <v>0</v>
      </c>
      <c r="G124" s="102" t="b">
        <v>0</v>
      </c>
    </row>
    <row r="125" spans="1:7" ht="15">
      <c r="A125" s="103" t="s">
        <v>783</v>
      </c>
      <c r="B125" s="102">
        <v>13</v>
      </c>
      <c r="C125" s="105">
        <v>0.0022174388843830073</v>
      </c>
      <c r="D125" s="102" t="s">
        <v>2031</v>
      </c>
      <c r="E125" s="102" t="b">
        <v>0</v>
      </c>
      <c r="F125" s="102" t="b">
        <v>0</v>
      </c>
      <c r="G125" s="102" t="b">
        <v>0</v>
      </c>
    </row>
    <row r="126" spans="1:7" ht="15">
      <c r="A126" s="103" t="s">
        <v>784</v>
      </c>
      <c r="B126" s="102">
        <v>12</v>
      </c>
      <c r="C126" s="105">
        <v>0.0013586085418871817</v>
      </c>
      <c r="D126" s="102" t="s">
        <v>2031</v>
      </c>
      <c r="E126" s="102" t="b">
        <v>0</v>
      </c>
      <c r="F126" s="102" t="b">
        <v>0</v>
      </c>
      <c r="G126" s="102" t="b">
        <v>0</v>
      </c>
    </row>
    <row r="127" spans="1:7" ht="15">
      <c r="A127" s="103" t="s">
        <v>785</v>
      </c>
      <c r="B127" s="102">
        <v>12</v>
      </c>
      <c r="C127" s="105">
        <v>0.0018241073215134872</v>
      </c>
      <c r="D127" s="102" t="s">
        <v>2031</v>
      </c>
      <c r="E127" s="102" t="b">
        <v>0</v>
      </c>
      <c r="F127" s="102" t="b">
        <v>0</v>
      </c>
      <c r="G127" s="102" t="b">
        <v>0</v>
      </c>
    </row>
    <row r="128" spans="1:7" ht="15">
      <c r="A128" s="103" t="s">
        <v>786</v>
      </c>
      <c r="B128" s="102">
        <v>12</v>
      </c>
      <c r="C128" s="105">
        <v>0.0012205383718364947</v>
      </c>
      <c r="D128" s="102" t="s">
        <v>2031</v>
      </c>
      <c r="E128" s="102" t="b">
        <v>0</v>
      </c>
      <c r="F128" s="102" t="b">
        <v>0</v>
      </c>
      <c r="G128" s="102" t="b">
        <v>0</v>
      </c>
    </row>
    <row r="129" spans="1:7" ht="15">
      <c r="A129" s="103" t="s">
        <v>787</v>
      </c>
      <c r="B129" s="102">
        <v>12</v>
      </c>
      <c r="C129" s="105">
        <v>0.0018241073215134872</v>
      </c>
      <c r="D129" s="102" t="s">
        <v>2031</v>
      </c>
      <c r="E129" s="102" t="b">
        <v>0</v>
      </c>
      <c r="F129" s="102" t="b">
        <v>0</v>
      </c>
      <c r="G129" s="102" t="b">
        <v>0</v>
      </c>
    </row>
    <row r="130" spans="1:7" ht="15">
      <c r="A130" s="103" t="s">
        <v>788</v>
      </c>
      <c r="B130" s="102">
        <v>12</v>
      </c>
      <c r="C130" s="105">
        <v>0.0011626541333030664</v>
      </c>
      <c r="D130" s="102" t="s">
        <v>2031</v>
      </c>
      <c r="E130" s="102" t="b">
        <v>0</v>
      </c>
      <c r="F130" s="102" t="b">
        <v>0</v>
      </c>
      <c r="G130" s="102" t="b">
        <v>0</v>
      </c>
    </row>
    <row r="131" spans="1:7" ht="15">
      <c r="A131" s="103" t="s">
        <v>789</v>
      </c>
      <c r="B131" s="102">
        <v>12</v>
      </c>
      <c r="C131" s="105">
        <v>0.0018241073215134872</v>
      </c>
      <c r="D131" s="102" t="s">
        <v>2031</v>
      </c>
      <c r="E131" s="102" t="b">
        <v>0</v>
      </c>
      <c r="F131" s="102" t="b">
        <v>0</v>
      </c>
      <c r="G131" s="102" t="b">
        <v>0</v>
      </c>
    </row>
    <row r="132" spans="1:7" ht="15">
      <c r="A132" s="103" t="s">
        <v>790</v>
      </c>
      <c r="B132" s="102">
        <v>12</v>
      </c>
      <c r="C132" s="105">
        <v>0.0024276762711904795</v>
      </c>
      <c r="D132" s="102" t="s">
        <v>2031</v>
      </c>
      <c r="E132" s="102" t="b">
        <v>0</v>
      </c>
      <c r="F132" s="102" t="b">
        <v>0</v>
      </c>
      <c r="G132" s="102" t="b">
        <v>0</v>
      </c>
    </row>
    <row r="133" spans="1:7" ht="15">
      <c r="A133" s="103" t="s">
        <v>791</v>
      </c>
      <c r="B133" s="102">
        <v>12</v>
      </c>
      <c r="C133" s="105">
        <v>0.0012205383718364947</v>
      </c>
      <c r="D133" s="102" t="s">
        <v>2031</v>
      </c>
      <c r="E133" s="102" t="b">
        <v>0</v>
      </c>
      <c r="F133" s="102" t="b">
        <v>0</v>
      </c>
      <c r="G133" s="102" t="b">
        <v>0</v>
      </c>
    </row>
    <row r="134" spans="1:7" ht="15">
      <c r="A134" s="103" t="s">
        <v>792</v>
      </c>
      <c r="B134" s="102">
        <v>12</v>
      </c>
      <c r="C134" s="105">
        <v>0.0013586085418871817</v>
      </c>
      <c r="D134" s="102" t="s">
        <v>2031</v>
      </c>
      <c r="E134" s="102" t="b">
        <v>0</v>
      </c>
      <c r="F134" s="102" t="b">
        <v>0</v>
      </c>
      <c r="G134" s="102" t="b">
        <v>0</v>
      </c>
    </row>
    <row r="135" spans="1:7" ht="15">
      <c r="A135" s="103" t="s">
        <v>793</v>
      </c>
      <c r="B135" s="102">
        <v>11</v>
      </c>
      <c r="C135" s="105">
        <v>0.001527218966005611</v>
      </c>
      <c r="D135" s="102" t="s">
        <v>2031</v>
      </c>
      <c r="E135" s="102" t="b">
        <v>0</v>
      </c>
      <c r="F135" s="102" t="b">
        <v>0</v>
      </c>
      <c r="G135" s="102" t="b">
        <v>0</v>
      </c>
    </row>
    <row r="136" spans="1:7" ht="15">
      <c r="A136" s="103" t="s">
        <v>794</v>
      </c>
      <c r="B136" s="102">
        <v>11</v>
      </c>
      <c r="C136" s="105">
        <v>0.0013230229034278656</v>
      </c>
      <c r="D136" s="102" t="s">
        <v>2031</v>
      </c>
      <c r="E136" s="102" t="b">
        <v>0</v>
      </c>
      <c r="F136" s="102" t="b">
        <v>0</v>
      </c>
      <c r="G136" s="102" t="b">
        <v>0</v>
      </c>
    </row>
    <row r="137" spans="1:7" ht="15">
      <c r="A137" s="103" t="s">
        <v>795</v>
      </c>
      <c r="B137" s="102">
        <v>11</v>
      </c>
      <c r="C137" s="105">
        <v>0.00111882684085012</v>
      </c>
      <c r="D137" s="102" t="s">
        <v>2031</v>
      </c>
      <c r="E137" s="102" t="b">
        <v>0</v>
      </c>
      <c r="F137" s="102" t="b">
        <v>0</v>
      </c>
      <c r="G137" s="102" t="b">
        <v>0</v>
      </c>
    </row>
    <row r="138" spans="1:7" ht="15">
      <c r="A138" s="103" t="s">
        <v>796</v>
      </c>
      <c r="B138" s="102">
        <v>11</v>
      </c>
      <c r="C138" s="105">
        <v>0.0012453911633965831</v>
      </c>
      <c r="D138" s="102" t="s">
        <v>2031</v>
      </c>
      <c r="E138" s="102" t="b">
        <v>0</v>
      </c>
      <c r="F138" s="102" t="b">
        <v>0</v>
      </c>
      <c r="G138" s="102" t="b">
        <v>0</v>
      </c>
    </row>
    <row r="139" spans="1:7" ht="15">
      <c r="A139" s="103" t="s">
        <v>797</v>
      </c>
      <c r="B139" s="102">
        <v>11</v>
      </c>
      <c r="C139" s="105">
        <v>0.0016720983780540298</v>
      </c>
      <c r="D139" s="102" t="s">
        <v>2031</v>
      </c>
      <c r="E139" s="102" t="b">
        <v>0</v>
      </c>
      <c r="F139" s="102" t="b">
        <v>0</v>
      </c>
      <c r="G139" s="102" t="b">
        <v>0</v>
      </c>
    </row>
    <row r="140" spans="1:7" ht="15">
      <c r="A140" s="103" t="s">
        <v>798</v>
      </c>
      <c r="B140" s="102">
        <v>11</v>
      </c>
      <c r="C140" s="105">
        <v>0.001178143491379447</v>
      </c>
      <c r="D140" s="102" t="s">
        <v>2031</v>
      </c>
      <c r="E140" s="102" t="b">
        <v>0</v>
      </c>
      <c r="F140" s="102" t="b">
        <v>0</v>
      </c>
      <c r="G140" s="102" t="b">
        <v>0</v>
      </c>
    </row>
    <row r="141" spans="1:7" ht="15">
      <c r="A141" s="103" t="s">
        <v>799</v>
      </c>
      <c r="B141" s="102">
        <v>11</v>
      </c>
      <c r="C141" s="105">
        <v>0.0014148417634873083</v>
      </c>
      <c r="D141" s="102" t="s">
        <v>2031</v>
      </c>
      <c r="E141" s="102" t="b">
        <v>0</v>
      </c>
      <c r="F141" s="102" t="b">
        <v>0</v>
      </c>
      <c r="G141" s="102" t="b">
        <v>0</v>
      </c>
    </row>
    <row r="142" spans="1:7" ht="15">
      <c r="A142" s="103" t="s">
        <v>800</v>
      </c>
      <c r="B142" s="102">
        <v>11</v>
      </c>
      <c r="C142" s="105">
        <v>0.0013230229034278656</v>
      </c>
      <c r="D142" s="102" t="s">
        <v>2031</v>
      </c>
      <c r="E142" s="102" t="b">
        <v>0</v>
      </c>
      <c r="F142" s="102" t="b">
        <v>0</v>
      </c>
      <c r="G142" s="102" t="b">
        <v>0</v>
      </c>
    </row>
    <row r="143" spans="1:7" ht="15">
      <c r="A143" s="103" t="s">
        <v>801</v>
      </c>
      <c r="B143" s="102">
        <v>11</v>
      </c>
      <c r="C143" s="105">
        <v>0.0012453911633965831</v>
      </c>
      <c r="D143" s="102" t="s">
        <v>2031</v>
      </c>
      <c r="E143" s="102" t="b">
        <v>0</v>
      </c>
      <c r="F143" s="102" t="b">
        <v>0</v>
      </c>
      <c r="G143" s="102" t="b">
        <v>0</v>
      </c>
    </row>
    <row r="144" spans="1:7" ht="15">
      <c r="A144" s="103" t="s">
        <v>802</v>
      </c>
      <c r="B144" s="102">
        <v>11</v>
      </c>
      <c r="C144" s="105">
        <v>0.0013230229034278656</v>
      </c>
      <c r="D144" s="102" t="s">
        <v>2031</v>
      </c>
      <c r="E144" s="102" t="b">
        <v>0</v>
      </c>
      <c r="F144" s="102" t="b">
        <v>0</v>
      </c>
      <c r="G144" s="102" t="b">
        <v>0</v>
      </c>
    </row>
    <row r="145" spans="1:7" ht="15">
      <c r="A145" s="103" t="s">
        <v>803</v>
      </c>
      <c r="B145" s="102">
        <v>11</v>
      </c>
      <c r="C145" s="105">
        <v>0.0012453911633965831</v>
      </c>
      <c r="D145" s="102" t="s">
        <v>2031</v>
      </c>
      <c r="E145" s="102" t="b">
        <v>0</v>
      </c>
      <c r="F145" s="102" t="b">
        <v>0</v>
      </c>
      <c r="G145" s="102" t="b">
        <v>0</v>
      </c>
    </row>
    <row r="146" spans="1:7" ht="15">
      <c r="A146" s="103" t="s">
        <v>804</v>
      </c>
      <c r="B146" s="102">
        <v>11</v>
      </c>
      <c r="C146" s="105">
        <v>0.0016720983780540298</v>
      </c>
      <c r="D146" s="102" t="s">
        <v>2031</v>
      </c>
      <c r="E146" s="102" t="b">
        <v>0</v>
      </c>
      <c r="F146" s="102" t="b">
        <v>0</v>
      </c>
      <c r="G146" s="102" t="b">
        <v>0</v>
      </c>
    </row>
    <row r="147" spans="1:7" ht="15">
      <c r="A147" s="103" t="s">
        <v>805</v>
      </c>
      <c r="B147" s="102">
        <v>11</v>
      </c>
      <c r="C147" s="105">
        <v>0.001065766288861144</v>
      </c>
      <c r="D147" s="102" t="s">
        <v>2031</v>
      </c>
      <c r="E147" s="102" t="b">
        <v>0</v>
      </c>
      <c r="F147" s="102" t="b">
        <v>0</v>
      </c>
      <c r="G147" s="102" t="b">
        <v>0</v>
      </c>
    </row>
    <row r="148" spans="1:7" ht="15">
      <c r="A148" s="103" t="s">
        <v>806</v>
      </c>
      <c r="B148" s="102">
        <v>11</v>
      </c>
      <c r="C148" s="105">
        <v>0.001527218966005611</v>
      </c>
      <c r="D148" s="102" t="s">
        <v>2031</v>
      </c>
      <c r="E148" s="102" t="b">
        <v>0</v>
      </c>
      <c r="F148" s="102" t="b">
        <v>0</v>
      </c>
      <c r="G148" s="102" t="b">
        <v>0</v>
      </c>
    </row>
    <row r="149" spans="1:7" ht="15">
      <c r="A149" s="103" t="s">
        <v>807</v>
      </c>
      <c r="B149" s="102">
        <v>10</v>
      </c>
      <c r="C149" s="105">
        <v>0.0010171153098637454</v>
      </c>
      <c r="D149" s="102" t="s">
        <v>2031</v>
      </c>
      <c r="E149" s="102" t="b">
        <v>0</v>
      </c>
      <c r="F149" s="102" t="b">
        <v>0</v>
      </c>
      <c r="G149" s="102" t="b">
        <v>0</v>
      </c>
    </row>
    <row r="150" spans="1:7" ht="15">
      <c r="A150" s="103" t="s">
        <v>808</v>
      </c>
      <c r="B150" s="102">
        <v>10</v>
      </c>
      <c r="C150" s="105">
        <v>0.0012027480940253325</v>
      </c>
      <c r="D150" s="102" t="s">
        <v>2031</v>
      </c>
      <c r="E150" s="102" t="b">
        <v>0</v>
      </c>
      <c r="F150" s="102" t="b">
        <v>0</v>
      </c>
      <c r="G150" s="102" t="b">
        <v>0</v>
      </c>
    </row>
    <row r="151" spans="1:7" ht="15">
      <c r="A151" s="103" t="s">
        <v>809</v>
      </c>
      <c r="B151" s="102">
        <v>10</v>
      </c>
      <c r="C151" s="105">
        <v>0.001071039537617679</v>
      </c>
      <c r="D151" s="102" t="s">
        <v>2031</v>
      </c>
      <c r="E151" s="102" t="b">
        <v>0</v>
      </c>
      <c r="F151" s="102" t="b">
        <v>0</v>
      </c>
      <c r="G151" s="102" t="b">
        <v>0</v>
      </c>
    </row>
    <row r="152" spans="1:7" ht="15">
      <c r="A152" s="103" t="s">
        <v>810</v>
      </c>
      <c r="B152" s="102">
        <v>10</v>
      </c>
      <c r="C152" s="105">
        <v>0.0010171153098637454</v>
      </c>
      <c r="D152" s="102" t="s">
        <v>2031</v>
      </c>
      <c r="E152" s="102" t="b">
        <v>0</v>
      </c>
      <c r="F152" s="102" t="b">
        <v>0</v>
      </c>
      <c r="G152" s="102" t="b">
        <v>0</v>
      </c>
    </row>
    <row r="153" spans="1:7" ht="15">
      <c r="A153" s="103" t="s">
        <v>811</v>
      </c>
      <c r="B153" s="102">
        <v>10</v>
      </c>
      <c r="C153" s="105">
        <v>0.0012862197849884622</v>
      </c>
      <c r="D153" s="102" t="s">
        <v>2031</v>
      </c>
      <c r="E153" s="102" t="b">
        <v>0</v>
      </c>
      <c r="F153" s="102" t="b">
        <v>0</v>
      </c>
      <c r="G153" s="102" t="b">
        <v>0</v>
      </c>
    </row>
    <row r="154" spans="1:7" ht="15">
      <c r="A154" s="103" t="s">
        <v>812</v>
      </c>
      <c r="B154" s="102">
        <v>10</v>
      </c>
      <c r="C154" s="105">
        <v>0.001071039537617679</v>
      </c>
      <c r="D154" s="102" t="s">
        <v>2031</v>
      </c>
      <c r="E154" s="102" t="b">
        <v>0</v>
      </c>
      <c r="F154" s="102" t="b">
        <v>0</v>
      </c>
      <c r="G154" s="102" t="b">
        <v>0</v>
      </c>
    </row>
    <row r="155" spans="1:7" ht="15">
      <c r="A155" s="103" t="s">
        <v>813</v>
      </c>
      <c r="B155" s="102">
        <v>10</v>
      </c>
      <c r="C155" s="105">
        <v>0.000968878444419222</v>
      </c>
      <c r="D155" s="102" t="s">
        <v>2031</v>
      </c>
      <c r="E155" s="102" t="b">
        <v>0</v>
      </c>
      <c r="F155" s="102" t="b">
        <v>0</v>
      </c>
      <c r="G155" s="102" t="b">
        <v>0</v>
      </c>
    </row>
    <row r="156" spans="1:7" ht="15">
      <c r="A156" s="103" t="s">
        <v>814</v>
      </c>
      <c r="B156" s="102">
        <v>10</v>
      </c>
      <c r="C156" s="105">
        <v>0.0012862197849884622</v>
      </c>
      <c r="D156" s="102" t="s">
        <v>2031</v>
      </c>
      <c r="E156" s="102" t="b">
        <v>0</v>
      </c>
      <c r="F156" s="102" t="b">
        <v>0</v>
      </c>
      <c r="G156" s="102" t="b">
        <v>0</v>
      </c>
    </row>
    <row r="157" spans="1:7" ht="15">
      <c r="A157" s="103" t="s">
        <v>815</v>
      </c>
      <c r="B157" s="102">
        <v>10</v>
      </c>
      <c r="C157" s="105">
        <v>0.0010171153098637454</v>
      </c>
      <c r="D157" s="102" t="s">
        <v>2031</v>
      </c>
      <c r="E157" s="102" t="b">
        <v>0</v>
      </c>
      <c r="F157" s="102" t="b">
        <v>0</v>
      </c>
      <c r="G157" s="102" t="b">
        <v>0</v>
      </c>
    </row>
    <row r="158" spans="1:7" ht="15">
      <c r="A158" s="103" t="s">
        <v>816</v>
      </c>
      <c r="B158" s="102">
        <v>10</v>
      </c>
      <c r="C158" s="105">
        <v>0.001388380878186919</v>
      </c>
      <c r="D158" s="102" t="s">
        <v>2031</v>
      </c>
      <c r="E158" s="102" t="b">
        <v>0</v>
      </c>
      <c r="F158" s="102" t="b">
        <v>0</v>
      </c>
      <c r="G158" s="102" t="b">
        <v>0</v>
      </c>
    </row>
    <row r="159" spans="1:7" ht="15">
      <c r="A159" s="103" t="s">
        <v>817</v>
      </c>
      <c r="B159" s="102">
        <v>10</v>
      </c>
      <c r="C159" s="105">
        <v>0.0012862197849884622</v>
      </c>
      <c r="D159" s="102" t="s">
        <v>2031</v>
      </c>
      <c r="E159" s="102" t="b">
        <v>0</v>
      </c>
      <c r="F159" s="102" t="b">
        <v>0</v>
      </c>
      <c r="G159" s="102" t="b">
        <v>0</v>
      </c>
    </row>
    <row r="160" spans="1:7" ht="15">
      <c r="A160" s="103" t="s">
        <v>818</v>
      </c>
      <c r="B160" s="102">
        <v>10</v>
      </c>
      <c r="C160" s="105">
        <v>0.0015200894345945726</v>
      </c>
      <c r="D160" s="102" t="s">
        <v>2031</v>
      </c>
      <c r="E160" s="102" t="b">
        <v>1</v>
      </c>
      <c r="F160" s="102" t="b">
        <v>0</v>
      </c>
      <c r="G160" s="102" t="b">
        <v>0</v>
      </c>
    </row>
    <row r="161" spans="1:7" ht="15">
      <c r="A161" s="103" t="s">
        <v>819</v>
      </c>
      <c r="B161" s="102">
        <v>10</v>
      </c>
      <c r="C161" s="105">
        <v>0.0010171153098637454</v>
      </c>
      <c r="D161" s="102" t="s">
        <v>2031</v>
      </c>
      <c r="E161" s="102" t="b">
        <v>0</v>
      </c>
      <c r="F161" s="102" t="b">
        <v>0</v>
      </c>
      <c r="G161" s="102" t="b">
        <v>0</v>
      </c>
    </row>
    <row r="162" spans="1:7" ht="15">
      <c r="A162" s="103" t="s">
        <v>820</v>
      </c>
      <c r="B162" s="102">
        <v>10</v>
      </c>
      <c r="C162" s="105">
        <v>0.0012027480940253325</v>
      </c>
      <c r="D162" s="102" t="s">
        <v>2031</v>
      </c>
      <c r="E162" s="102" t="b">
        <v>0</v>
      </c>
      <c r="F162" s="102" t="b">
        <v>0</v>
      </c>
      <c r="G162" s="102" t="b">
        <v>0</v>
      </c>
    </row>
    <row r="163" spans="1:7" ht="15">
      <c r="A163" s="103" t="s">
        <v>821</v>
      </c>
      <c r="B163" s="102">
        <v>10</v>
      </c>
      <c r="C163" s="105">
        <v>0.0020230635593253992</v>
      </c>
      <c r="D163" s="102" t="s">
        <v>2031</v>
      </c>
      <c r="E163" s="102" t="b">
        <v>0</v>
      </c>
      <c r="F163" s="102" t="b">
        <v>0</v>
      </c>
      <c r="G163" s="102" t="b">
        <v>0</v>
      </c>
    </row>
    <row r="164" spans="1:7" ht="15">
      <c r="A164" s="103" t="s">
        <v>822</v>
      </c>
      <c r="B164" s="102">
        <v>10</v>
      </c>
      <c r="C164" s="105">
        <v>0.0010171153098637454</v>
      </c>
      <c r="D164" s="102" t="s">
        <v>2031</v>
      </c>
      <c r="E164" s="102" t="b">
        <v>0</v>
      </c>
      <c r="F164" s="102" t="b">
        <v>0</v>
      </c>
      <c r="G164" s="102" t="b">
        <v>0</v>
      </c>
    </row>
    <row r="165" spans="1:7" ht="15">
      <c r="A165" s="103" t="s">
        <v>823</v>
      </c>
      <c r="B165" s="102">
        <v>10</v>
      </c>
      <c r="C165" s="105">
        <v>0.0020230635593253992</v>
      </c>
      <c r="D165" s="102" t="s">
        <v>2031</v>
      </c>
      <c r="E165" s="102" t="b">
        <v>0</v>
      </c>
      <c r="F165" s="102" t="b">
        <v>0</v>
      </c>
      <c r="G165" s="102" t="b">
        <v>0</v>
      </c>
    </row>
    <row r="166" spans="1:7" ht="15">
      <c r="A166" s="103" t="s">
        <v>824</v>
      </c>
      <c r="B166" s="102">
        <v>10</v>
      </c>
      <c r="C166" s="105">
        <v>0.0012862197849884622</v>
      </c>
      <c r="D166" s="102" t="s">
        <v>2031</v>
      </c>
      <c r="E166" s="102" t="b">
        <v>0</v>
      </c>
      <c r="F166" s="102" t="b">
        <v>0</v>
      </c>
      <c r="G166" s="102" t="b">
        <v>0</v>
      </c>
    </row>
    <row r="167" spans="1:7" ht="15">
      <c r="A167" s="103" t="s">
        <v>825</v>
      </c>
      <c r="B167" s="102">
        <v>10</v>
      </c>
      <c r="C167" s="105">
        <v>0.0015200894345945726</v>
      </c>
      <c r="D167" s="102" t="s">
        <v>2031</v>
      </c>
      <c r="E167" s="102" t="b">
        <v>0</v>
      </c>
      <c r="F167" s="102" t="b">
        <v>0</v>
      </c>
      <c r="G167" s="102" t="b">
        <v>0</v>
      </c>
    </row>
    <row r="168" spans="1:7" ht="15">
      <c r="A168" s="103" t="s">
        <v>826</v>
      </c>
      <c r="B168" s="102">
        <v>10</v>
      </c>
      <c r="C168" s="105">
        <v>0.001071039537617679</v>
      </c>
      <c r="D168" s="102" t="s">
        <v>2031</v>
      </c>
      <c r="E168" s="102" t="b">
        <v>0</v>
      </c>
      <c r="F168" s="102" t="b">
        <v>0</v>
      </c>
      <c r="G168" s="102" t="b">
        <v>0</v>
      </c>
    </row>
    <row r="169" spans="1:7" ht="15">
      <c r="A169" s="103" t="s">
        <v>827</v>
      </c>
      <c r="B169" s="102">
        <v>10</v>
      </c>
      <c r="C169" s="105">
        <v>0.0015200894345945726</v>
      </c>
      <c r="D169" s="102" t="s">
        <v>2031</v>
      </c>
      <c r="E169" s="102" t="b">
        <v>0</v>
      </c>
      <c r="F169" s="102" t="b">
        <v>0</v>
      </c>
      <c r="G169" s="102" t="b">
        <v>0</v>
      </c>
    </row>
    <row r="170" spans="1:7" ht="15">
      <c r="A170" s="103" t="s">
        <v>828</v>
      </c>
      <c r="B170" s="102">
        <v>10</v>
      </c>
      <c r="C170" s="105">
        <v>0.0012027480940253325</v>
      </c>
      <c r="D170" s="102" t="s">
        <v>2031</v>
      </c>
      <c r="E170" s="102" t="b">
        <v>0</v>
      </c>
      <c r="F170" s="102" t="b">
        <v>0</v>
      </c>
      <c r="G170" s="102" t="b">
        <v>0</v>
      </c>
    </row>
    <row r="171" spans="1:7" ht="15">
      <c r="A171" s="103" t="s">
        <v>829</v>
      </c>
      <c r="B171" s="102">
        <v>10</v>
      </c>
      <c r="C171" s="105">
        <v>0.0011321737849059846</v>
      </c>
      <c r="D171" s="102" t="s">
        <v>2031</v>
      </c>
      <c r="E171" s="102" t="b">
        <v>0</v>
      </c>
      <c r="F171" s="102" t="b">
        <v>0</v>
      </c>
      <c r="G171" s="102" t="b">
        <v>0</v>
      </c>
    </row>
    <row r="172" spans="1:7" ht="15">
      <c r="A172" s="103" t="s">
        <v>830</v>
      </c>
      <c r="B172" s="102">
        <v>10</v>
      </c>
      <c r="C172" s="105">
        <v>0.0012027480940253325</v>
      </c>
      <c r="D172" s="102" t="s">
        <v>2031</v>
      </c>
      <c r="E172" s="102" t="b">
        <v>0</v>
      </c>
      <c r="F172" s="102" t="b">
        <v>0</v>
      </c>
      <c r="G172" s="102" t="b">
        <v>0</v>
      </c>
    </row>
    <row r="173" spans="1:7" ht="15">
      <c r="A173" s="103" t="s">
        <v>831</v>
      </c>
      <c r="B173" s="102">
        <v>10</v>
      </c>
      <c r="C173" s="105">
        <v>0.0012027480940253325</v>
      </c>
      <c r="D173" s="102" t="s">
        <v>2031</v>
      </c>
      <c r="E173" s="102" t="b">
        <v>0</v>
      </c>
      <c r="F173" s="102" t="b">
        <v>0</v>
      </c>
      <c r="G173" s="102" t="b">
        <v>0</v>
      </c>
    </row>
    <row r="174" spans="1:7" ht="15">
      <c r="A174" s="103" t="s">
        <v>832</v>
      </c>
      <c r="B174" s="102">
        <v>10</v>
      </c>
      <c r="C174" s="105">
        <v>0.0017057222187561592</v>
      </c>
      <c r="D174" s="102" t="s">
        <v>2031</v>
      </c>
      <c r="E174" s="102" t="b">
        <v>0</v>
      </c>
      <c r="F174" s="102" t="b">
        <v>0</v>
      </c>
      <c r="G174" s="102" t="b">
        <v>0</v>
      </c>
    </row>
    <row r="175" spans="1:7" ht="15">
      <c r="A175" s="103" t="s">
        <v>833</v>
      </c>
      <c r="B175" s="102">
        <v>10</v>
      </c>
      <c r="C175" s="105">
        <v>0.0012027480940253325</v>
      </c>
      <c r="D175" s="102" t="s">
        <v>2031</v>
      </c>
      <c r="E175" s="102" t="b">
        <v>0</v>
      </c>
      <c r="F175" s="102" t="b">
        <v>0</v>
      </c>
      <c r="G175" s="102" t="b">
        <v>0</v>
      </c>
    </row>
    <row r="176" spans="1:7" ht="15">
      <c r="A176" s="103" t="s">
        <v>834</v>
      </c>
      <c r="B176" s="102">
        <v>10</v>
      </c>
      <c r="C176" s="105">
        <v>0.001071039537617679</v>
      </c>
      <c r="D176" s="102" t="s">
        <v>2031</v>
      </c>
      <c r="E176" s="102" t="b">
        <v>0</v>
      </c>
      <c r="F176" s="102" t="b">
        <v>0</v>
      </c>
      <c r="G176" s="102" t="b">
        <v>0</v>
      </c>
    </row>
    <row r="177" spans="1:7" ht="15">
      <c r="A177" s="103" t="s">
        <v>835</v>
      </c>
      <c r="B177" s="102">
        <v>10</v>
      </c>
      <c r="C177" s="105">
        <v>0.0017057222187561592</v>
      </c>
      <c r="D177" s="102" t="s">
        <v>2031</v>
      </c>
      <c r="E177" s="102" t="b">
        <v>0</v>
      </c>
      <c r="F177" s="102" t="b">
        <v>0</v>
      </c>
      <c r="G177" s="102" t="b">
        <v>0</v>
      </c>
    </row>
    <row r="178" spans="1:7" ht="15">
      <c r="A178" s="103" t="s">
        <v>836</v>
      </c>
      <c r="B178" s="102">
        <v>10</v>
      </c>
      <c r="C178" s="105">
        <v>0.001388380878186919</v>
      </c>
      <c r="D178" s="102" t="s">
        <v>2031</v>
      </c>
      <c r="E178" s="102" t="b">
        <v>0</v>
      </c>
      <c r="F178" s="102" t="b">
        <v>0</v>
      </c>
      <c r="G178" s="102" t="b">
        <v>0</v>
      </c>
    </row>
    <row r="179" spans="1:7" ht="15">
      <c r="A179" s="103" t="s">
        <v>837</v>
      </c>
      <c r="B179" s="102">
        <v>10</v>
      </c>
      <c r="C179" s="105">
        <v>0.0020230635593253992</v>
      </c>
      <c r="D179" s="102" t="s">
        <v>2031</v>
      </c>
      <c r="E179" s="102" t="b">
        <v>0</v>
      </c>
      <c r="F179" s="102" t="b">
        <v>0</v>
      </c>
      <c r="G179" s="102" t="b">
        <v>0</v>
      </c>
    </row>
    <row r="180" spans="1:7" ht="15">
      <c r="A180" s="103" t="s">
        <v>838</v>
      </c>
      <c r="B180" s="102">
        <v>9</v>
      </c>
      <c r="C180" s="105">
        <v>0.0010189564064153863</v>
      </c>
      <c r="D180" s="102" t="s">
        <v>2031</v>
      </c>
      <c r="E180" s="102" t="b">
        <v>0</v>
      </c>
      <c r="F180" s="102" t="b">
        <v>0</v>
      </c>
      <c r="G180" s="102" t="b">
        <v>0</v>
      </c>
    </row>
    <row r="181" spans="1:7" ht="15">
      <c r="A181" s="103" t="s">
        <v>839</v>
      </c>
      <c r="B181" s="102">
        <v>9</v>
      </c>
      <c r="C181" s="105">
        <v>0.000915403778877371</v>
      </c>
      <c r="D181" s="102" t="s">
        <v>2031</v>
      </c>
      <c r="E181" s="102" t="b">
        <v>0</v>
      </c>
      <c r="F181" s="102" t="b">
        <v>0</v>
      </c>
      <c r="G181" s="102" t="b">
        <v>0</v>
      </c>
    </row>
    <row r="182" spans="1:7" ht="15">
      <c r="A182" s="103" t="s">
        <v>840</v>
      </c>
      <c r="B182" s="102">
        <v>9</v>
      </c>
      <c r="C182" s="105">
        <v>0.001157597806489616</v>
      </c>
      <c r="D182" s="102" t="s">
        <v>2031</v>
      </c>
      <c r="E182" s="102" t="b">
        <v>0</v>
      </c>
      <c r="F182" s="102" t="b">
        <v>0</v>
      </c>
      <c r="G182" s="102" t="b">
        <v>0</v>
      </c>
    </row>
    <row r="183" spans="1:7" ht="15">
      <c r="A183" s="103" t="s">
        <v>841</v>
      </c>
      <c r="B183" s="102">
        <v>9</v>
      </c>
      <c r="C183" s="105">
        <v>0.0010189564064153863</v>
      </c>
      <c r="D183" s="102" t="s">
        <v>2031</v>
      </c>
      <c r="E183" s="102" t="b">
        <v>0</v>
      </c>
      <c r="F183" s="102" t="b">
        <v>0</v>
      </c>
      <c r="G183" s="102" t="b">
        <v>0</v>
      </c>
    </row>
    <row r="184" spans="1:7" ht="15">
      <c r="A184" s="103" t="s">
        <v>842</v>
      </c>
      <c r="B184" s="102">
        <v>9</v>
      </c>
      <c r="C184" s="105">
        <v>0.0013680804911351155</v>
      </c>
      <c r="D184" s="102" t="s">
        <v>2031</v>
      </c>
      <c r="E184" s="102" t="b">
        <v>0</v>
      </c>
      <c r="F184" s="102" t="b">
        <v>1</v>
      </c>
      <c r="G184" s="102" t="b">
        <v>0</v>
      </c>
    </row>
    <row r="185" spans="1:7" ht="15">
      <c r="A185" s="103" t="s">
        <v>843</v>
      </c>
      <c r="B185" s="102">
        <v>9</v>
      </c>
      <c r="C185" s="105">
        <v>0.0010189564064153863</v>
      </c>
      <c r="D185" s="102" t="s">
        <v>2031</v>
      </c>
      <c r="E185" s="102" t="b">
        <v>0</v>
      </c>
      <c r="F185" s="102" t="b">
        <v>0</v>
      </c>
      <c r="G185" s="102" t="b">
        <v>0</v>
      </c>
    </row>
    <row r="186" spans="1:7" ht="15">
      <c r="A186" s="103" t="s">
        <v>844</v>
      </c>
      <c r="B186" s="102">
        <v>9</v>
      </c>
      <c r="C186" s="105">
        <v>0.001157597806489616</v>
      </c>
      <c r="D186" s="102" t="s">
        <v>2031</v>
      </c>
      <c r="E186" s="102" t="b">
        <v>0</v>
      </c>
      <c r="F186" s="102" t="b">
        <v>0</v>
      </c>
      <c r="G186" s="102" t="b">
        <v>0</v>
      </c>
    </row>
    <row r="187" spans="1:7" ht="15">
      <c r="A187" s="103" t="s">
        <v>845</v>
      </c>
      <c r="B187" s="102">
        <v>9</v>
      </c>
      <c r="C187" s="105">
        <v>0.0012495427903682272</v>
      </c>
      <c r="D187" s="102" t="s">
        <v>2031</v>
      </c>
      <c r="E187" s="102" t="b">
        <v>0</v>
      </c>
      <c r="F187" s="102" t="b">
        <v>0</v>
      </c>
      <c r="G187" s="102" t="b">
        <v>0</v>
      </c>
    </row>
    <row r="188" spans="1:7" ht="15">
      <c r="A188" s="103" t="s">
        <v>846</v>
      </c>
      <c r="B188" s="102">
        <v>9</v>
      </c>
      <c r="C188" s="105">
        <v>0.0013680804911351155</v>
      </c>
      <c r="D188" s="102" t="s">
        <v>2031</v>
      </c>
      <c r="E188" s="102" t="b">
        <v>0</v>
      </c>
      <c r="F188" s="102" t="b">
        <v>1</v>
      </c>
      <c r="G188" s="102" t="b">
        <v>0</v>
      </c>
    </row>
    <row r="189" spans="1:7" ht="15">
      <c r="A189" s="103" t="s">
        <v>847</v>
      </c>
      <c r="B189" s="102">
        <v>9</v>
      </c>
      <c r="C189" s="105">
        <v>0.001157597806489616</v>
      </c>
      <c r="D189" s="102" t="s">
        <v>2031</v>
      </c>
      <c r="E189" s="102" t="b">
        <v>0</v>
      </c>
      <c r="F189" s="102" t="b">
        <v>0</v>
      </c>
      <c r="G189" s="102" t="b">
        <v>0</v>
      </c>
    </row>
    <row r="190" spans="1:7" ht="15">
      <c r="A190" s="103" t="s">
        <v>848</v>
      </c>
      <c r="B190" s="102">
        <v>9</v>
      </c>
      <c r="C190" s="105">
        <v>0.0013680804911351155</v>
      </c>
      <c r="D190" s="102" t="s">
        <v>2031</v>
      </c>
      <c r="E190" s="102" t="b">
        <v>0</v>
      </c>
      <c r="F190" s="102" t="b">
        <v>0</v>
      </c>
      <c r="G190" s="102" t="b">
        <v>0</v>
      </c>
    </row>
    <row r="191" spans="1:7" ht="15">
      <c r="A191" s="103" t="s">
        <v>849</v>
      </c>
      <c r="B191" s="102">
        <v>9</v>
      </c>
      <c r="C191" s="105">
        <v>0.0013680804911351155</v>
      </c>
      <c r="D191" s="102" t="s">
        <v>2031</v>
      </c>
      <c r="E191" s="102" t="b">
        <v>0</v>
      </c>
      <c r="F191" s="102" t="b">
        <v>0</v>
      </c>
      <c r="G191" s="102" t="b">
        <v>0</v>
      </c>
    </row>
    <row r="192" spans="1:7" ht="15">
      <c r="A192" s="103" t="s">
        <v>850</v>
      </c>
      <c r="B192" s="102">
        <v>9</v>
      </c>
      <c r="C192" s="105">
        <v>0.0009639355838559113</v>
      </c>
      <c r="D192" s="102" t="s">
        <v>2031</v>
      </c>
      <c r="E192" s="102" t="b">
        <v>1</v>
      </c>
      <c r="F192" s="102" t="b">
        <v>0</v>
      </c>
      <c r="G192" s="102" t="b">
        <v>0</v>
      </c>
    </row>
    <row r="193" spans="1:7" ht="15">
      <c r="A193" s="103" t="s">
        <v>851</v>
      </c>
      <c r="B193" s="102">
        <v>9</v>
      </c>
      <c r="C193" s="105">
        <v>0.0012495427903682272</v>
      </c>
      <c r="D193" s="102" t="s">
        <v>2031</v>
      </c>
      <c r="E193" s="102" t="b">
        <v>0</v>
      </c>
      <c r="F193" s="102" t="b">
        <v>0</v>
      </c>
      <c r="G193" s="102" t="b">
        <v>0</v>
      </c>
    </row>
    <row r="194" spans="1:7" ht="15">
      <c r="A194" s="103" t="s">
        <v>852</v>
      </c>
      <c r="B194" s="102">
        <v>9</v>
      </c>
      <c r="C194" s="105">
        <v>0.001082473284622799</v>
      </c>
      <c r="D194" s="102" t="s">
        <v>2031</v>
      </c>
      <c r="E194" s="102" t="b">
        <v>0</v>
      </c>
      <c r="F194" s="102" t="b">
        <v>0</v>
      </c>
      <c r="G194" s="102" t="b">
        <v>0</v>
      </c>
    </row>
    <row r="195" spans="1:7" ht="15">
      <c r="A195" s="103" t="s">
        <v>853</v>
      </c>
      <c r="B195" s="102">
        <v>9</v>
      </c>
      <c r="C195" s="105">
        <v>0.0012495427903682272</v>
      </c>
      <c r="D195" s="102" t="s">
        <v>2031</v>
      </c>
      <c r="E195" s="102" t="b">
        <v>0</v>
      </c>
      <c r="F195" s="102" t="b">
        <v>0</v>
      </c>
      <c r="G195" s="102" t="b">
        <v>0</v>
      </c>
    </row>
    <row r="196" spans="1:7" ht="15">
      <c r="A196" s="103" t="s">
        <v>854</v>
      </c>
      <c r="B196" s="102">
        <v>9</v>
      </c>
      <c r="C196" s="105">
        <v>0.0009639355838559113</v>
      </c>
      <c r="D196" s="102" t="s">
        <v>2031</v>
      </c>
      <c r="E196" s="102" t="b">
        <v>0</v>
      </c>
      <c r="F196" s="102" t="b">
        <v>0</v>
      </c>
      <c r="G196" s="102" t="b">
        <v>0</v>
      </c>
    </row>
    <row r="197" spans="1:7" ht="15">
      <c r="A197" s="103" t="s">
        <v>855</v>
      </c>
      <c r="B197" s="102">
        <v>9</v>
      </c>
      <c r="C197" s="105">
        <v>0.0010189564064153863</v>
      </c>
      <c r="D197" s="102" t="s">
        <v>2031</v>
      </c>
      <c r="E197" s="102" t="b">
        <v>0</v>
      </c>
      <c r="F197" s="102" t="b">
        <v>0</v>
      </c>
      <c r="G197" s="102" t="b">
        <v>0</v>
      </c>
    </row>
    <row r="198" spans="1:7" ht="15">
      <c r="A198" s="103" t="s">
        <v>856</v>
      </c>
      <c r="B198" s="102">
        <v>9</v>
      </c>
      <c r="C198" s="105">
        <v>0.0010189564064153863</v>
      </c>
      <c r="D198" s="102" t="s">
        <v>2031</v>
      </c>
      <c r="E198" s="102" t="b">
        <v>0</v>
      </c>
      <c r="F198" s="102" t="b">
        <v>0</v>
      </c>
      <c r="G198" s="102" t="b">
        <v>0</v>
      </c>
    </row>
    <row r="199" spans="1:7" ht="15">
      <c r="A199" s="103" t="s">
        <v>857</v>
      </c>
      <c r="B199" s="102">
        <v>9</v>
      </c>
      <c r="C199" s="105">
        <v>0.000915403778877371</v>
      </c>
      <c r="D199" s="102" t="s">
        <v>2031</v>
      </c>
      <c r="E199" s="102" t="b">
        <v>0</v>
      </c>
      <c r="F199" s="102" t="b">
        <v>0</v>
      </c>
      <c r="G199" s="102" t="b">
        <v>0</v>
      </c>
    </row>
    <row r="200" spans="1:7" ht="15">
      <c r="A200" s="103" t="s">
        <v>858</v>
      </c>
      <c r="B200" s="102">
        <v>9</v>
      </c>
      <c r="C200" s="105">
        <v>0.0015351499968805434</v>
      </c>
      <c r="D200" s="102" t="s">
        <v>2031</v>
      </c>
      <c r="E200" s="102" t="b">
        <v>0</v>
      </c>
      <c r="F200" s="102" t="b">
        <v>0</v>
      </c>
      <c r="G200" s="102" t="b">
        <v>0</v>
      </c>
    </row>
    <row r="201" spans="1:7" ht="15">
      <c r="A201" s="103" t="s">
        <v>859</v>
      </c>
      <c r="B201" s="102">
        <v>9</v>
      </c>
      <c r="C201" s="105">
        <v>0.0012495427903682272</v>
      </c>
      <c r="D201" s="102" t="s">
        <v>2031</v>
      </c>
      <c r="E201" s="102" t="b">
        <v>0</v>
      </c>
      <c r="F201" s="102" t="b">
        <v>0</v>
      </c>
      <c r="G201" s="102" t="b">
        <v>0</v>
      </c>
    </row>
    <row r="202" spans="1:7" ht="15">
      <c r="A202" s="103" t="s">
        <v>860</v>
      </c>
      <c r="B202" s="102">
        <v>9</v>
      </c>
      <c r="C202" s="105">
        <v>0.0009639355838559113</v>
      </c>
      <c r="D202" s="102" t="s">
        <v>2031</v>
      </c>
      <c r="E202" s="102" t="b">
        <v>0</v>
      </c>
      <c r="F202" s="102" t="b">
        <v>0</v>
      </c>
      <c r="G202" s="102" t="b">
        <v>0</v>
      </c>
    </row>
    <row r="203" spans="1:7" ht="15">
      <c r="A203" s="103" t="s">
        <v>861</v>
      </c>
      <c r="B203" s="102">
        <v>9</v>
      </c>
      <c r="C203" s="105">
        <v>0.0010189564064153863</v>
      </c>
      <c r="D203" s="102" t="s">
        <v>2031</v>
      </c>
      <c r="E203" s="102" t="b">
        <v>0</v>
      </c>
      <c r="F203" s="102" t="b">
        <v>0</v>
      </c>
      <c r="G203" s="102" t="b">
        <v>0</v>
      </c>
    </row>
    <row r="204" spans="1:7" ht="15">
      <c r="A204" s="103" t="s">
        <v>862</v>
      </c>
      <c r="B204" s="102">
        <v>9</v>
      </c>
      <c r="C204" s="105">
        <v>0.001157597806489616</v>
      </c>
      <c r="D204" s="102" t="s">
        <v>2031</v>
      </c>
      <c r="E204" s="102" t="b">
        <v>0</v>
      </c>
      <c r="F204" s="102" t="b">
        <v>0</v>
      </c>
      <c r="G204" s="102" t="b">
        <v>0</v>
      </c>
    </row>
    <row r="205" spans="1:7" ht="15">
      <c r="A205" s="103" t="s">
        <v>863</v>
      </c>
      <c r="B205" s="102">
        <v>9</v>
      </c>
      <c r="C205" s="105">
        <v>0.001157597806489616</v>
      </c>
      <c r="D205" s="102" t="s">
        <v>2031</v>
      </c>
      <c r="E205" s="102" t="b">
        <v>0</v>
      </c>
      <c r="F205" s="102" t="b">
        <v>0</v>
      </c>
      <c r="G205" s="102" t="b">
        <v>0</v>
      </c>
    </row>
    <row r="206" spans="1:7" ht="15">
      <c r="A206" s="103" t="s">
        <v>864</v>
      </c>
      <c r="B206" s="102">
        <v>9</v>
      </c>
      <c r="C206" s="105">
        <v>0.0013680804911351155</v>
      </c>
      <c r="D206" s="102" t="s">
        <v>2031</v>
      </c>
      <c r="E206" s="102" t="b">
        <v>0</v>
      </c>
      <c r="F206" s="102" t="b">
        <v>0</v>
      </c>
      <c r="G206" s="102" t="b">
        <v>0</v>
      </c>
    </row>
    <row r="207" spans="1:7" ht="15">
      <c r="A207" s="103" t="s">
        <v>865</v>
      </c>
      <c r="B207" s="102">
        <v>9</v>
      </c>
      <c r="C207" s="105">
        <v>0.001082473284622799</v>
      </c>
      <c r="D207" s="102" t="s">
        <v>2031</v>
      </c>
      <c r="E207" s="102" t="b">
        <v>0</v>
      </c>
      <c r="F207" s="102" t="b">
        <v>0</v>
      </c>
      <c r="G207" s="102" t="b">
        <v>0</v>
      </c>
    </row>
    <row r="208" spans="1:7" ht="15">
      <c r="A208" s="103" t="s">
        <v>866</v>
      </c>
      <c r="B208" s="102">
        <v>9</v>
      </c>
      <c r="C208" s="105">
        <v>0.0013680804911351155</v>
      </c>
      <c r="D208" s="102" t="s">
        <v>2031</v>
      </c>
      <c r="E208" s="102" t="b">
        <v>0</v>
      </c>
      <c r="F208" s="102" t="b">
        <v>0</v>
      </c>
      <c r="G208" s="102" t="b">
        <v>0</v>
      </c>
    </row>
    <row r="209" spans="1:7" ht="15">
      <c r="A209" s="103" t="s">
        <v>867</v>
      </c>
      <c r="B209" s="102">
        <v>8</v>
      </c>
      <c r="C209" s="105">
        <v>0.0008568316300941433</v>
      </c>
      <c r="D209" s="102" t="s">
        <v>2031</v>
      </c>
      <c r="E209" s="102" t="b">
        <v>0</v>
      </c>
      <c r="F209" s="102" t="b">
        <v>0</v>
      </c>
      <c r="G209" s="102" t="b">
        <v>0</v>
      </c>
    </row>
    <row r="210" spans="1:7" ht="15">
      <c r="A210" s="103" t="s">
        <v>868</v>
      </c>
      <c r="B210" s="102">
        <v>8</v>
      </c>
      <c r="C210" s="105">
        <v>0.000962198475220266</v>
      </c>
      <c r="D210" s="102" t="s">
        <v>2031</v>
      </c>
      <c r="E210" s="102" t="b">
        <v>0</v>
      </c>
      <c r="F210" s="102" t="b">
        <v>0</v>
      </c>
      <c r="G210" s="102" t="b">
        <v>0</v>
      </c>
    </row>
    <row r="211" spans="1:7" ht="15">
      <c r="A211" s="103" t="s">
        <v>869</v>
      </c>
      <c r="B211" s="102">
        <v>8</v>
      </c>
      <c r="C211" s="105">
        <v>0.0008568316300941433</v>
      </c>
      <c r="D211" s="102" t="s">
        <v>2031</v>
      </c>
      <c r="E211" s="102" t="b">
        <v>0</v>
      </c>
      <c r="F211" s="102" t="b">
        <v>0</v>
      </c>
      <c r="G211" s="102" t="b">
        <v>0</v>
      </c>
    </row>
    <row r="212" spans="1:7" ht="15">
      <c r="A212" s="103" t="s">
        <v>870</v>
      </c>
      <c r="B212" s="102">
        <v>8</v>
      </c>
      <c r="C212" s="105">
        <v>0.0009057390279247877</v>
      </c>
      <c r="D212" s="102" t="s">
        <v>2031</v>
      </c>
      <c r="E212" s="102" t="b">
        <v>0</v>
      </c>
      <c r="F212" s="102" t="b">
        <v>0</v>
      </c>
      <c r="G212" s="102" t="b">
        <v>0</v>
      </c>
    </row>
    <row r="213" spans="1:7" ht="15">
      <c r="A213" s="103" t="s">
        <v>871</v>
      </c>
      <c r="B213" s="102">
        <v>8</v>
      </c>
      <c r="C213" s="105">
        <v>0.000962198475220266</v>
      </c>
      <c r="D213" s="102" t="s">
        <v>2031</v>
      </c>
      <c r="E213" s="102" t="b">
        <v>0</v>
      </c>
      <c r="F213" s="102" t="b">
        <v>0</v>
      </c>
      <c r="G213" s="102" t="b">
        <v>0</v>
      </c>
    </row>
    <row r="214" spans="1:7" ht="15">
      <c r="A214" s="103" t="s">
        <v>872</v>
      </c>
      <c r="B214" s="102">
        <v>8</v>
      </c>
      <c r="C214" s="105">
        <v>0.0008568316300941433</v>
      </c>
      <c r="D214" s="102" t="s">
        <v>2031</v>
      </c>
      <c r="E214" s="102" t="b">
        <v>1</v>
      </c>
      <c r="F214" s="102" t="b">
        <v>0</v>
      </c>
      <c r="G214" s="102" t="b">
        <v>0</v>
      </c>
    </row>
    <row r="215" spans="1:7" ht="15">
      <c r="A215" s="103" t="s">
        <v>873</v>
      </c>
      <c r="B215" s="102">
        <v>8</v>
      </c>
      <c r="C215" s="105">
        <v>0.0008568316300941433</v>
      </c>
      <c r="D215" s="102" t="s">
        <v>2031</v>
      </c>
      <c r="E215" s="102" t="b">
        <v>0</v>
      </c>
      <c r="F215" s="102" t="b">
        <v>0</v>
      </c>
      <c r="G215" s="102" t="b">
        <v>0</v>
      </c>
    </row>
    <row r="216" spans="1:7" ht="15">
      <c r="A216" s="103" t="s">
        <v>874</v>
      </c>
      <c r="B216" s="102">
        <v>8</v>
      </c>
      <c r="C216" s="105">
        <v>0.0009057390279247877</v>
      </c>
      <c r="D216" s="102" t="s">
        <v>2031</v>
      </c>
      <c r="E216" s="102" t="b">
        <v>0</v>
      </c>
      <c r="F216" s="102" t="b">
        <v>0</v>
      </c>
      <c r="G216" s="102" t="b">
        <v>0</v>
      </c>
    </row>
    <row r="217" spans="1:7" ht="15">
      <c r="A217" s="103" t="s">
        <v>875</v>
      </c>
      <c r="B217" s="102">
        <v>8</v>
      </c>
      <c r="C217" s="105">
        <v>0.000962198475220266</v>
      </c>
      <c r="D217" s="102" t="s">
        <v>2031</v>
      </c>
      <c r="E217" s="102" t="b">
        <v>0</v>
      </c>
      <c r="F217" s="102" t="b">
        <v>0</v>
      </c>
      <c r="G217" s="102" t="b">
        <v>0</v>
      </c>
    </row>
    <row r="218" spans="1:7" ht="15">
      <c r="A218" s="103" t="s">
        <v>876</v>
      </c>
      <c r="B218" s="102">
        <v>8</v>
      </c>
      <c r="C218" s="105">
        <v>0.0009057390279247877</v>
      </c>
      <c r="D218" s="102" t="s">
        <v>2031</v>
      </c>
      <c r="E218" s="102" t="b">
        <v>0</v>
      </c>
      <c r="F218" s="102" t="b">
        <v>0</v>
      </c>
      <c r="G218" s="102" t="b">
        <v>0</v>
      </c>
    </row>
    <row r="219" spans="1:7" ht="15">
      <c r="A219" s="103" t="s">
        <v>877</v>
      </c>
      <c r="B219" s="102">
        <v>8</v>
      </c>
      <c r="C219" s="105">
        <v>0.0011107047025495352</v>
      </c>
      <c r="D219" s="102" t="s">
        <v>2031</v>
      </c>
      <c r="E219" s="102" t="b">
        <v>0</v>
      </c>
      <c r="F219" s="102" t="b">
        <v>0</v>
      </c>
      <c r="G219" s="102" t="b">
        <v>0</v>
      </c>
    </row>
    <row r="220" spans="1:7" ht="15">
      <c r="A220" s="103" t="s">
        <v>878</v>
      </c>
      <c r="B220" s="102">
        <v>8</v>
      </c>
      <c r="C220" s="105">
        <v>0.001216071547675658</v>
      </c>
      <c r="D220" s="102" t="s">
        <v>2031</v>
      </c>
      <c r="E220" s="102" t="b">
        <v>0</v>
      </c>
      <c r="F220" s="102" t="b">
        <v>0</v>
      </c>
      <c r="G220" s="102" t="b">
        <v>0</v>
      </c>
    </row>
    <row r="221" spans="1:7" ht="15">
      <c r="A221" s="103" t="s">
        <v>879</v>
      </c>
      <c r="B221" s="102">
        <v>8</v>
      </c>
      <c r="C221" s="105">
        <v>0.0016184508474603196</v>
      </c>
      <c r="D221" s="102" t="s">
        <v>2031</v>
      </c>
      <c r="E221" s="102" t="b">
        <v>0</v>
      </c>
      <c r="F221" s="102" t="b">
        <v>1</v>
      </c>
      <c r="G221" s="102" t="b">
        <v>0</v>
      </c>
    </row>
    <row r="222" spans="1:7" ht="15">
      <c r="A222" s="103" t="s">
        <v>880</v>
      </c>
      <c r="B222" s="102">
        <v>8</v>
      </c>
      <c r="C222" s="105">
        <v>0.000962198475220266</v>
      </c>
      <c r="D222" s="102" t="s">
        <v>2031</v>
      </c>
      <c r="E222" s="102" t="b">
        <v>0</v>
      </c>
      <c r="F222" s="102" t="b">
        <v>0</v>
      </c>
      <c r="G222" s="102" t="b">
        <v>0</v>
      </c>
    </row>
    <row r="223" spans="1:7" ht="15">
      <c r="A223" s="103" t="s">
        <v>881</v>
      </c>
      <c r="B223" s="102">
        <v>8</v>
      </c>
      <c r="C223" s="105">
        <v>0.0008568316300941433</v>
      </c>
      <c r="D223" s="102" t="s">
        <v>2031</v>
      </c>
      <c r="E223" s="102" t="b">
        <v>0</v>
      </c>
      <c r="F223" s="102" t="b">
        <v>0</v>
      </c>
      <c r="G223" s="102" t="b">
        <v>0</v>
      </c>
    </row>
    <row r="224" spans="1:7" ht="15">
      <c r="A224" s="103" t="s">
        <v>882</v>
      </c>
      <c r="B224" s="102">
        <v>8</v>
      </c>
      <c r="C224" s="105">
        <v>0.0008568316300941433</v>
      </c>
      <c r="D224" s="102" t="s">
        <v>2031</v>
      </c>
      <c r="E224" s="102" t="b">
        <v>0</v>
      </c>
      <c r="F224" s="102" t="b">
        <v>0</v>
      </c>
      <c r="G224" s="102" t="b">
        <v>0</v>
      </c>
    </row>
    <row r="225" spans="1:7" ht="15">
      <c r="A225" s="103" t="s">
        <v>883</v>
      </c>
      <c r="B225" s="102">
        <v>8</v>
      </c>
      <c r="C225" s="105">
        <v>0.0009057390279247877</v>
      </c>
      <c r="D225" s="102" t="s">
        <v>2031</v>
      </c>
      <c r="E225" s="102" t="b">
        <v>0</v>
      </c>
      <c r="F225" s="102" t="b">
        <v>0</v>
      </c>
      <c r="G225" s="102" t="b">
        <v>0</v>
      </c>
    </row>
    <row r="226" spans="1:7" ht="15">
      <c r="A226" s="103" t="s">
        <v>884</v>
      </c>
      <c r="B226" s="102">
        <v>8</v>
      </c>
      <c r="C226" s="105">
        <v>0.0011107047025495352</v>
      </c>
      <c r="D226" s="102" t="s">
        <v>2031</v>
      </c>
      <c r="E226" s="102" t="b">
        <v>0</v>
      </c>
      <c r="F226" s="102" t="b">
        <v>0</v>
      </c>
      <c r="G226" s="102" t="b">
        <v>0</v>
      </c>
    </row>
    <row r="227" spans="1:7" ht="15">
      <c r="A227" s="103" t="s">
        <v>885</v>
      </c>
      <c r="B227" s="102">
        <v>8</v>
      </c>
      <c r="C227" s="105">
        <v>0.0011107047025495352</v>
      </c>
      <c r="D227" s="102" t="s">
        <v>2031</v>
      </c>
      <c r="E227" s="102" t="b">
        <v>0</v>
      </c>
      <c r="F227" s="102" t="b">
        <v>0</v>
      </c>
      <c r="G227" s="102" t="b">
        <v>0</v>
      </c>
    </row>
    <row r="228" spans="1:7" ht="15">
      <c r="A228" s="103" t="s">
        <v>886</v>
      </c>
      <c r="B228" s="102">
        <v>8</v>
      </c>
      <c r="C228" s="105">
        <v>0.0010289758279907698</v>
      </c>
      <c r="D228" s="102" t="s">
        <v>2031</v>
      </c>
      <c r="E228" s="102" t="b">
        <v>0</v>
      </c>
      <c r="F228" s="102" t="b">
        <v>0</v>
      </c>
      <c r="G228" s="102" t="b">
        <v>0</v>
      </c>
    </row>
    <row r="229" spans="1:7" ht="15">
      <c r="A229" s="103" t="s">
        <v>887</v>
      </c>
      <c r="B229" s="102">
        <v>8</v>
      </c>
      <c r="C229" s="105">
        <v>0.0009057390279247877</v>
      </c>
      <c r="D229" s="102" t="s">
        <v>2031</v>
      </c>
      <c r="E229" s="102" t="b">
        <v>0</v>
      </c>
      <c r="F229" s="102" t="b">
        <v>0</v>
      </c>
      <c r="G229" s="102" t="b">
        <v>0</v>
      </c>
    </row>
    <row r="230" spans="1:7" ht="15">
      <c r="A230" s="103" t="s">
        <v>888</v>
      </c>
      <c r="B230" s="102">
        <v>8</v>
      </c>
      <c r="C230" s="105">
        <v>0.0008568316300941433</v>
      </c>
      <c r="D230" s="102" t="s">
        <v>2031</v>
      </c>
      <c r="E230" s="102" t="b">
        <v>0</v>
      </c>
      <c r="F230" s="102" t="b">
        <v>0</v>
      </c>
      <c r="G230" s="102" t="b">
        <v>0</v>
      </c>
    </row>
    <row r="231" spans="1:7" ht="15">
      <c r="A231" s="103" t="s">
        <v>889</v>
      </c>
      <c r="B231" s="102">
        <v>8</v>
      </c>
      <c r="C231" s="105">
        <v>0.0013645777750049275</v>
      </c>
      <c r="D231" s="102" t="s">
        <v>2031</v>
      </c>
      <c r="E231" s="102" t="b">
        <v>0</v>
      </c>
      <c r="F231" s="102" t="b">
        <v>0</v>
      </c>
      <c r="G231" s="102" t="b">
        <v>0</v>
      </c>
    </row>
    <row r="232" spans="1:7" ht="15">
      <c r="A232" s="103" t="s">
        <v>890</v>
      </c>
      <c r="B232" s="102">
        <v>8</v>
      </c>
      <c r="C232" s="105">
        <v>0.000962198475220266</v>
      </c>
      <c r="D232" s="102" t="s">
        <v>2031</v>
      </c>
      <c r="E232" s="102" t="b">
        <v>0</v>
      </c>
      <c r="F232" s="102" t="b">
        <v>0</v>
      </c>
      <c r="G232" s="102" t="b">
        <v>0</v>
      </c>
    </row>
    <row r="233" spans="1:7" ht="15">
      <c r="A233" s="103" t="s">
        <v>891</v>
      </c>
      <c r="B233" s="102">
        <v>8</v>
      </c>
      <c r="C233" s="105">
        <v>0.0009057390279247877</v>
      </c>
      <c r="D233" s="102" t="s">
        <v>2031</v>
      </c>
      <c r="E233" s="102" t="b">
        <v>0</v>
      </c>
      <c r="F233" s="102" t="b">
        <v>0</v>
      </c>
      <c r="G233" s="102" t="b">
        <v>0</v>
      </c>
    </row>
    <row r="234" spans="1:7" ht="15">
      <c r="A234" s="103" t="s">
        <v>892</v>
      </c>
      <c r="B234" s="102">
        <v>8</v>
      </c>
      <c r="C234" s="105">
        <v>0.000962198475220266</v>
      </c>
      <c r="D234" s="102" t="s">
        <v>2031</v>
      </c>
      <c r="E234" s="102" t="b">
        <v>0</v>
      </c>
      <c r="F234" s="102" t="b">
        <v>0</v>
      </c>
      <c r="G234" s="102" t="b">
        <v>0</v>
      </c>
    </row>
    <row r="235" spans="1:7" ht="15">
      <c r="A235" s="103" t="s">
        <v>893</v>
      </c>
      <c r="B235" s="102">
        <v>8</v>
      </c>
      <c r="C235" s="105">
        <v>0.0008568316300941433</v>
      </c>
      <c r="D235" s="102" t="s">
        <v>2031</v>
      </c>
      <c r="E235" s="102" t="b">
        <v>0</v>
      </c>
      <c r="F235" s="102" t="b">
        <v>0</v>
      </c>
      <c r="G235" s="102" t="b">
        <v>0</v>
      </c>
    </row>
    <row r="236" spans="1:7" ht="15">
      <c r="A236" s="103" t="s">
        <v>894</v>
      </c>
      <c r="B236" s="102">
        <v>8</v>
      </c>
      <c r="C236" s="105">
        <v>0.0011107047025495352</v>
      </c>
      <c r="D236" s="102" t="s">
        <v>2031</v>
      </c>
      <c r="E236" s="102" t="b">
        <v>0</v>
      </c>
      <c r="F236" s="102" t="b">
        <v>0</v>
      </c>
      <c r="G236" s="102" t="b">
        <v>0</v>
      </c>
    </row>
    <row r="237" spans="1:7" ht="15">
      <c r="A237" s="103" t="s">
        <v>895</v>
      </c>
      <c r="B237" s="102">
        <v>8</v>
      </c>
      <c r="C237" s="105">
        <v>0.0010289758279907698</v>
      </c>
      <c r="D237" s="102" t="s">
        <v>2031</v>
      </c>
      <c r="E237" s="102" t="b">
        <v>0</v>
      </c>
      <c r="F237" s="102" t="b">
        <v>0</v>
      </c>
      <c r="G237" s="102" t="b">
        <v>0</v>
      </c>
    </row>
    <row r="238" spans="1:7" ht="15">
      <c r="A238" s="103" t="s">
        <v>896</v>
      </c>
      <c r="B238" s="102">
        <v>8</v>
      </c>
      <c r="C238" s="105">
        <v>0.0016184508474603196</v>
      </c>
      <c r="D238" s="102" t="s">
        <v>2031</v>
      </c>
      <c r="E238" s="102" t="b">
        <v>0</v>
      </c>
      <c r="F238" s="102" t="b">
        <v>0</v>
      </c>
      <c r="G238" s="102" t="b">
        <v>0</v>
      </c>
    </row>
    <row r="239" spans="1:7" ht="15">
      <c r="A239" s="103" t="s">
        <v>897</v>
      </c>
      <c r="B239" s="102">
        <v>8</v>
      </c>
      <c r="C239" s="105">
        <v>0.0010289758279907698</v>
      </c>
      <c r="D239" s="102" t="s">
        <v>2031</v>
      </c>
      <c r="E239" s="102" t="b">
        <v>0</v>
      </c>
      <c r="F239" s="102" t="b">
        <v>1</v>
      </c>
      <c r="G239" s="102" t="b">
        <v>0</v>
      </c>
    </row>
    <row r="240" spans="1:7" ht="15">
      <c r="A240" s="103" t="s">
        <v>898</v>
      </c>
      <c r="B240" s="102">
        <v>8</v>
      </c>
      <c r="C240" s="105">
        <v>0.0009057390279247877</v>
      </c>
      <c r="D240" s="102" t="s">
        <v>2031</v>
      </c>
      <c r="E240" s="102" t="b">
        <v>0</v>
      </c>
      <c r="F240" s="102" t="b">
        <v>0</v>
      </c>
      <c r="G240" s="102" t="b">
        <v>0</v>
      </c>
    </row>
    <row r="241" spans="1:7" ht="15">
      <c r="A241" s="103" t="s">
        <v>899</v>
      </c>
      <c r="B241" s="102">
        <v>8</v>
      </c>
      <c r="C241" s="105">
        <v>0.0016184508474603196</v>
      </c>
      <c r="D241" s="102" t="s">
        <v>2031</v>
      </c>
      <c r="E241" s="102" t="b">
        <v>0</v>
      </c>
      <c r="F241" s="102" t="b">
        <v>0</v>
      </c>
      <c r="G241" s="102" t="b">
        <v>0</v>
      </c>
    </row>
    <row r="242" spans="1:7" ht="15">
      <c r="A242" s="103" t="s">
        <v>900</v>
      </c>
      <c r="B242" s="102">
        <v>8</v>
      </c>
      <c r="C242" s="105">
        <v>0.0013645777750049275</v>
      </c>
      <c r="D242" s="102" t="s">
        <v>2031</v>
      </c>
      <c r="E242" s="102" t="b">
        <v>0</v>
      </c>
      <c r="F242" s="102" t="b">
        <v>0</v>
      </c>
      <c r="G242" s="102" t="b">
        <v>0</v>
      </c>
    </row>
    <row r="243" spans="1:7" ht="15">
      <c r="A243" s="103" t="s">
        <v>901</v>
      </c>
      <c r="B243" s="102">
        <v>8</v>
      </c>
      <c r="C243" s="105">
        <v>0.0013645777750049275</v>
      </c>
      <c r="D243" s="102" t="s">
        <v>2031</v>
      </c>
      <c r="E243" s="102" t="b">
        <v>0</v>
      </c>
      <c r="F243" s="102" t="b">
        <v>0</v>
      </c>
      <c r="G243" s="102" t="b">
        <v>0</v>
      </c>
    </row>
    <row r="244" spans="1:7" ht="15">
      <c r="A244" s="103" t="s">
        <v>902</v>
      </c>
      <c r="B244" s="102">
        <v>8</v>
      </c>
      <c r="C244" s="105">
        <v>0.0010289758279907698</v>
      </c>
      <c r="D244" s="102" t="s">
        <v>2031</v>
      </c>
      <c r="E244" s="102" t="b">
        <v>0</v>
      </c>
      <c r="F244" s="102" t="b">
        <v>0</v>
      </c>
      <c r="G244" s="102" t="b">
        <v>0</v>
      </c>
    </row>
    <row r="245" spans="1:7" ht="15">
      <c r="A245" s="103" t="s">
        <v>903</v>
      </c>
      <c r="B245" s="102">
        <v>8</v>
      </c>
      <c r="C245" s="105">
        <v>0.0010289758279907698</v>
      </c>
      <c r="D245" s="102" t="s">
        <v>2031</v>
      </c>
      <c r="E245" s="102" t="b">
        <v>0</v>
      </c>
      <c r="F245" s="102" t="b">
        <v>0</v>
      </c>
      <c r="G245" s="102" t="b">
        <v>0</v>
      </c>
    </row>
    <row r="246" spans="1:7" ht="15">
      <c r="A246" s="103" t="s">
        <v>904</v>
      </c>
      <c r="B246" s="102">
        <v>8</v>
      </c>
      <c r="C246" s="105">
        <v>0.0013645777750049275</v>
      </c>
      <c r="D246" s="102" t="s">
        <v>2031</v>
      </c>
      <c r="E246" s="102" t="b">
        <v>0</v>
      </c>
      <c r="F246" s="102" t="b">
        <v>0</v>
      </c>
      <c r="G246" s="102" t="b">
        <v>0</v>
      </c>
    </row>
    <row r="247" spans="1:7" ht="15">
      <c r="A247" s="103" t="s">
        <v>905</v>
      </c>
      <c r="B247" s="102">
        <v>8</v>
      </c>
      <c r="C247" s="105">
        <v>0.0008568316300941433</v>
      </c>
      <c r="D247" s="102" t="s">
        <v>2031</v>
      </c>
      <c r="E247" s="102" t="b">
        <v>0</v>
      </c>
      <c r="F247" s="102" t="b">
        <v>0</v>
      </c>
      <c r="G247" s="102" t="b">
        <v>0</v>
      </c>
    </row>
    <row r="248" spans="1:7" ht="15">
      <c r="A248" s="103" t="s">
        <v>906</v>
      </c>
      <c r="B248" s="102">
        <v>8</v>
      </c>
      <c r="C248" s="105">
        <v>0.0009057390279247877</v>
      </c>
      <c r="D248" s="102" t="s">
        <v>2031</v>
      </c>
      <c r="E248" s="102" t="b">
        <v>0</v>
      </c>
      <c r="F248" s="102" t="b">
        <v>0</v>
      </c>
      <c r="G248" s="102" t="b">
        <v>0</v>
      </c>
    </row>
    <row r="249" spans="1:7" ht="15">
      <c r="A249" s="103" t="s">
        <v>907</v>
      </c>
      <c r="B249" s="102">
        <v>8</v>
      </c>
      <c r="C249" s="105">
        <v>0.0009057390279247877</v>
      </c>
      <c r="D249" s="102" t="s">
        <v>2031</v>
      </c>
      <c r="E249" s="102" t="b">
        <v>0</v>
      </c>
      <c r="F249" s="102" t="b">
        <v>0</v>
      </c>
      <c r="G249" s="102" t="b">
        <v>0</v>
      </c>
    </row>
    <row r="250" spans="1:7" ht="15">
      <c r="A250" s="103" t="s">
        <v>908</v>
      </c>
      <c r="B250" s="102">
        <v>8</v>
      </c>
      <c r="C250" s="105">
        <v>0.0009057390279247877</v>
      </c>
      <c r="D250" s="102" t="s">
        <v>2031</v>
      </c>
      <c r="E250" s="102" t="b">
        <v>0</v>
      </c>
      <c r="F250" s="102" t="b">
        <v>0</v>
      </c>
      <c r="G250" s="102" t="b">
        <v>0</v>
      </c>
    </row>
    <row r="251" spans="1:7" ht="15">
      <c r="A251" s="103" t="s">
        <v>909</v>
      </c>
      <c r="B251" s="102">
        <v>8</v>
      </c>
      <c r="C251" s="105">
        <v>0.0008568316300941433</v>
      </c>
      <c r="D251" s="102" t="s">
        <v>2031</v>
      </c>
      <c r="E251" s="102" t="b">
        <v>0</v>
      </c>
      <c r="F251" s="102" t="b">
        <v>0</v>
      </c>
      <c r="G251" s="102" t="b">
        <v>0</v>
      </c>
    </row>
    <row r="252" spans="1:7" ht="15">
      <c r="A252" s="103" t="s">
        <v>910</v>
      </c>
      <c r="B252" s="102">
        <v>8</v>
      </c>
      <c r="C252" s="105">
        <v>0.0011107047025495352</v>
      </c>
      <c r="D252" s="102" t="s">
        <v>2031</v>
      </c>
      <c r="E252" s="102" t="b">
        <v>0</v>
      </c>
      <c r="F252" s="102" t="b">
        <v>0</v>
      </c>
      <c r="G252" s="102" t="b">
        <v>0</v>
      </c>
    </row>
    <row r="253" spans="1:7" ht="15">
      <c r="A253" s="103" t="s">
        <v>911</v>
      </c>
      <c r="B253" s="102">
        <v>8</v>
      </c>
      <c r="C253" s="105">
        <v>0.0010289758279907698</v>
      </c>
      <c r="D253" s="102" t="s">
        <v>2031</v>
      </c>
      <c r="E253" s="102" t="b">
        <v>0</v>
      </c>
      <c r="F253" s="102" t="b">
        <v>0</v>
      </c>
      <c r="G253" s="102" t="b">
        <v>0</v>
      </c>
    </row>
    <row r="254" spans="1:7" ht="15">
      <c r="A254" s="103" t="s">
        <v>912</v>
      </c>
      <c r="B254" s="102">
        <v>8</v>
      </c>
      <c r="C254" s="105">
        <v>0.000962198475220266</v>
      </c>
      <c r="D254" s="102" t="s">
        <v>2031</v>
      </c>
      <c r="E254" s="102" t="b">
        <v>0</v>
      </c>
      <c r="F254" s="102" t="b">
        <v>0</v>
      </c>
      <c r="G254" s="102" t="b">
        <v>0</v>
      </c>
    </row>
    <row r="255" spans="1:7" ht="15">
      <c r="A255" s="103" t="s">
        <v>913</v>
      </c>
      <c r="B255" s="102">
        <v>8</v>
      </c>
      <c r="C255" s="105">
        <v>0.0013645777750049275</v>
      </c>
      <c r="D255" s="102" t="s">
        <v>2031</v>
      </c>
      <c r="E255" s="102" t="b">
        <v>0</v>
      </c>
      <c r="F255" s="102" t="b">
        <v>0</v>
      </c>
      <c r="G255" s="102" t="b">
        <v>0</v>
      </c>
    </row>
    <row r="256" spans="1:7" ht="15">
      <c r="A256" s="103" t="s">
        <v>914</v>
      </c>
      <c r="B256" s="102">
        <v>7</v>
      </c>
      <c r="C256" s="105">
        <v>0.0009718666147308434</v>
      </c>
      <c r="D256" s="102" t="s">
        <v>2031</v>
      </c>
      <c r="E256" s="102" t="b">
        <v>0</v>
      </c>
      <c r="F256" s="102" t="b">
        <v>0</v>
      </c>
      <c r="G256" s="102" t="b">
        <v>0</v>
      </c>
    </row>
    <row r="257" spans="1:7" ht="15">
      <c r="A257" s="103" t="s">
        <v>915</v>
      </c>
      <c r="B257" s="102">
        <v>7</v>
      </c>
      <c r="C257" s="105">
        <v>0.0007925216494341893</v>
      </c>
      <c r="D257" s="102" t="s">
        <v>2031</v>
      </c>
      <c r="E257" s="102" t="b">
        <v>0</v>
      </c>
      <c r="F257" s="102" t="b">
        <v>0</v>
      </c>
      <c r="G257" s="102" t="b">
        <v>0</v>
      </c>
    </row>
    <row r="258" spans="1:7" ht="15">
      <c r="A258" s="103" t="s">
        <v>916</v>
      </c>
      <c r="B258" s="102">
        <v>7</v>
      </c>
      <c r="C258" s="105">
        <v>0.0009003538494919235</v>
      </c>
      <c r="D258" s="102" t="s">
        <v>2031</v>
      </c>
      <c r="E258" s="102" t="b">
        <v>0</v>
      </c>
      <c r="F258" s="102" t="b">
        <v>0</v>
      </c>
      <c r="G258" s="102" t="b">
        <v>0</v>
      </c>
    </row>
    <row r="259" spans="1:7" ht="15">
      <c r="A259" s="103" t="s">
        <v>917</v>
      </c>
      <c r="B259" s="102">
        <v>7</v>
      </c>
      <c r="C259" s="105">
        <v>0.0008419236658177327</v>
      </c>
      <c r="D259" s="102" t="s">
        <v>2031</v>
      </c>
      <c r="E259" s="102" t="b">
        <v>0</v>
      </c>
      <c r="F259" s="102" t="b">
        <v>0</v>
      </c>
      <c r="G259" s="102" t="b">
        <v>0</v>
      </c>
    </row>
    <row r="260" spans="1:7" ht="15">
      <c r="A260" s="103" t="s">
        <v>918</v>
      </c>
      <c r="B260" s="102">
        <v>7</v>
      </c>
      <c r="C260" s="105">
        <v>0.0008419236658177327</v>
      </c>
      <c r="D260" s="102" t="s">
        <v>2031</v>
      </c>
      <c r="E260" s="102" t="b">
        <v>0</v>
      </c>
      <c r="F260" s="102" t="b">
        <v>0</v>
      </c>
      <c r="G260" s="102" t="b">
        <v>0</v>
      </c>
    </row>
    <row r="261" spans="1:7" ht="15">
      <c r="A261" s="103" t="s">
        <v>919</v>
      </c>
      <c r="B261" s="102">
        <v>7</v>
      </c>
      <c r="C261" s="105">
        <v>0.0009718666147308434</v>
      </c>
      <c r="D261" s="102" t="s">
        <v>2031</v>
      </c>
      <c r="E261" s="102" t="b">
        <v>0</v>
      </c>
      <c r="F261" s="102" t="b">
        <v>0</v>
      </c>
      <c r="G261" s="102" t="b">
        <v>0</v>
      </c>
    </row>
    <row r="262" spans="1:7" ht="15">
      <c r="A262" s="103" t="s">
        <v>920</v>
      </c>
      <c r="B262" s="102">
        <v>7</v>
      </c>
      <c r="C262" s="105">
        <v>0.0008419236658177327</v>
      </c>
      <c r="D262" s="102" t="s">
        <v>2031</v>
      </c>
      <c r="E262" s="102" t="b">
        <v>0</v>
      </c>
      <c r="F262" s="102" t="b">
        <v>0</v>
      </c>
      <c r="G262" s="102" t="b">
        <v>0</v>
      </c>
    </row>
    <row r="263" spans="1:7" ht="15">
      <c r="A263" s="103" t="s">
        <v>921</v>
      </c>
      <c r="B263" s="102">
        <v>7</v>
      </c>
      <c r="C263" s="105">
        <v>0.0008419236658177327</v>
      </c>
      <c r="D263" s="102" t="s">
        <v>2031</v>
      </c>
      <c r="E263" s="102" t="b">
        <v>0</v>
      </c>
      <c r="F263" s="102" t="b">
        <v>0</v>
      </c>
      <c r="G263" s="102" t="b">
        <v>0</v>
      </c>
    </row>
    <row r="264" spans="1:7" ht="15">
      <c r="A264" s="103" t="s">
        <v>922</v>
      </c>
      <c r="B264" s="102">
        <v>7</v>
      </c>
      <c r="C264" s="105">
        <v>0.0007925216494341893</v>
      </c>
      <c r="D264" s="102" t="s">
        <v>2031</v>
      </c>
      <c r="E264" s="102" t="b">
        <v>0</v>
      </c>
      <c r="F264" s="102" t="b">
        <v>0</v>
      </c>
      <c r="G264" s="102" t="b">
        <v>0</v>
      </c>
    </row>
    <row r="265" spans="1:7" ht="15">
      <c r="A265" s="103" t="s">
        <v>923</v>
      </c>
      <c r="B265" s="102">
        <v>7</v>
      </c>
      <c r="C265" s="105">
        <v>0.0009718666147308434</v>
      </c>
      <c r="D265" s="102" t="s">
        <v>2031</v>
      </c>
      <c r="E265" s="102" t="b">
        <v>0</v>
      </c>
      <c r="F265" s="102" t="b">
        <v>0</v>
      </c>
      <c r="G265" s="102" t="b">
        <v>0</v>
      </c>
    </row>
    <row r="266" spans="1:7" ht="15">
      <c r="A266" s="103" t="s">
        <v>924</v>
      </c>
      <c r="B266" s="102">
        <v>7</v>
      </c>
      <c r="C266" s="105">
        <v>0.0007925216494341893</v>
      </c>
      <c r="D266" s="102" t="s">
        <v>2031</v>
      </c>
      <c r="E266" s="102" t="b">
        <v>0</v>
      </c>
      <c r="F266" s="102" t="b">
        <v>0</v>
      </c>
      <c r="G266" s="102" t="b">
        <v>0</v>
      </c>
    </row>
    <row r="267" spans="1:7" ht="15">
      <c r="A267" s="103" t="s">
        <v>925</v>
      </c>
      <c r="B267" s="102">
        <v>7</v>
      </c>
      <c r="C267" s="105">
        <v>0.0009718666147308434</v>
      </c>
      <c r="D267" s="102" t="s">
        <v>2031</v>
      </c>
      <c r="E267" s="102" t="b">
        <v>0</v>
      </c>
      <c r="F267" s="102" t="b">
        <v>0</v>
      </c>
      <c r="G267" s="102" t="b">
        <v>0</v>
      </c>
    </row>
    <row r="268" spans="1:7" ht="15">
      <c r="A268" s="103" t="s">
        <v>926</v>
      </c>
      <c r="B268" s="102">
        <v>7</v>
      </c>
      <c r="C268" s="105">
        <v>0.0007925216494341893</v>
      </c>
      <c r="D268" s="102" t="s">
        <v>2031</v>
      </c>
      <c r="E268" s="102" t="b">
        <v>0</v>
      </c>
      <c r="F268" s="102" t="b">
        <v>0</v>
      </c>
      <c r="G268" s="102" t="b">
        <v>0</v>
      </c>
    </row>
    <row r="269" spans="1:7" ht="15">
      <c r="A269" s="103" t="s">
        <v>927</v>
      </c>
      <c r="B269" s="102">
        <v>7</v>
      </c>
      <c r="C269" s="105">
        <v>0.0009003538494919235</v>
      </c>
      <c r="D269" s="102" t="s">
        <v>2031</v>
      </c>
      <c r="E269" s="102" t="b">
        <v>0</v>
      </c>
      <c r="F269" s="102" t="b">
        <v>0</v>
      </c>
      <c r="G269" s="102" t="b">
        <v>0</v>
      </c>
    </row>
    <row r="270" spans="1:7" ht="15">
      <c r="A270" s="103" t="s">
        <v>928</v>
      </c>
      <c r="B270" s="102">
        <v>7</v>
      </c>
      <c r="C270" s="105">
        <v>0.0007925216494341893</v>
      </c>
      <c r="D270" s="102" t="s">
        <v>2031</v>
      </c>
      <c r="E270" s="102" t="b">
        <v>0</v>
      </c>
      <c r="F270" s="102" t="b">
        <v>0</v>
      </c>
      <c r="G270" s="102" t="b">
        <v>0</v>
      </c>
    </row>
    <row r="271" spans="1:7" ht="15">
      <c r="A271" s="103" t="s">
        <v>929</v>
      </c>
      <c r="B271" s="102">
        <v>7</v>
      </c>
      <c r="C271" s="105">
        <v>0.0009718666147308434</v>
      </c>
      <c r="D271" s="102" t="s">
        <v>2031</v>
      </c>
      <c r="E271" s="102" t="b">
        <v>0</v>
      </c>
      <c r="F271" s="102" t="b">
        <v>0</v>
      </c>
      <c r="G271" s="102" t="b">
        <v>0</v>
      </c>
    </row>
    <row r="272" spans="1:7" ht="15">
      <c r="A272" s="103" t="s">
        <v>930</v>
      </c>
      <c r="B272" s="102">
        <v>7</v>
      </c>
      <c r="C272" s="105">
        <v>0.0009003538494919235</v>
      </c>
      <c r="D272" s="102" t="s">
        <v>2031</v>
      </c>
      <c r="E272" s="102" t="b">
        <v>0</v>
      </c>
      <c r="F272" s="102" t="b">
        <v>0</v>
      </c>
      <c r="G272" s="102" t="b">
        <v>0</v>
      </c>
    </row>
    <row r="273" spans="1:7" ht="15">
      <c r="A273" s="103" t="s">
        <v>931</v>
      </c>
      <c r="B273" s="102">
        <v>7</v>
      </c>
      <c r="C273" s="105">
        <v>0.0009003538494919235</v>
      </c>
      <c r="D273" s="102" t="s">
        <v>2031</v>
      </c>
      <c r="E273" s="102" t="b">
        <v>0</v>
      </c>
      <c r="F273" s="102" t="b">
        <v>0</v>
      </c>
      <c r="G273" s="102" t="b">
        <v>0</v>
      </c>
    </row>
    <row r="274" spans="1:7" ht="15">
      <c r="A274" s="103" t="s">
        <v>932</v>
      </c>
      <c r="B274" s="102">
        <v>7</v>
      </c>
      <c r="C274" s="105">
        <v>0.0007925216494341893</v>
      </c>
      <c r="D274" s="102" t="s">
        <v>2031</v>
      </c>
      <c r="E274" s="102" t="b">
        <v>0</v>
      </c>
      <c r="F274" s="102" t="b">
        <v>0</v>
      </c>
      <c r="G274" s="102" t="b">
        <v>0</v>
      </c>
    </row>
    <row r="275" spans="1:7" ht="15">
      <c r="A275" s="103" t="s">
        <v>933</v>
      </c>
      <c r="B275" s="102">
        <v>7</v>
      </c>
      <c r="C275" s="105">
        <v>0.0007925216494341893</v>
      </c>
      <c r="D275" s="102" t="s">
        <v>2031</v>
      </c>
      <c r="E275" s="102" t="b">
        <v>0</v>
      </c>
      <c r="F275" s="102" t="b">
        <v>0</v>
      </c>
      <c r="G275" s="102" t="b">
        <v>0</v>
      </c>
    </row>
    <row r="276" spans="1:7" ht="15">
      <c r="A276" s="103" t="s">
        <v>934</v>
      </c>
      <c r="B276" s="102">
        <v>7</v>
      </c>
      <c r="C276" s="105">
        <v>0.0007925216494341893</v>
      </c>
      <c r="D276" s="102" t="s">
        <v>2031</v>
      </c>
      <c r="E276" s="102" t="b">
        <v>0</v>
      </c>
      <c r="F276" s="102" t="b">
        <v>0</v>
      </c>
      <c r="G276" s="102" t="b">
        <v>0</v>
      </c>
    </row>
    <row r="277" spans="1:7" ht="15">
      <c r="A277" s="103" t="s">
        <v>935</v>
      </c>
      <c r="B277" s="102">
        <v>7</v>
      </c>
      <c r="C277" s="105">
        <v>0.0009003538494919235</v>
      </c>
      <c r="D277" s="102" t="s">
        <v>2031</v>
      </c>
      <c r="E277" s="102" t="b">
        <v>0</v>
      </c>
      <c r="F277" s="102" t="b">
        <v>0</v>
      </c>
      <c r="G277" s="102" t="b">
        <v>0</v>
      </c>
    </row>
    <row r="278" spans="1:7" ht="15">
      <c r="A278" s="103" t="s">
        <v>936</v>
      </c>
      <c r="B278" s="102">
        <v>7</v>
      </c>
      <c r="C278" s="105">
        <v>0.0007925216494341893</v>
      </c>
      <c r="D278" s="102" t="s">
        <v>2031</v>
      </c>
      <c r="E278" s="102" t="b">
        <v>0</v>
      </c>
      <c r="F278" s="102" t="b">
        <v>0</v>
      </c>
      <c r="G278" s="102" t="b">
        <v>0</v>
      </c>
    </row>
    <row r="279" spans="1:7" ht="15">
      <c r="A279" s="103" t="s">
        <v>937</v>
      </c>
      <c r="B279" s="102">
        <v>7</v>
      </c>
      <c r="C279" s="105">
        <v>0.0007925216494341893</v>
      </c>
      <c r="D279" s="102" t="s">
        <v>2031</v>
      </c>
      <c r="E279" s="102" t="b">
        <v>0</v>
      </c>
      <c r="F279" s="102" t="b">
        <v>0</v>
      </c>
      <c r="G279" s="102" t="b">
        <v>0</v>
      </c>
    </row>
    <row r="280" spans="1:7" ht="15">
      <c r="A280" s="103" t="s">
        <v>938</v>
      </c>
      <c r="B280" s="102">
        <v>7</v>
      </c>
      <c r="C280" s="105">
        <v>0.0009718666147308434</v>
      </c>
      <c r="D280" s="102" t="s">
        <v>2031</v>
      </c>
      <c r="E280" s="102" t="b">
        <v>0</v>
      </c>
      <c r="F280" s="102" t="b">
        <v>0</v>
      </c>
      <c r="G280" s="102" t="b">
        <v>0</v>
      </c>
    </row>
    <row r="281" spans="1:7" ht="15">
      <c r="A281" s="103" t="s">
        <v>939</v>
      </c>
      <c r="B281" s="102">
        <v>7</v>
      </c>
      <c r="C281" s="105">
        <v>0.001064062604216201</v>
      </c>
      <c r="D281" s="102" t="s">
        <v>2031</v>
      </c>
      <c r="E281" s="102" t="b">
        <v>0</v>
      </c>
      <c r="F281" s="102" t="b">
        <v>0</v>
      </c>
      <c r="G281" s="102" t="b">
        <v>0</v>
      </c>
    </row>
    <row r="282" spans="1:7" ht="15">
      <c r="A282" s="103" t="s">
        <v>940</v>
      </c>
      <c r="B282" s="102">
        <v>7</v>
      </c>
      <c r="C282" s="105">
        <v>0.0008419236658177327</v>
      </c>
      <c r="D282" s="102" t="s">
        <v>2031</v>
      </c>
      <c r="E282" s="102" t="b">
        <v>0</v>
      </c>
      <c r="F282" s="102" t="b">
        <v>0</v>
      </c>
      <c r="G282" s="102" t="b">
        <v>0</v>
      </c>
    </row>
    <row r="283" spans="1:7" ht="15">
      <c r="A283" s="103" t="s">
        <v>941</v>
      </c>
      <c r="B283" s="102">
        <v>7</v>
      </c>
      <c r="C283" s="105">
        <v>0.001064062604216201</v>
      </c>
      <c r="D283" s="102" t="s">
        <v>2031</v>
      </c>
      <c r="E283" s="102" t="b">
        <v>0</v>
      </c>
      <c r="F283" s="102" t="b">
        <v>0</v>
      </c>
      <c r="G283" s="102" t="b">
        <v>0</v>
      </c>
    </row>
    <row r="284" spans="1:7" ht="15">
      <c r="A284" s="103" t="s">
        <v>942</v>
      </c>
      <c r="B284" s="102">
        <v>7</v>
      </c>
      <c r="C284" s="105">
        <v>0.001064062604216201</v>
      </c>
      <c r="D284" s="102" t="s">
        <v>2031</v>
      </c>
      <c r="E284" s="102" t="b">
        <v>0</v>
      </c>
      <c r="F284" s="102" t="b">
        <v>0</v>
      </c>
      <c r="G284" s="102" t="b">
        <v>0</v>
      </c>
    </row>
    <row r="285" spans="1:7" ht="15">
      <c r="A285" s="103" t="s">
        <v>943</v>
      </c>
      <c r="B285" s="102">
        <v>7</v>
      </c>
      <c r="C285" s="105">
        <v>0.0009003538494919235</v>
      </c>
      <c r="D285" s="102" t="s">
        <v>2031</v>
      </c>
      <c r="E285" s="102" t="b">
        <v>0</v>
      </c>
      <c r="F285" s="102" t="b">
        <v>0</v>
      </c>
      <c r="G285" s="102" t="b">
        <v>0</v>
      </c>
    </row>
    <row r="286" spans="1:7" ht="15">
      <c r="A286" s="103" t="s">
        <v>944</v>
      </c>
      <c r="B286" s="102">
        <v>7</v>
      </c>
      <c r="C286" s="105">
        <v>0.0009003538494919235</v>
      </c>
      <c r="D286" s="102" t="s">
        <v>2031</v>
      </c>
      <c r="E286" s="102" t="b">
        <v>0</v>
      </c>
      <c r="F286" s="102" t="b">
        <v>0</v>
      </c>
      <c r="G286" s="102" t="b">
        <v>0</v>
      </c>
    </row>
    <row r="287" spans="1:7" ht="15">
      <c r="A287" s="103" t="s">
        <v>945</v>
      </c>
      <c r="B287" s="102">
        <v>7</v>
      </c>
      <c r="C287" s="105">
        <v>0.0007925216494341893</v>
      </c>
      <c r="D287" s="102" t="s">
        <v>2031</v>
      </c>
      <c r="E287" s="102" t="b">
        <v>0</v>
      </c>
      <c r="F287" s="102" t="b">
        <v>0</v>
      </c>
      <c r="G287" s="102" t="b">
        <v>0</v>
      </c>
    </row>
    <row r="288" spans="1:7" ht="15">
      <c r="A288" s="103" t="s">
        <v>946</v>
      </c>
      <c r="B288" s="102">
        <v>7</v>
      </c>
      <c r="C288" s="105">
        <v>0.0009003538494919235</v>
      </c>
      <c r="D288" s="102" t="s">
        <v>2031</v>
      </c>
      <c r="E288" s="102" t="b">
        <v>1</v>
      </c>
      <c r="F288" s="102" t="b">
        <v>0</v>
      </c>
      <c r="G288" s="102" t="b">
        <v>0</v>
      </c>
    </row>
    <row r="289" spans="1:7" ht="15">
      <c r="A289" s="103" t="s">
        <v>947</v>
      </c>
      <c r="B289" s="102">
        <v>7</v>
      </c>
      <c r="C289" s="105">
        <v>0.0009718666147308434</v>
      </c>
      <c r="D289" s="102" t="s">
        <v>2031</v>
      </c>
      <c r="E289" s="102" t="b">
        <v>0</v>
      </c>
      <c r="F289" s="102" t="b">
        <v>0</v>
      </c>
      <c r="G289" s="102" t="b">
        <v>0</v>
      </c>
    </row>
    <row r="290" spans="1:7" ht="15">
      <c r="A290" s="103" t="s">
        <v>948</v>
      </c>
      <c r="B290" s="102">
        <v>7</v>
      </c>
      <c r="C290" s="105">
        <v>0.0008419236658177327</v>
      </c>
      <c r="D290" s="102" t="s">
        <v>2031</v>
      </c>
      <c r="E290" s="102" t="b">
        <v>0</v>
      </c>
      <c r="F290" s="102" t="b">
        <v>0</v>
      </c>
      <c r="G290" s="102" t="b">
        <v>0</v>
      </c>
    </row>
    <row r="291" spans="1:7" ht="15">
      <c r="A291" s="103" t="s">
        <v>949</v>
      </c>
      <c r="B291" s="102">
        <v>7</v>
      </c>
      <c r="C291" s="105">
        <v>0.0009718666147308434</v>
      </c>
      <c r="D291" s="102" t="s">
        <v>2031</v>
      </c>
      <c r="E291" s="102" t="b">
        <v>0</v>
      </c>
      <c r="F291" s="102" t="b">
        <v>0</v>
      </c>
      <c r="G291" s="102" t="b">
        <v>0</v>
      </c>
    </row>
    <row r="292" spans="1:7" ht="15">
      <c r="A292" s="103" t="s">
        <v>950</v>
      </c>
      <c r="B292" s="102">
        <v>7</v>
      </c>
      <c r="C292" s="105">
        <v>0.0009003538494919235</v>
      </c>
      <c r="D292" s="102" t="s">
        <v>2031</v>
      </c>
      <c r="E292" s="102" t="b">
        <v>0</v>
      </c>
      <c r="F292" s="102" t="b">
        <v>0</v>
      </c>
      <c r="G292" s="102" t="b">
        <v>0</v>
      </c>
    </row>
    <row r="293" spans="1:7" ht="15">
      <c r="A293" s="103" t="s">
        <v>951</v>
      </c>
      <c r="B293" s="102">
        <v>7</v>
      </c>
      <c r="C293" s="105">
        <v>0.0007925216494341893</v>
      </c>
      <c r="D293" s="102" t="s">
        <v>2031</v>
      </c>
      <c r="E293" s="102" t="b">
        <v>0</v>
      </c>
      <c r="F293" s="102" t="b">
        <v>0</v>
      </c>
      <c r="G293" s="102" t="b">
        <v>0</v>
      </c>
    </row>
    <row r="294" spans="1:7" ht="15">
      <c r="A294" s="103" t="s">
        <v>952</v>
      </c>
      <c r="B294" s="102">
        <v>7</v>
      </c>
      <c r="C294" s="105">
        <v>0.0009003538494919235</v>
      </c>
      <c r="D294" s="102" t="s">
        <v>2031</v>
      </c>
      <c r="E294" s="102" t="b">
        <v>0</v>
      </c>
      <c r="F294" s="102" t="b">
        <v>0</v>
      </c>
      <c r="G294" s="102" t="b">
        <v>0</v>
      </c>
    </row>
    <row r="295" spans="1:7" ht="15">
      <c r="A295" s="103" t="s">
        <v>953</v>
      </c>
      <c r="B295" s="102">
        <v>7</v>
      </c>
      <c r="C295" s="105">
        <v>0.0009003538494919235</v>
      </c>
      <c r="D295" s="102" t="s">
        <v>2031</v>
      </c>
      <c r="E295" s="102" t="b">
        <v>0</v>
      </c>
      <c r="F295" s="102" t="b">
        <v>0</v>
      </c>
      <c r="G295" s="102" t="b">
        <v>0</v>
      </c>
    </row>
    <row r="296" spans="1:7" ht="15">
      <c r="A296" s="103" t="s">
        <v>954</v>
      </c>
      <c r="B296" s="102">
        <v>7</v>
      </c>
      <c r="C296" s="105">
        <v>0.0011940055531293116</v>
      </c>
      <c r="D296" s="102" t="s">
        <v>2031</v>
      </c>
      <c r="E296" s="102" t="b">
        <v>0</v>
      </c>
      <c r="F296" s="102" t="b">
        <v>0</v>
      </c>
      <c r="G296" s="102" t="b">
        <v>0</v>
      </c>
    </row>
    <row r="297" spans="1:7" ht="15">
      <c r="A297" s="103" t="s">
        <v>955</v>
      </c>
      <c r="B297" s="102">
        <v>7</v>
      </c>
      <c r="C297" s="105">
        <v>0.001064062604216201</v>
      </c>
      <c r="D297" s="102" t="s">
        <v>2031</v>
      </c>
      <c r="E297" s="102" t="b">
        <v>0</v>
      </c>
      <c r="F297" s="102" t="b">
        <v>0</v>
      </c>
      <c r="G297" s="102" t="b">
        <v>0</v>
      </c>
    </row>
    <row r="298" spans="1:7" ht="15">
      <c r="A298" s="103" t="s">
        <v>956</v>
      </c>
      <c r="B298" s="102">
        <v>7</v>
      </c>
      <c r="C298" s="105">
        <v>0.0014161444915277797</v>
      </c>
      <c r="D298" s="102" t="s">
        <v>2031</v>
      </c>
      <c r="E298" s="102" t="b">
        <v>0</v>
      </c>
      <c r="F298" s="102" t="b">
        <v>0</v>
      </c>
      <c r="G298" s="102" t="b">
        <v>0</v>
      </c>
    </row>
    <row r="299" spans="1:7" ht="15">
      <c r="A299" s="103" t="s">
        <v>957</v>
      </c>
      <c r="B299" s="102">
        <v>7</v>
      </c>
      <c r="C299" s="105">
        <v>0.0011940055531293116</v>
      </c>
      <c r="D299" s="102" t="s">
        <v>2031</v>
      </c>
      <c r="E299" s="102" t="b">
        <v>0</v>
      </c>
      <c r="F299" s="102" t="b">
        <v>0</v>
      </c>
      <c r="G299" s="102" t="b">
        <v>0</v>
      </c>
    </row>
    <row r="300" spans="1:7" ht="15">
      <c r="A300" s="103" t="s">
        <v>958</v>
      </c>
      <c r="B300" s="102">
        <v>6</v>
      </c>
      <c r="C300" s="105">
        <v>0.0009120536607567436</v>
      </c>
      <c r="D300" s="102" t="s">
        <v>2031</v>
      </c>
      <c r="E300" s="102" t="b">
        <v>0</v>
      </c>
      <c r="F300" s="102" t="b">
        <v>0</v>
      </c>
      <c r="G300" s="102" t="b">
        <v>0</v>
      </c>
    </row>
    <row r="301" spans="1:7" ht="15">
      <c r="A301" s="103" t="s">
        <v>959</v>
      </c>
      <c r="B301" s="102">
        <v>6</v>
      </c>
      <c r="C301" s="105">
        <v>0.0007216488564151995</v>
      </c>
      <c r="D301" s="102" t="s">
        <v>2031</v>
      </c>
      <c r="E301" s="102" t="b">
        <v>0</v>
      </c>
      <c r="F301" s="102" t="b">
        <v>0</v>
      </c>
      <c r="G301" s="102" t="b">
        <v>0</v>
      </c>
    </row>
    <row r="302" spans="1:7" ht="15">
      <c r="A302" s="103" t="s">
        <v>960</v>
      </c>
      <c r="B302" s="102">
        <v>6</v>
      </c>
      <c r="C302" s="105">
        <v>0.0007216488564151995</v>
      </c>
      <c r="D302" s="102" t="s">
        <v>2031</v>
      </c>
      <c r="E302" s="102" t="b">
        <v>0</v>
      </c>
      <c r="F302" s="102" t="b">
        <v>0</v>
      </c>
      <c r="G302" s="102" t="b">
        <v>0</v>
      </c>
    </row>
    <row r="303" spans="1:7" ht="15">
      <c r="A303" s="103" t="s">
        <v>961</v>
      </c>
      <c r="B303" s="102">
        <v>6</v>
      </c>
      <c r="C303" s="105">
        <v>0.0007216488564151995</v>
      </c>
      <c r="D303" s="102" t="s">
        <v>2031</v>
      </c>
      <c r="E303" s="102" t="b">
        <v>0</v>
      </c>
      <c r="F303" s="102" t="b">
        <v>0</v>
      </c>
      <c r="G303" s="102" t="b">
        <v>0</v>
      </c>
    </row>
    <row r="304" spans="1:7" ht="15">
      <c r="A304" s="103" t="s">
        <v>962</v>
      </c>
      <c r="B304" s="102">
        <v>6</v>
      </c>
      <c r="C304" s="105">
        <v>0.0007216488564151995</v>
      </c>
      <c r="D304" s="102" t="s">
        <v>2031</v>
      </c>
      <c r="E304" s="102" t="b">
        <v>0</v>
      </c>
      <c r="F304" s="102" t="b">
        <v>0</v>
      </c>
      <c r="G304" s="102" t="b">
        <v>0</v>
      </c>
    </row>
    <row r="305" spans="1:7" ht="15">
      <c r="A305" s="103" t="s">
        <v>963</v>
      </c>
      <c r="B305" s="102">
        <v>6</v>
      </c>
      <c r="C305" s="105">
        <v>0.0008330285269121515</v>
      </c>
      <c r="D305" s="102" t="s">
        <v>2031</v>
      </c>
      <c r="E305" s="102" t="b">
        <v>0</v>
      </c>
      <c r="F305" s="102" t="b">
        <v>0</v>
      </c>
      <c r="G305" s="102" t="b">
        <v>0</v>
      </c>
    </row>
    <row r="306" spans="1:7" ht="15">
      <c r="A306" s="103" t="s">
        <v>964</v>
      </c>
      <c r="B306" s="102">
        <v>6</v>
      </c>
      <c r="C306" s="105">
        <v>0.0007717318709930774</v>
      </c>
      <c r="D306" s="102" t="s">
        <v>2031</v>
      </c>
      <c r="E306" s="102" t="b">
        <v>0</v>
      </c>
      <c r="F306" s="102" t="b">
        <v>0</v>
      </c>
      <c r="G306" s="102" t="b">
        <v>0</v>
      </c>
    </row>
    <row r="307" spans="1:7" ht="15">
      <c r="A307" s="103" t="s">
        <v>965</v>
      </c>
      <c r="B307" s="102">
        <v>6</v>
      </c>
      <c r="C307" s="105">
        <v>0.0008330285269121515</v>
      </c>
      <c r="D307" s="102" t="s">
        <v>2031</v>
      </c>
      <c r="E307" s="102" t="b">
        <v>0</v>
      </c>
      <c r="F307" s="102" t="b">
        <v>0</v>
      </c>
      <c r="G307" s="102" t="b">
        <v>0</v>
      </c>
    </row>
    <row r="308" spans="1:7" ht="15">
      <c r="A308" s="103" t="s">
        <v>966</v>
      </c>
      <c r="B308" s="102">
        <v>6</v>
      </c>
      <c r="C308" s="105">
        <v>0.0007216488564151995</v>
      </c>
      <c r="D308" s="102" t="s">
        <v>2031</v>
      </c>
      <c r="E308" s="102" t="b">
        <v>0</v>
      </c>
      <c r="F308" s="102" t="b">
        <v>0</v>
      </c>
      <c r="G308" s="102" t="b">
        <v>0</v>
      </c>
    </row>
    <row r="309" spans="1:7" ht="15">
      <c r="A309" s="103" t="s">
        <v>967</v>
      </c>
      <c r="B309" s="102">
        <v>6</v>
      </c>
      <c r="C309" s="105">
        <v>0.0008330285269121515</v>
      </c>
      <c r="D309" s="102" t="s">
        <v>2031</v>
      </c>
      <c r="E309" s="102" t="b">
        <v>0</v>
      </c>
      <c r="F309" s="102" t="b">
        <v>0</v>
      </c>
      <c r="G309" s="102" t="b">
        <v>0</v>
      </c>
    </row>
    <row r="310" spans="1:7" ht="15">
      <c r="A310" s="103" t="s">
        <v>968</v>
      </c>
      <c r="B310" s="102">
        <v>6</v>
      </c>
      <c r="C310" s="105">
        <v>0.0008330285269121515</v>
      </c>
      <c r="D310" s="102" t="s">
        <v>2031</v>
      </c>
      <c r="E310" s="102" t="b">
        <v>0</v>
      </c>
      <c r="F310" s="102" t="b">
        <v>0</v>
      </c>
      <c r="G310" s="102" t="b">
        <v>0</v>
      </c>
    </row>
    <row r="311" spans="1:7" ht="15">
      <c r="A311" s="103" t="s">
        <v>969</v>
      </c>
      <c r="B311" s="102">
        <v>6</v>
      </c>
      <c r="C311" s="105">
        <v>0.0010234333312536955</v>
      </c>
      <c r="D311" s="102" t="s">
        <v>2031</v>
      </c>
      <c r="E311" s="102" t="b">
        <v>0</v>
      </c>
      <c r="F311" s="102" t="b">
        <v>0</v>
      </c>
      <c r="G311" s="102" t="b">
        <v>0</v>
      </c>
    </row>
    <row r="312" spans="1:7" ht="15">
      <c r="A312" s="103" t="s">
        <v>970</v>
      </c>
      <c r="B312" s="102">
        <v>6</v>
      </c>
      <c r="C312" s="105">
        <v>0.0007216488564151995</v>
      </c>
      <c r="D312" s="102" t="s">
        <v>2031</v>
      </c>
      <c r="E312" s="102" t="b">
        <v>0</v>
      </c>
      <c r="F312" s="102" t="b">
        <v>0</v>
      </c>
      <c r="G312" s="102" t="b">
        <v>0</v>
      </c>
    </row>
    <row r="313" spans="1:7" ht="15">
      <c r="A313" s="103" t="s">
        <v>971</v>
      </c>
      <c r="B313" s="102">
        <v>6</v>
      </c>
      <c r="C313" s="105">
        <v>0.0007717318709930774</v>
      </c>
      <c r="D313" s="102" t="s">
        <v>2031</v>
      </c>
      <c r="E313" s="102" t="b">
        <v>0</v>
      </c>
      <c r="F313" s="102" t="b">
        <v>0</v>
      </c>
      <c r="G313" s="102" t="b">
        <v>0</v>
      </c>
    </row>
    <row r="314" spans="1:7" ht="15">
      <c r="A314" s="103" t="s">
        <v>972</v>
      </c>
      <c r="B314" s="102">
        <v>6</v>
      </c>
      <c r="C314" s="105">
        <v>0.0007717318709930774</v>
      </c>
      <c r="D314" s="102" t="s">
        <v>2031</v>
      </c>
      <c r="E314" s="102" t="b">
        <v>0</v>
      </c>
      <c r="F314" s="102" t="b">
        <v>0</v>
      </c>
      <c r="G314" s="102" t="b">
        <v>0</v>
      </c>
    </row>
    <row r="315" spans="1:7" ht="15">
      <c r="A315" s="103" t="s">
        <v>973</v>
      </c>
      <c r="B315" s="102">
        <v>6</v>
      </c>
      <c r="C315" s="105">
        <v>0.0009120536607567436</v>
      </c>
      <c r="D315" s="102" t="s">
        <v>2031</v>
      </c>
      <c r="E315" s="102" t="b">
        <v>0</v>
      </c>
      <c r="F315" s="102" t="b">
        <v>0</v>
      </c>
      <c r="G315" s="102" t="b">
        <v>0</v>
      </c>
    </row>
    <row r="316" spans="1:7" ht="15">
      <c r="A316" s="103" t="s">
        <v>974</v>
      </c>
      <c r="B316" s="102">
        <v>6</v>
      </c>
      <c r="C316" s="105">
        <v>0.0007717318709930774</v>
      </c>
      <c r="D316" s="102" t="s">
        <v>2031</v>
      </c>
      <c r="E316" s="102" t="b">
        <v>1</v>
      </c>
      <c r="F316" s="102" t="b">
        <v>0</v>
      </c>
      <c r="G316" s="102" t="b">
        <v>0</v>
      </c>
    </row>
    <row r="317" spans="1:7" ht="15">
      <c r="A317" s="103" t="s">
        <v>975</v>
      </c>
      <c r="B317" s="102">
        <v>6</v>
      </c>
      <c r="C317" s="105">
        <v>0.0010234333312536955</v>
      </c>
      <c r="D317" s="102" t="s">
        <v>2031</v>
      </c>
      <c r="E317" s="102" t="b">
        <v>0</v>
      </c>
      <c r="F317" s="102" t="b">
        <v>0</v>
      </c>
      <c r="G317" s="102" t="b">
        <v>0</v>
      </c>
    </row>
    <row r="318" spans="1:7" ht="15">
      <c r="A318" s="103" t="s">
        <v>976</v>
      </c>
      <c r="B318" s="102">
        <v>6</v>
      </c>
      <c r="C318" s="105">
        <v>0.0007717318709930774</v>
      </c>
      <c r="D318" s="102" t="s">
        <v>2031</v>
      </c>
      <c r="E318" s="102" t="b">
        <v>0</v>
      </c>
      <c r="F318" s="102" t="b">
        <v>0</v>
      </c>
      <c r="G318" s="102" t="b">
        <v>0</v>
      </c>
    </row>
    <row r="319" spans="1:7" ht="15">
      <c r="A319" s="103" t="s">
        <v>977</v>
      </c>
      <c r="B319" s="102">
        <v>6</v>
      </c>
      <c r="C319" s="105">
        <v>0.0007717318709930774</v>
      </c>
      <c r="D319" s="102" t="s">
        <v>2031</v>
      </c>
      <c r="E319" s="102" t="b">
        <v>0</v>
      </c>
      <c r="F319" s="102" t="b">
        <v>0</v>
      </c>
      <c r="G319" s="102" t="b">
        <v>0</v>
      </c>
    </row>
    <row r="320" spans="1:7" ht="15">
      <c r="A320" s="103" t="s">
        <v>978</v>
      </c>
      <c r="B320" s="102">
        <v>6</v>
      </c>
      <c r="C320" s="105">
        <v>0.0007717318709930774</v>
      </c>
      <c r="D320" s="102" t="s">
        <v>2031</v>
      </c>
      <c r="E320" s="102" t="b">
        <v>0</v>
      </c>
      <c r="F320" s="102" t="b">
        <v>0</v>
      </c>
      <c r="G320" s="102" t="b">
        <v>0</v>
      </c>
    </row>
    <row r="321" spans="1:7" ht="15">
      <c r="A321" s="103" t="s">
        <v>979</v>
      </c>
      <c r="B321" s="102">
        <v>6</v>
      </c>
      <c r="C321" s="105">
        <v>0.0008330285269121515</v>
      </c>
      <c r="D321" s="102" t="s">
        <v>2031</v>
      </c>
      <c r="E321" s="102" t="b">
        <v>0</v>
      </c>
      <c r="F321" s="102" t="b">
        <v>0</v>
      </c>
      <c r="G321" s="102" t="b">
        <v>0</v>
      </c>
    </row>
    <row r="322" spans="1:7" ht="15">
      <c r="A322" s="103" t="s">
        <v>980</v>
      </c>
      <c r="B322" s="102">
        <v>6</v>
      </c>
      <c r="C322" s="105">
        <v>0.0009120536607567436</v>
      </c>
      <c r="D322" s="102" t="s">
        <v>2031</v>
      </c>
      <c r="E322" s="102" t="b">
        <v>0</v>
      </c>
      <c r="F322" s="102" t="b">
        <v>0</v>
      </c>
      <c r="G322" s="102" t="b">
        <v>0</v>
      </c>
    </row>
    <row r="323" spans="1:7" ht="15">
      <c r="A323" s="103" t="s">
        <v>981</v>
      </c>
      <c r="B323" s="102">
        <v>6</v>
      </c>
      <c r="C323" s="105">
        <v>0.0009120536607567436</v>
      </c>
      <c r="D323" s="102" t="s">
        <v>2031</v>
      </c>
      <c r="E323" s="102" t="b">
        <v>0</v>
      </c>
      <c r="F323" s="102" t="b">
        <v>0</v>
      </c>
      <c r="G323" s="102" t="b">
        <v>0</v>
      </c>
    </row>
    <row r="324" spans="1:7" ht="15">
      <c r="A324" s="103" t="s">
        <v>982</v>
      </c>
      <c r="B324" s="102">
        <v>6</v>
      </c>
      <c r="C324" s="105">
        <v>0.0007717318709930774</v>
      </c>
      <c r="D324" s="102" t="s">
        <v>2031</v>
      </c>
      <c r="E324" s="102" t="b">
        <v>0</v>
      </c>
      <c r="F324" s="102" t="b">
        <v>0</v>
      </c>
      <c r="G324" s="102" t="b">
        <v>0</v>
      </c>
    </row>
    <row r="325" spans="1:7" ht="15">
      <c r="A325" s="103" t="s">
        <v>983</v>
      </c>
      <c r="B325" s="102">
        <v>6</v>
      </c>
      <c r="C325" s="105">
        <v>0.0007717318709930774</v>
      </c>
      <c r="D325" s="102" t="s">
        <v>2031</v>
      </c>
      <c r="E325" s="102" t="b">
        <v>0</v>
      </c>
      <c r="F325" s="102" t="b">
        <v>0</v>
      </c>
      <c r="G325" s="102" t="b">
        <v>0</v>
      </c>
    </row>
    <row r="326" spans="1:7" ht="15">
      <c r="A326" s="103" t="s">
        <v>984</v>
      </c>
      <c r="B326" s="102">
        <v>6</v>
      </c>
      <c r="C326" s="105">
        <v>0.0008330285269121515</v>
      </c>
      <c r="D326" s="102" t="s">
        <v>2031</v>
      </c>
      <c r="E326" s="102" t="b">
        <v>0</v>
      </c>
      <c r="F326" s="102" t="b">
        <v>0</v>
      </c>
      <c r="G326" s="102" t="b">
        <v>0</v>
      </c>
    </row>
    <row r="327" spans="1:7" ht="15">
      <c r="A327" s="103" t="s">
        <v>985</v>
      </c>
      <c r="B327" s="102">
        <v>6</v>
      </c>
      <c r="C327" s="105">
        <v>0.0007717318709930774</v>
      </c>
      <c r="D327" s="102" t="s">
        <v>2031</v>
      </c>
      <c r="E327" s="102" t="b">
        <v>0</v>
      </c>
      <c r="F327" s="102" t="b">
        <v>0</v>
      </c>
      <c r="G327" s="102" t="b">
        <v>0</v>
      </c>
    </row>
    <row r="328" spans="1:7" ht="15">
      <c r="A328" s="103" t="s">
        <v>986</v>
      </c>
      <c r="B328" s="102">
        <v>6</v>
      </c>
      <c r="C328" s="105">
        <v>0.0007717318709930774</v>
      </c>
      <c r="D328" s="102" t="s">
        <v>2031</v>
      </c>
      <c r="E328" s="102" t="b">
        <v>0</v>
      </c>
      <c r="F328" s="102" t="b">
        <v>0</v>
      </c>
      <c r="G328" s="102" t="b">
        <v>0</v>
      </c>
    </row>
    <row r="329" spans="1:7" ht="15">
      <c r="A329" s="103" t="s">
        <v>987</v>
      </c>
      <c r="B329" s="102">
        <v>6</v>
      </c>
      <c r="C329" s="105">
        <v>0.0008330285269121515</v>
      </c>
      <c r="D329" s="102" t="s">
        <v>2031</v>
      </c>
      <c r="E329" s="102" t="b">
        <v>0</v>
      </c>
      <c r="F329" s="102" t="b">
        <v>0</v>
      </c>
      <c r="G329" s="102" t="b">
        <v>0</v>
      </c>
    </row>
    <row r="330" spans="1:7" ht="15">
      <c r="A330" s="103" t="s">
        <v>988</v>
      </c>
      <c r="B330" s="102">
        <v>6</v>
      </c>
      <c r="C330" s="105">
        <v>0.0007216488564151995</v>
      </c>
      <c r="D330" s="102" t="s">
        <v>2031</v>
      </c>
      <c r="E330" s="102" t="b">
        <v>0</v>
      </c>
      <c r="F330" s="102" t="b">
        <v>0</v>
      </c>
      <c r="G330" s="102" t="b">
        <v>0</v>
      </c>
    </row>
    <row r="331" spans="1:7" ht="15">
      <c r="A331" s="103" t="s">
        <v>989</v>
      </c>
      <c r="B331" s="102">
        <v>6</v>
      </c>
      <c r="C331" s="105">
        <v>0.0007216488564151995</v>
      </c>
      <c r="D331" s="102" t="s">
        <v>2031</v>
      </c>
      <c r="E331" s="102" t="b">
        <v>0</v>
      </c>
      <c r="F331" s="102" t="b">
        <v>0</v>
      </c>
      <c r="G331" s="102" t="b">
        <v>0</v>
      </c>
    </row>
    <row r="332" spans="1:7" ht="15">
      <c r="A332" s="103" t="s">
        <v>990</v>
      </c>
      <c r="B332" s="102">
        <v>6</v>
      </c>
      <c r="C332" s="105">
        <v>0.0009120536607567436</v>
      </c>
      <c r="D332" s="102" t="s">
        <v>2031</v>
      </c>
      <c r="E332" s="102" t="b">
        <v>0</v>
      </c>
      <c r="F332" s="102" t="b">
        <v>0</v>
      </c>
      <c r="G332" s="102" t="b">
        <v>0</v>
      </c>
    </row>
    <row r="333" spans="1:7" ht="15">
      <c r="A333" s="103" t="s">
        <v>991</v>
      </c>
      <c r="B333" s="102">
        <v>6</v>
      </c>
      <c r="C333" s="105">
        <v>0.0010234333312536955</v>
      </c>
      <c r="D333" s="102" t="s">
        <v>2031</v>
      </c>
      <c r="E333" s="102" t="b">
        <v>0</v>
      </c>
      <c r="F333" s="102" t="b">
        <v>0</v>
      </c>
      <c r="G333" s="102" t="b">
        <v>0</v>
      </c>
    </row>
    <row r="334" spans="1:7" ht="15">
      <c r="A334" s="103" t="s">
        <v>992</v>
      </c>
      <c r="B334" s="102">
        <v>6</v>
      </c>
      <c r="C334" s="105">
        <v>0.0008330285269121515</v>
      </c>
      <c r="D334" s="102" t="s">
        <v>2031</v>
      </c>
      <c r="E334" s="102" t="b">
        <v>0</v>
      </c>
      <c r="F334" s="102" t="b">
        <v>0</v>
      </c>
      <c r="G334" s="102" t="b">
        <v>0</v>
      </c>
    </row>
    <row r="335" spans="1:7" ht="15">
      <c r="A335" s="103" t="s">
        <v>993</v>
      </c>
      <c r="B335" s="102">
        <v>6</v>
      </c>
      <c r="C335" s="105">
        <v>0.0009120536607567436</v>
      </c>
      <c r="D335" s="102" t="s">
        <v>2031</v>
      </c>
      <c r="E335" s="102" t="b">
        <v>0</v>
      </c>
      <c r="F335" s="102" t="b">
        <v>0</v>
      </c>
      <c r="G335" s="102" t="b">
        <v>0</v>
      </c>
    </row>
    <row r="336" spans="1:7" ht="15">
      <c r="A336" s="103" t="s">
        <v>994</v>
      </c>
      <c r="B336" s="102">
        <v>6</v>
      </c>
      <c r="C336" s="105">
        <v>0.0007717318709930774</v>
      </c>
      <c r="D336" s="102" t="s">
        <v>2031</v>
      </c>
      <c r="E336" s="102" t="b">
        <v>0</v>
      </c>
      <c r="F336" s="102" t="b">
        <v>0</v>
      </c>
      <c r="G336" s="102" t="b">
        <v>0</v>
      </c>
    </row>
    <row r="337" spans="1:7" ht="15">
      <c r="A337" s="103" t="s">
        <v>995</v>
      </c>
      <c r="B337" s="102">
        <v>6</v>
      </c>
      <c r="C337" s="105">
        <v>0.0009120536607567436</v>
      </c>
      <c r="D337" s="102" t="s">
        <v>2031</v>
      </c>
      <c r="E337" s="102" t="b">
        <v>0</v>
      </c>
      <c r="F337" s="102" t="b">
        <v>0</v>
      </c>
      <c r="G337" s="102" t="b">
        <v>0</v>
      </c>
    </row>
    <row r="338" spans="1:7" ht="15">
      <c r="A338" s="103" t="s">
        <v>996</v>
      </c>
      <c r="B338" s="102">
        <v>6</v>
      </c>
      <c r="C338" s="105">
        <v>0.0009120536607567436</v>
      </c>
      <c r="D338" s="102" t="s">
        <v>2031</v>
      </c>
      <c r="E338" s="102" t="b">
        <v>0</v>
      </c>
      <c r="F338" s="102" t="b">
        <v>0</v>
      </c>
      <c r="G338" s="102" t="b">
        <v>0</v>
      </c>
    </row>
    <row r="339" spans="1:7" ht="15">
      <c r="A339" s="103" t="s">
        <v>997</v>
      </c>
      <c r="B339" s="102">
        <v>6</v>
      </c>
      <c r="C339" s="105">
        <v>0.0012138381355952398</v>
      </c>
      <c r="D339" s="102" t="s">
        <v>2031</v>
      </c>
      <c r="E339" s="102" t="b">
        <v>0</v>
      </c>
      <c r="F339" s="102" t="b">
        <v>0</v>
      </c>
      <c r="G339" s="102" t="b">
        <v>0</v>
      </c>
    </row>
    <row r="340" spans="1:7" ht="15">
      <c r="A340" s="103" t="s">
        <v>998</v>
      </c>
      <c r="B340" s="102">
        <v>6</v>
      </c>
      <c r="C340" s="105">
        <v>0.0007216488564151995</v>
      </c>
      <c r="D340" s="102" t="s">
        <v>2031</v>
      </c>
      <c r="E340" s="102" t="b">
        <v>0</v>
      </c>
      <c r="F340" s="102" t="b">
        <v>0</v>
      </c>
      <c r="G340" s="102" t="b">
        <v>0</v>
      </c>
    </row>
    <row r="341" spans="1:7" ht="15">
      <c r="A341" s="103" t="s">
        <v>999</v>
      </c>
      <c r="B341" s="102">
        <v>6</v>
      </c>
      <c r="C341" s="105">
        <v>0.0008330285269121515</v>
      </c>
      <c r="D341" s="102" t="s">
        <v>2031</v>
      </c>
      <c r="E341" s="102" t="b">
        <v>0</v>
      </c>
      <c r="F341" s="102" t="b">
        <v>0</v>
      </c>
      <c r="G341" s="102" t="b">
        <v>0</v>
      </c>
    </row>
    <row r="342" spans="1:7" ht="15">
      <c r="A342" s="103" t="s">
        <v>1000</v>
      </c>
      <c r="B342" s="102">
        <v>6</v>
      </c>
      <c r="C342" s="105">
        <v>0.0010234333312536955</v>
      </c>
      <c r="D342" s="102" t="s">
        <v>2031</v>
      </c>
      <c r="E342" s="102" t="b">
        <v>0</v>
      </c>
      <c r="F342" s="102" t="b">
        <v>0</v>
      </c>
      <c r="G342" s="102" t="b">
        <v>0</v>
      </c>
    </row>
    <row r="343" spans="1:7" ht="15">
      <c r="A343" s="103" t="s">
        <v>1001</v>
      </c>
      <c r="B343" s="102">
        <v>6</v>
      </c>
      <c r="C343" s="105">
        <v>0.0007216488564151995</v>
      </c>
      <c r="D343" s="102" t="s">
        <v>2031</v>
      </c>
      <c r="E343" s="102" t="b">
        <v>0</v>
      </c>
      <c r="F343" s="102" t="b">
        <v>0</v>
      </c>
      <c r="G343" s="102" t="b">
        <v>0</v>
      </c>
    </row>
    <row r="344" spans="1:7" ht="15">
      <c r="A344" s="103" t="s">
        <v>1002</v>
      </c>
      <c r="B344" s="102">
        <v>6</v>
      </c>
      <c r="C344" s="105">
        <v>0.0008330285269121515</v>
      </c>
      <c r="D344" s="102" t="s">
        <v>2031</v>
      </c>
      <c r="E344" s="102" t="b">
        <v>1</v>
      </c>
      <c r="F344" s="102" t="b">
        <v>0</v>
      </c>
      <c r="G344" s="102" t="b">
        <v>0</v>
      </c>
    </row>
    <row r="345" spans="1:7" ht="15">
      <c r="A345" s="103" t="s">
        <v>1003</v>
      </c>
      <c r="B345" s="102">
        <v>6</v>
      </c>
      <c r="C345" s="105">
        <v>0.0008330285269121515</v>
      </c>
      <c r="D345" s="102" t="s">
        <v>2031</v>
      </c>
      <c r="E345" s="102" t="b">
        <v>0</v>
      </c>
      <c r="F345" s="102" t="b">
        <v>0</v>
      </c>
      <c r="G345" s="102" t="b">
        <v>0</v>
      </c>
    </row>
    <row r="346" spans="1:7" ht="15">
      <c r="A346" s="103" t="s">
        <v>374</v>
      </c>
      <c r="B346" s="102">
        <v>6</v>
      </c>
      <c r="C346" s="105">
        <v>0.0008330285269121515</v>
      </c>
      <c r="D346" s="102" t="s">
        <v>2031</v>
      </c>
      <c r="E346" s="102" t="b">
        <v>0</v>
      </c>
      <c r="F346" s="102" t="b">
        <v>0</v>
      </c>
      <c r="G346" s="102" t="b">
        <v>0</v>
      </c>
    </row>
    <row r="347" spans="1:7" ht="15">
      <c r="A347" s="103" t="s">
        <v>1004</v>
      </c>
      <c r="B347" s="102">
        <v>6</v>
      </c>
      <c r="C347" s="105">
        <v>0.0007717318709930774</v>
      </c>
      <c r="D347" s="102" t="s">
        <v>2031</v>
      </c>
      <c r="E347" s="102" t="b">
        <v>0</v>
      </c>
      <c r="F347" s="102" t="b">
        <v>0</v>
      </c>
      <c r="G347" s="102" t="b">
        <v>0</v>
      </c>
    </row>
    <row r="348" spans="1:7" ht="15">
      <c r="A348" s="103" t="s">
        <v>1005</v>
      </c>
      <c r="B348" s="102">
        <v>6</v>
      </c>
      <c r="C348" s="105">
        <v>0.0007717318709930774</v>
      </c>
      <c r="D348" s="102" t="s">
        <v>2031</v>
      </c>
      <c r="E348" s="102" t="b">
        <v>0</v>
      </c>
      <c r="F348" s="102" t="b">
        <v>0</v>
      </c>
      <c r="G348" s="102" t="b">
        <v>0</v>
      </c>
    </row>
    <row r="349" spans="1:7" ht="15">
      <c r="A349" s="103" t="s">
        <v>1006</v>
      </c>
      <c r="B349" s="102">
        <v>6</v>
      </c>
      <c r="C349" s="105">
        <v>0.0007216488564151995</v>
      </c>
      <c r="D349" s="102" t="s">
        <v>2031</v>
      </c>
      <c r="E349" s="102" t="b">
        <v>0</v>
      </c>
      <c r="F349" s="102" t="b">
        <v>0</v>
      </c>
      <c r="G349" s="102" t="b">
        <v>0</v>
      </c>
    </row>
    <row r="350" spans="1:7" ht="15">
      <c r="A350" s="103" t="s">
        <v>1007</v>
      </c>
      <c r="B350" s="102">
        <v>6</v>
      </c>
      <c r="C350" s="105">
        <v>0.0007717318709930774</v>
      </c>
      <c r="D350" s="102" t="s">
        <v>2031</v>
      </c>
      <c r="E350" s="102" t="b">
        <v>0</v>
      </c>
      <c r="F350" s="102" t="b">
        <v>0</v>
      </c>
      <c r="G350" s="102" t="b">
        <v>0</v>
      </c>
    </row>
    <row r="351" spans="1:7" ht="15">
      <c r="A351" s="103" t="s">
        <v>1008</v>
      </c>
      <c r="B351" s="102">
        <v>6</v>
      </c>
      <c r="C351" s="105">
        <v>0.0008330285269121515</v>
      </c>
      <c r="D351" s="102" t="s">
        <v>2031</v>
      </c>
      <c r="E351" s="102" t="b">
        <v>0</v>
      </c>
      <c r="F351" s="102" t="b">
        <v>0</v>
      </c>
      <c r="G351" s="102" t="b">
        <v>0</v>
      </c>
    </row>
    <row r="352" spans="1:7" ht="15">
      <c r="A352" s="103" t="s">
        <v>1009</v>
      </c>
      <c r="B352" s="102">
        <v>6</v>
      </c>
      <c r="C352" s="105">
        <v>0.0009120536607567436</v>
      </c>
      <c r="D352" s="102" t="s">
        <v>2031</v>
      </c>
      <c r="E352" s="102" t="b">
        <v>0</v>
      </c>
      <c r="F352" s="102" t="b">
        <v>0</v>
      </c>
      <c r="G352" s="102" t="b">
        <v>0</v>
      </c>
    </row>
    <row r="353" spans="1:7" ht="15">
      <c r="A353" s="103" t="s">
        <v>1010</v>
      </c>
      <c r="B353" s="102">
        <v>6</v>
      </c>
      <c r="C353" s="105">
        <v>0.0007216488564151995</v>
      </c>
      <c r="D353" s="102" t="s">
        <v>2031</v>
      </c>
      <c r="E353" s="102" t="b">
        <v>0</v>
      </c>
      <c r="F353" s="102" t="b">
        <v>0</v>
      </c>
      <c r="G353" s="102" t="b">
        <v>0</v>
      </c>
    </row>
    <row r="354" spans="1:7" ht="15">
      <c r="A354" s="103" t="s">
        <v>1011</v>
      </c>
      <c r="B354" s="102">
        <v>6</v>
      </c>
      <c r="C354" s="105">
        <v>0.0007717318709930774</v>
      </c>
      <c r="D354" s="102" t="s">
        <v>2031</v>
      </c>
      <c r="E354" s="102" t="b">
        <v>0</v>
      </c>
      <c r="F354" s="102" t="b">
        <v>0</v>
      </c>
      <c r="G354" s="102" t="b">
        <v>0</v>
      </c>
    </row>
    <row r="355" spans="1:7" ht="15">
      <c r="A355" s="103" t="s">
        <v>1012</v>
      </c>
      <c r="B355" s="102">
        <v>6</v>
      </c>
      <c r="C355" s="105">
        <v>0.0012138381355952398</v>
      </c>
      <c r="D355" s="102" t="s">
        <v>2031</v>
      </c>
      <c r="E355" s="102" t="b">
        <v>0</v>
      </c>
      <c r="F355" s="102" t="b">
        <v>0</v>
      </c>
      <c r="G355" s="102" t="b">
        <v>0</v>
      </c>
    </row>
    <row r="356" spans="1:7" ht="15">
      <c r="A356" s="103" t="s">
        <v>1013</v>
      </c>
      <c r="B356" s="102">
        <v>6</v>
      </c>
      <c r="C356" s="105">
        <v>0.0007717318709930774</v>
      </c>
      <c r="D356" s="102" t="s">
        <v>2031</v>
      </c>
      <c r="E356" s="102" t="b">
        <v>0</v>
      </c>
      <c r="F356" s="102" t="b">
        <v>0</v>
      </c>
      <c r="G356" s="102" t="b">
        <v>0</v>
      </c>
    </row>
    <row r="357" spans="1:7" ht="15">
      <c r="A357" s="103" t="s">
        <v>1014</v>
      </c>
      <c r="B357" s="102">
        <v>6</v>
      </c>
      <c r="C357" s="105">
        <v>0.0007717318709930774</v>
      </c>
      <c r="D357" s="102" t="s">
        <v>2031</v>
      </c>
      <c r="E357" s="102" t="b">
        <v>0</v>
      </c>
      <c r="F357" s="102" t="b">
        <v>0</v>
      </c>
      <c r="G357" s="102" t="b">
        <v>0</v>
      </c>
    </row>
    <row r="358" spans="1:7" ht="15">
      <c r="A358" s="103" t="s">
        <v>1015</v>
      </c>
      <c r="B358" s="102">
        <v>6</v>
      </c>
      <c r="C358" s="105">
        <v>0.0008330285269121515</v>
      </c>
      <c r="D358" s="102" t="s">
        <v>2031</v>
      </c>
      <c r="E358" s="102" t="b">
        <v>0</v>
      </c>
      <c r="F358" s="102" t="b">
        <v>0</v>
      </c>
      <c r="G358" s="102" t="b">
        <v>0</v>
      </c>
    </row>
    <row r="359" spans="1:7" ht="15">
      <c r="A359" s="103" t="s">
        <v>1016</v>
      </c>
      <c r="B359" s="102">
        <v>6</v>
      </c>
      <c r="C359" s="105">
        <v>0.0010234333312536955</v>
      </c>
      <c r="D359" s="102" t="s">
        <v>2031</v>
      </c>
      <c r="E359" s="102" t="b">
        <v>0</v>
      </c>
      <c r="F359" s="102" t="b">
        <v>0</v>
      </c>
      <c r="G359" s="102" t="b">
        <v>0</v>
      </c>
    </row>
    <row r="360" spans="1:7" ht="15">
      <c r="A360" s="103" t="s">
        <v>1017</v>
      </c>
      <c r="B360" s="102">
        <v>6</v>
      </c>
      <c r="C360" s="105">
        <v>0.0008330285269121515</v>
      </c>
      <c r="D360" s="102" t="s">
        <v>2031</v>
      </c>
      <c r="E360" s="102" t="b">
        <v>0</v>
      </c>
      <c r="F360" s="102" t="b">
        <v>0</v>
      </c>
      <c r="G360" s="102" t="b">
        <v>0</v>
      </c>
    </row>
    <row r="361" spans="1:7" ht="15">
      <c r="A361" s="103" t="s">
        <v>1018</v>
      </c>
      <c r="B361" s="102">
        <v>6</v>
      </c>
      <c r="C361" s="105">
        <v>0.0010234333312536955</v>
      </c>
      <c r="D361" s="102" t="s">
        <v>2031</v>
      </c>
      <c r="E361" s="102" t="b">
        <v>0</v>
      </c>
      <c r="F361" s="102" t="b">
        <v>0</v>
      </c>
      <c r="G361" s="102" t="b">
        <v>0</v>
      </c>
    </row>
    <row r="362" spans="1:7" ht="15">
      <c r="A362" s="103" t="s">
        <v>1019</v>
      </c>
      <c r="B362" s="102">
        <v>6</v>
      </c>
      <c r="C362" s="105">
        <v>0.0012138381355952398</v>
      </c>
      <c r="D362" s="102" t="s">
        <v>2031</v>
      </c>
      <c r="E362" s="102" t="b">
        <v>0</v>
      </c>
      <c r="F362" s="102" t="b">
        <v>0</v>
      </c>
      <c r="G362" s="102" t="b">
        <v>0</v>
      </c>
    </row>
    <row r="363" spans="1:7" ht="15">
      <c r="A363" s="103" t="s">
        <v>1020</v>
      </c>
      <c r="B363" s="102">
        <v>6</v>
      </c>
      <c r="C363" s="105">
        <v>0.0010234333312536955</v>
      </c>
      <c r="D363" s="102" t="s">
        <v>2031</v>
      </c>
      <c r="E363" s="102" t="b">
        <v>0</v>
      </c>
      <c r="F363" s="102" t="b">
        <v>0</v>
      </c>
      <c r="G363" s="102" t="b">
        <v>0</v>
      </c>
    </row>
    <row r="364" spans="1:7" ht="15">
      <c r="A364" s="103" t="s">
        <v>1021</v>
      </c>
      <c r="B364" s="102">
        <v>6</v>
      </c>
      <c r="C364" s="105">
        <v>0.0010234333312536955</v>
      </c>
      <c r="D364" s="102" t="s">
        <v>2031</v>
      </c>
      <c r="E364" s="102" t="b">
        <v>0</v>
      </c>
      <c r="F364" s="102" t="b">
        <v>0</v>
      </c>
      <c r="G364" s="102" t="b">
        <v>0</v>
      </c>
    </row>
    <row r="365" spans="1:7" ht="15">
      <c r="A365" s="103" t="s">
        <v>1022</v>
      </c>
      <c r="B365" s="102">
        <v>5</v>
      </c>
      <c r="C365" s="105">
        <v>0.0007600447172972863</v>
      </c>
      <c r="D365" s="102" t="s">
        <v>2031</v>
      </c>
      <c r="E365" s="102" t="b">
        <v>1</v>
      </c>
      <c r="F365" s="102" t="b">
        <v>0</v>
      </c>
      <c r="G365" s="102" t="b">
        <v>0</v>
      </c>
    </row>
    <row r="366" spans="1:7" ht="15">
      <c r="A366" s="103" t="s">
        <v>1023</v>
      </c>
      <c r="B366" s="102">
        <v>5</v>
      </c>
      <c r="C366" s="105">
        <v>0.0006431098924942311</v>
      </c>
      <c r="D366" s="102" t="s">
        <v>2031</v>
      </c>
      <c r="E366" s="102" t="b">
        <v>0</v>
      </c>
      <c r="F366" s="102" t="b">
        <v>0</v>
      </c>
      <c r="G366" s="102" t="b">
        <v>0</v>
      </c>
    </row>
    <row r="367" spans="1:7" ht="15">
      <c r="A367" s="103" t="s">
        <v>1024</v>
      </c>
      <c r="B367" s="102">
        <v>5</v>
      </c>
      <c r="C367" s="105">
        <v>0.0007600447172972863</v>
      </c>
      <c r="D367" s="102" t="s">
        <v>2031</v>
      </c>
      <c r="E367" s="102" t="b">
        <v>0</v>
      </c>
      <c r="F367" s="102" t="b">
        <v>0</v>
      </c>
      <c r="G367" s="102" t="b">
        <v>0</v>
      </c>
    </row>
    <row r="368" spans="1:7" ht="15">
      <c r="A368" s="103" t="s">
        <v>1025</v>
      </c>
      <c r="B368" s="102">
        <v>5</v>
      </c>
      <c r="C368" s="105">
        <v>0.0006941904390934595</v>
      </c>
      <c r="D368" s="102" t="s">
        <v>2031</v>
      </c>
      <c r="E368" s="102" t="b">
        <v>0</v>
      </c>
      <c r="F368" s="102" t="b">
        <v>0</v>
      </c>
      <c r="G368" s="102" t="b">
        <v>0</v>
      </c>
    </row>
    <row r="369" spans="1:7" ht="15">
      <c r="A369" s="103" t="s">
        <v>1026</v>
      </c>
      <c r="B369" s="102">
        <v>5</v>
      </c>
      <c r="C369" s="105">
        <v>0.0006941904390934595</v>
      </c>
      <c r="D369" s="102" t="s">
        <v>2031</v>
      </c>
      <c r="E369" s="102" t="b">
        <v>0</v>
      </c>
      <c r="F369" s="102" t="b">
        <v>0</v>
      </c>
      <c r="G369" s="102" t="b">
        <v>0</v>
      </c>
    </row>
    <row r="370" spans="1:7" ht="15">
      <c r="A370" s="103" t="s">
        <v>1027</v>
      </c>
      <c r="B370" s="102">
        <v>5</v>
      </c>
      <c r="C370" s="105">
        <v>0.0006431098924942311</v>
      </c>
      <c r="D370" s="102" t="s">
        <v>2031</v>
      </c>
      <c r="E370" s="102" t="b">
        <v>0</v>
      </c>
      <c r="F370" s="102" t="b">
        <v>0</v>
      </c>
      <c r="G370" s="102" t="b">
        <v>0</v>
      </c>
    </row>
    <row r="371" spans="1:7" ht="15">
      <c r="A371" s="103" t="s">
        <v>1028</v>
      </c>
      <c r="B371" s="102">
        <v>5</v>
      </c>
      <c r="C371" s="105">
        <v>0.0007600447172972863</v>
      </c>
      <c r="D371" s="102" t="s">
        <v>2031</v>
      </c>
      <c r="E371" s="102" t="b">
        <v>0</v>
      </c>
      <c r="F371" s="102" t="b">
        <v>0</v>
      </c>
      <c r="G371" s="102" t="b">
        <v>0</v>
      </c>
    </row>
    <row r="372" spans="1:7" ht="15">
      <c r="A372" s="103" t="s">
        <v>1029</v>
      </c>
      <c r="B372" s="102">
        <v>5</v>
      </c>
      <c r="C372" s="105">
        <v>0.0008528611093780796</v>
      </c>
      <c r="D372" s="102" t="s">
        <v>2031</v>
      </c>
      <c r="E372" s="102" t="b">
        <v>0</v>
      </c>
      <c r="F372" s="102" t="b">
        <v>0</v>
      </c>
      <c r="G372" s="102" t="b">
        <v>0</v>
      </c>
    </row>
    <row r="373" spans="1:7" ht="15">
      <c r="A373" s="103" t="s">
        <v>1030</v>
      </c>
      <c r="B373" s="102">
        <v>5</v>
      </c>
      <c r="C373" s="105">
        <v>0.0007600447172972863</v>
      </c>
      <c r="D373" s="102" t="s">
        <v>2031</v>
      </c>
      <c r="E373" s="102" t="b">
        <v>0</v>
      </c>
      <c r="F373" s="102" t="b">
        <v>0</v>
      </c>
      <c r="G373" s="102" t="b">
        <v>0</v>
      </c>
    </row>
    <row r="374" spans="1:7" ht="15">
      <c r="A374" s="103" t="s">
        <v>1031</v>
      </c>
      <c r="B374" s="102">
        <v>5</v>
      </c>
      <c r="C374" s="105">
        <v>0.0006431098924942311</v>
      </c>
      <c r="D374" s="102" t="s">
        <v>2031</v>
      </c>
      <c r="E374" s="102" t="b">
        <v>0</v>
      </c>
      <c r="F374" s="102" t="b">
        <v>0</v>
      </c>
      <c r="G374" s="102" t="b">
        <v>0</v>
      </c>
    </row>
    <row r="375" spans="1:7" ht="15">
      <c r="A375" s="103" t="s">
        <v>1032</v>
      </c>
      <c r="B375" s="102">
        <v>5</v>
      </c>
      <c r="C375" s="105">
        <v>0.0006431098924942311</v>
      </c>
      <c r="D375" s="102" t="s">
        <v>2031</v>
      </c>
      <c r="E375" s="102" t="b">
        <v>0</v>
      </c>
      <c r="F375" s="102" t="b">
        <v>0</v>
      </c>
      <c r="G375" s="102" t="b">
        <v>0</v>
      </c>
    </row>
    <row r="376" spans="1:7" ht="15">
      <c r="A376" s="103" t="s">
        <v>1033</v>
      </c>
      <c r="B376" s="102">
        <v>5</v>
      </c>
      <c r="C376" s="105">
        <v>0.0008528611093780796</v>
      </c>
      <c r="D376" s="102" t="s">
        <v>2031</v>
      </c>
      <c r="E376" s="102" t="b">
        <v>0</v>
      </c>
      <c r="F376" s="102" t="b">
        <v>1</v>
      </c>
      <c r="G376" s="102" t="b">
        <v>0</v>
      </c>
    </row>
    <row r="377" spans="1:7" ht="15">
      <c r="A377" s="103" t="s">
        <v>1034</v>
      </c>
      <c r="B377" s="102">
        <v>5</v>
      </c>
      <c r="C377" s="105">
        <v>0.0006431098924942311</v>
      </c>
      <c r="D377" s="102" t="s">
        <v>2031</v>
      </c>
      <c r="E377" s="102" t="b">
        <v>0</v>
      </c>
      <c r="F377" s="102" t="b">
        <v>0</v>
      </c>
      <c r="G377" s="102" t="b">
        <v>0</v>
      </c>
    </row>
    <row r="378" spans="1:7" ht="15">
      <c r="A378" s="103" t="s">
        <v>1035</v>
      </c>
      <c r="B378" s="102">
        <v>5</v>
      </c>
      <c r="C378" s="105">
        <v>0.0006431098924942311</v>
      </c>
      <c r="D378" s="102" t="s">
        <v>2031</v>
      </c>
      <c r="E378" s="102" t="b">
        <v>0</v>
      </c>
      <c r="F378" s="102" t="b">
        <v>0</v>
      </c>
      <c r="G378" s="102" t="b">
        <v>0</v>
      </c>
    </row>
    <row r="379" spans="1:7" ht="15">
      <c r="A379" s="103" t="s">
        <v>1036</v>
      </c>
      <c r="B379" s="102">
        <v>5</v>
      </c>
      <c r="C379" s="105">
        <v>0.0006431098924942311</v>
      </c>
      <c r="D379" s="102" t="s">
        <v>2031</v>
      </c>
      <c r="E379" s="102" t="b">
        <v>0</v>
      </c>
      <c r="F379" s="102" t="b">
        <v>0</v>
      </c>
      <c r="G379" s="102" t="b">
        <v>0</v>
      </c>
    </row>
    <row r="380" spans="1:7" ht="15">
      <c r="A380" s="103" t="s">
        <v>1037</v>
      </c>
      <c r="B380" s="102">
        <v>5</v>
      </c>
      <c r="C380" s="105">
        <v>0.0007600447172972863</v>
      </c>
      <c r="D380" s="102" t="s">
        <v>2031</v>
      </c>
      <c r="E380" s="102" t="b">
        <v>0</v>
      </c>
      <c r="F380" s="102" t="b">
        <v>0</v>
      </c>
      <c r="G380" s="102" t="b">
        <v>0</v>
      </c>
    </row>
    <row r="381" spans="1:7" ht="15">
      <c r="A381" s="103" t="s">
        <v>1038</v>
      </c>
      <c r="B381" s="102">
        <v>5</v>
      </c>
      <c r="C381" s="105">
        <v>0.0006431098924942311</v>
      </c>
      <c r="D381" s="102" t="s">
        <v>2031</v>
      </c>
      <c r="E381" s="102" t="b">
        <v>0</v>
      </c>
      <c r="F381" s="102" t="b">
        <v>0</v>
      </c>
      <c r="G381" s="102" t="b">
        <v>0</v>
      </c>
    </row>
    <row r="382" spans="1:7" ht="15">
      <c r="A382" s="103" t="s">
        <v>1039</v>
      </c>
      <c r="B382" s="102">
        <v>5</v>
      </c>
      <c r="C382" s="105">
        <v>0.0006431098924942311</v>
      </c>
      <c r="D382" s="102" t="s">
        <v>2031</v>
      </c>
      <c r="E382" s="102" t="b">
        <v>0</v>
      </c>
      <c r="F382" s="102" t="b">
        <v>0</v>
      </c>
      <c r="G382" s="102" t="b">
        <v>0</v>
      </c>
    </row>
    <row r="383" spans="1:7" ht="15">
      <c r="A383" s="103" t="s">
        <v>1040</v>
      </c>
      <c r="B383" s="102">
        <v>5</v>
      </c>
      <c r="C383" s="105">
        <v>0.0007600447172972863</v>
      </c>
      <c r="D383" s="102" t="s">
        <v>2031</v>
      </c>
      <c r="E383" s="102" t="b">
        <v>0</v>
      </c>
      <c r="F383" s="102" t="b">
        <v>0</v>
      </c>
      <c r="G383" s="102" t="b">
        <v>0</v>
      </c>
    </row>
    <row r="384" spans="1:7" ht="15">
      <c r="A384" s="103" t="s">
        <v>1041</v>
      </c>
      <c r="B384" s="102">
        <v>5</v>
      </c>
      <c r="C384" s="105">
        <v>0.0006941904390934595</v>
      </c>
      <c r="D384" s="102" t="s">
        <v>2031</v>
      </c>
      <c r="E384" s="102" t="b">
        <v>0</v>
      </c>
      <c r="F384" s="102" t="b">
        <v>0</v>
      </c>
      <c r="G384" s="102" t="b">
        <v>0</v>
      </c>
    </row>
    <row r="385" spans="1:7" ht="15">
      <c r="A385" s="103" t="s">
        <v>1042</v>
      </c>
      <c r="B385" s="102">
        <v>5</v>
      </c>
      <c r="C385" s="105">
        <v>0.0006431098924942311</v>
      </c>
      <c r="D385" s="102" t="s">
        <v>2031</v>
      </c>
      <c r="E385" s="102" t="b">
        <v>0</v>
      </c>
      <c r="F385" s="102" t="b">
        <v>0</v>
      </c>
      <c r="G385" s="102" t="b">
        <v>0</v>
      </c>
    </row>
    <row r="386" spans="1:7" ht="15">
      <c r="A386" s="103" t="s">
        <v>1043</v>
      </c>
      <c r="B386" s="102">
        <v>5</v>
      </c>
      <c r="C386" s="105">
        <v>0.0006431098924942311</v>
      </c>
      <c r="D386" s="102" t="s">
        <v>2031</v>
      </c>
      <c r="E386" s="102" t="b">
        <v>0</v>
      </c>
      <c r="F386" s="102" t="b">
        <v>0</v>
      </c>
      <c r="G386" s="102" t="b">
        <v>0</v>
      </c>
    </row>
    <row r="387" spans="1:7" ht="15">
      <c r="A387" s="103" t="s">
        <v>1044</v>
      </c>
      <c r="B387" s="102">
        <v>5</v>
      </c>
      <c r="C387" s="105">
        <v>0.0006941904390934595</v>
      </c>
      <c r="D387" s="102" t="s">
        <v>2031</v>
      </c>
      <c r="E387" s="102" t="b">
        <v>0</v>
      </c>
      <c r="F387" s="102" t="b">
        <v>0</v>
      </c>
      <c r="G387" s="102" t="b">
        <v>0</v>
      </c>
    </row>
    <row r="388" spans="1:7" ht="15">
      <c r="A388" s="103" t="s">
        <v>1045</v>
      </c>
      <c r="B388" s="102">
        <v>5</v>
      </c>
      <c r="C388" s="105">
        <v>0.0006941904390934595</v>
      </c>
      <c r="D388" s="102" t="s">
        <v>2031</v>
      </c>
      <c r="E388" s="102" t="b">
        <v>0</v>
      </c>
      <c r="F388" s="102" t="b">
        <v>0</v>
      </c>
      <c r="G388" s="102" t="b">
        <v>0</v>
      </c>
    </row>
    <row r="389" spans="1:7" ht="15">
      <c r="A389" s="103" t="s">
        <v>1046</v>
      </c>
      <c r="B389" s="102">
        <v>5</v>
      </c>
      <c r="C389" s="105">
        <v>0.0006431098924942311</v>
      </c>
      <c r="D389" s="102" t="s">
        <v>2031</v>
      </c>
      <c r="E389" s="102" t="b">
        <v>0</v>
      </c>
      <c r="F389" s="102" t="b">
        <v>0</v>
      </c>
      <c r="G389" s="102" t="b">
        <v>0</v>
      </c>
    </row>
    <row r="390" spans="1:7" ht="15">
      <c r="A390" s="103" t="s">
        <v>1047</v>
      </c>
      <c r="B390" s="102">
        <v>5</v>
      </c>
      <c r="C390" s="105">
        <v>0.0006941904390934595</v>
      </c>
      <c r="D390" s="102" t="s">
        <v>2031</v>
      </c>
      <c r="E390" s="102" t="b">
        <v>0</v>
      </c>
      <c r="F390" s="102" t="b">
        <v>0</v>
      </c>
      <c r="G390" s="102" t="b">
        <v>0</v>
      </c>
    </row>
    <row r="391" spans="1:7" ht="15">
      <c r="A391" s="103" t="s">
        <v>1048</v>
      </c>
      <c r="B391" s="102">
        <v>5</v>
      </c>
      <c r="C391" s="105">
        <v>0.0010115317796626996</v>
      </c>
      <c r="D391" s="102" t="s">
        <v>2031</v>
      </c>
      <c r="E391" s="102" t="b">
        <v>0</v>
      </c>
      <c r="F391" s="102" t="b">
        <v>0</v>
      </c>
      <c r="G391" s="102" t="b">
        <v>0</v>
      </c>
    </row>
    <row r="392" spans="1:7" ht="15">
      <c r="A392" s="103" t="s">
        <v>1049</v>
      </c>
      <c r="B392" s="102">
        <v>5</v>
      </c>
      <c r="C392" s="105">
        <v>0.0006431098924942311</v>
      </c>
      <c r="D392" s="102" t="s">
        <v>2031</v>
      </c>
      <c r="E392" s="102" t="b">
        <v>0</v>
      </c>
      <c r="F392" s="102" t="b">
        <v>0</v>
      </c>
      <c r="G392" s="102" t="b">
        <v>0</v>
      </c>
    </row>
    <row r="393" spans="1:7" ht="15">
      <c r="A393" s="103" t="s">
        <v>1050</v>
      </c>
      <c r="B393" s="102">
        <v>5</v>
      </c>
      <c r="C393" s="105">
        <v>0.0007600447172972863</v>
      </c>
      <c r="D393" s="102" t="s">
        <v>2031</v>
      </c>
      <c r="E393" s="102" t="b">
        <v>0</v>
      </c>
      <c r="F393" s="102" t="b">
        <v>0</v>
      </c>
      <c r="G393" s="102" t="b">
        <v>0</v>
      </c>
    </row>
    <row r="394" spans="1:7" ht="15">
      <c r="A394" s="103" t="s">
        <v>1051</v>
      </c>
      <c r="B394" s="102">
        <v>5</v>
      </c>
      <c r="C394" s="105">
        <v>0.0006941904390934595</v>
      </c>
      <c r="D394" s="102" t="s">
        <v>2031</v>
      </c>
      <c r="E394" s="102" t="b">
        <v>0</v>
      </c>
      <c r="F394" s="102" t="b">
        <v>0</v>
      </c>
      <c r="G394" s="102" t="b">
        <v>0</v>
      </c>
    </row>
    <row r="395" spans="1:7" ht="15">
      <c r="A395" s="103" t="s">
        <v>1052</v>
      </c>
      <c r="B395" s="102">
        <v>5</v>
      </c>
      <c r="C395" s="105">
        <v>0.0006431098924942311</v>
      </c>
      <c r="D395" s="102" t="s">
        <v>2031</v>
      </c>
      <c r="E395" s="102" t="b">
        <v>0</v>
      </c>
      <c r="F395" s="102" t="b">
        <v>0</v>
      </c>
      <c r="G395" s="102" t="b">
        <v>0</v>
      </c>
    </row>
    <row r="396" spans="1:7" ht="15">
      <c r="A396" s="103" t="s">
        <v>1053</v>
      </c>
      <c r="B396" s="102">
        <v>5</v>
      </c>
      <c r="C396" s="105">
        <v>0.0006431098924942311</v>
      </c>
      <c r="D396" s="102" t="s">
        <v>2031</v>
      </c>
      <c r="E396" s="102" t="b">
        <v>0</v>
      </c>
      <c r="F396" s="102" t="b">
        <v>0</v>
      </c>
      <c r="G396" s="102" t="b">
        <v>0</v>
      </c>
    </row>
    <row r="397" spans="1:7" ht="15">
      <c r="A397" s="103" t="s">
        <v>1054</v>
      </c>
      <c r="B397" s="102">
        <v>5</v>
      </c>
      <c r="C397" s="105">
        <v>0.0006941904390934595</v>
      </c>
      <c r="D397" s="102" t="s">
        <v>2031</v>
      </c>
      <c r="E397" s="102" t="b">
        <v>0</v>
      </c>
      <c r="F397" s="102" t="b">
        <v>0</v>
      </c>
      <c r="G397" s="102" t="b">
        <v>0</v>
      </c>
    </row>
    <row r="398" spans="1:7" ht="15">
      <c r="A398" s="103" t="s">
        <v>1055</v>
      </c>
      <c r="B398" s="102">
        <v>5</v>
      </c>
      <c r="C398" s="105">
        <v>0.0006431098924942311</v>
      </c>
      <c r="D398" s="102" t="s">
        <v>2031</v>
      </c>
      <c r="E398" s="102" t="b">
        <v>0</v>
      </c>
      <c r="F398" s="102" t="b">
        <v>0</v>
      </c>
      <c r="G398" s="102" t="b">
        <v>0</v>
      </c>
    </row>
    <row r="399" spans="1:7" ht="15">
      <c r="A399" s="103" t="s">
        <v>1056</v>
      </c>
      <c r="B399" s="102">
        <v>5</v>
      </c>
      <c r="C399" s="105">
        <v>0.0007600447172972863</v>
      </c>
      <c r="D399" s="102" t="s">
        <v>2031</v>
      </c>
      <c r="E399" s="102" t="b">
        <v>0</v>
      </c>
      <c r="F399" s="102" t="b">
        <v>0</v>
      </c>
      <c r="G399" s="102" t="b">
        <v>0</v>
      </c>
    </row>
    <row r="400" spans="1:7" ht="15">
      <c r="A400" s="103" t="s">
        <v>1057</v>
      </c>
      <c r="B400" s="102">
        <v>5</v>
      </c>
      <c r="C400" s="105">
        <v>0.0008528611093780796</v>
      </c>
      <c r="D400" s="102" t="s">
        <v>2031</v>
      </c>
      <c r="E400" s="102" t="b">
        <v>0</v>
      </c>
      <c r="F400" s="102" t="b">
        <v>0</v>
      </c>
      <c r="G400" s="102" t="b">
        <v>0</v>
      </c>
    </row>
    <row r="401" spans="1:7" ht="15">
      <c r="A401" s="103" t="s">
        <v>1058</v>
      </c>
      <c r="B401" s="102">
        <v>5</v>
      </c>
      <c r="C401" s="105">
        <v>0.0006431098924942311</v>
      </c>
      <c r="D401" s="102" t="s">
        <v>2031</v>
      </c>
      <c r="E401" s="102" t="b">
        <v>0</v>
      </c>
      <c r="F401" s="102" t="b">
        <v>0</v>
      </c>
      <c r="G401" s="102" t="b">
        <v>0</v>
      </c>
    </row>
    <row r="402" spans="1:7" ht="15">
      <c r="A402" s="103" t="s">
        <v>1059</v>
      </c>
      <c r="B402" s="102">
        <v>5</v>
      </c>
      <c r="C402" s="105">
        <v>0.0006431098924942311</v>
      </c>
      <c r="D402" s="102" t="s">
        <v>2031</v>
      </c>
      <c r="E402" s="102" t="b">
        <v>0</v>
      </c>
      <c r="F402" s="102" t="b">
        <v>0</v>
      </c>
      <c r="G402" s="102" t="b">
        <v>0</v>
      </c>
    </row>
    <row r="403" spans="1:7" ht="15">
      <c r="A403" s="103" t="s">
        <v>1060</v>
      </c>
      <c r="B403" s="102">
        <v>5</v>
      </c>
      <c r="C403" s="105">
        <v>0.0008528611093780796</v>
      </c>
      <c r="D403" s="102" t="s">
        <v>2031</v>
      </c>
      <c r="E403" s="102" t="b">
        <v>0</v>
      </c>
      <c r="F403" s="102" t="b">
        <v>0</v>
      </c>
      <c r="G403" s="102" t="b">
        <v>0</v>
      </c>
    </row>
    <row r="404" spans="1:7" ht="15">
      <c r="A404" s="103" t="s">
        <v>1061</v>
      </c>
      <c r="B404" s="102">
        <v>5</v>
      </c>
      <c r="C404" s="105">
        <v>0.0006431098924942311</v>
      </c>
      <c r="D404" s="102" t="s">
        <v>2031</v>
      </c>
      <c r="E404" s="102" t="b">
        <v>0</v>
      </c>
      <c r="F404" s="102" t="b">
        <v>0</v>
      </c>
      <c r="G404" s="102" t="b">
        <v>0</v>
      </c>
    </row>
    <row r="405" spans="1:7" ht="15">
      <c r="A405" s="103" t="s">
        <v>1062</v>
      </c>
      <c r="B405" s="102">
        <v>5</v>
      </c>
      <c r="C405" s="105">
        <v>0.0007600447172972863</v>
      </c>
      <c r="D405" s="102" t="s">
        <v>2031</v>
      </c>
      <c r="E405" s="102" t="b">
        <v>0</v>
      </c>
      <c r="F405" s="102" t="b">
        <v>0</v>
      </c>
      <c r="G405" s="102" t="b">
        <v>0</v>
      </c>
    </row>
    <row r="406" spans="1:7" ht="15">
      <c r="A406" s="103" t="s">
        <v>1063</v>
      </c>
      <c r="B406" s="102">
        <v>5</v>
      </c>
      <c r="C406" s="105">
        <v>0.0007600447172972863</v>
      </c>
      <c r="D406" s="102" t="s">
        <v>2031</v>
      </c>
      <c r="E406" s="102" t="b">
        <v>0</v>
      </c>
      <c r="F406" s="102" t="b">
        <v>0</v>
      </c>
      <c r="G406" s="102" t="b">
        <v>0</v>
      </c>
    </row>
    <row r="407" spans="1:7" ht="15">
      <c r="A407" s="103" t="s">
        <v>1064</v>
      </c>
      <c r="B407" s="102">
        <v>5</v>
      </c>
      <c r="C407" s="105">
        <v>0.0008528611093780796</v>
      </c>
      <c r="D407" s="102" t="s">
        <v>2031</v>
      </c>
      <c r="E407" s="102" t="b">
        <v>0</v>
      </c>
      <c r="F407" s="102" t="b">
        <v>0</v>
      </c>
      <c r="G407" s="102" t="b">
        <v>0</v>
      </c>
    </row>
    <row r="408" spans="1:7" ht="15">
      <c r="A408" s="103" t="s">
        <v>1065</v>
      </c>
      <c r="B408" s="102">
        <v>5</v>
      </c>
      <c r="C408" s="105">
        <v>0.0006431098924942311</v>
      </c>
      <c r="D408" s="102" t="s">
        <v>2031</v>
      </c>
      <c r="E408" s="102" t="b">
        <v>0</v>
      </c>
      <c r="F408" s="102" t="b">
        <v>0</v>
      </c>
      <c r="G408" s="102" t="b">
        <v>0</v>
      </c>
    </row>
    <row r="409" spans="1:7" ht="15">
      <c r="A409" s="103" t="s">
        <v>1066</v>
      </c>
      <c r="B409" s="102">
        <v>5</v>
      </c>
      <c r="C409" s="105">
        <v>0.0007600447172972863</v>
      </c>
      <c r="D409" s="102" t="s">
        <v>2031</v>
      </c>
      <c r="E409" s="102" t="b">
        <v>0</v>
      </c>
      <c r="F409" s="102" t="b">
        <v>0</v>
      </c>
      <c r="G409" s="102" t="b">
        <v>0</v>
      </c>
    </row>
    <row r="410" spans="1:7" ht="15">
      <c r="A410" s="103" t="s">
        <v>1067</v>
      </c>
      <c r="B410" s="102">
        <v>5</v>
      </c>
      <c r="C410" s="105">
        <v>0.0006431098924942311</v>
      </c>
      <c r="D410" s="102" t="s">
        <v>2031</v>
      </c>
      <c r="E410" s="102" t="b">
        <v>0</v>
      </c>
      <c r="F410" s="102" t="b">
        <v>0</v>
      </c>
      <c r="G410" s="102" t="b">
        <v>0</v>
      </c>
    </row>
    <row r="411" spans="1:7" ht="15">
      <c r="A411" s="103" t="s">
        <v>1068</v>
      </c>
      <c r="B411" s="102">
        <v>5</v>
      </c>
      <c r="C411" s="105">
        <v>0.0006941904390934595</v>
      </c>
      <c r="D411" s="102" t="s">
        <v>2031</v>
      </c>
      <c r="E411" s="102" t="b">
        <v>0</v>
      </c>
      <c r="F411" s="102" t="b">
        <v>0</v>
      </c>
      <c r="G411" s="102" t="b">
        <v>0</v>
      </c>
    </row>
    <row r="412" spans="1:7" ht="15">
      <c r="A412" s="103" t="s">
        <v>1069</v>
      </c>
      <c r="B412" s="102">
        <v>5</v>
      </c>
      <c r="C412" s="105">
        <v>0.0010115317796626996</v>
      </c>
      <c r="D412" s="102" t="s">
        <v>2031</v>
      </c>
      <c r="E412" s="102" t="b">
        <v>0</v>
      </c>
      <c r="F412" s="102" t="b">
        <v>0</v>
      </c>
      <c r="G412" s="102" t="b">
        <v>0</v>
      </c>
    </row>
    <row r="413" spans="1:7" ht="15">
      <c r="A413" s="103" t="s">
        <v>1070</v>
      </c>
      <c r="B413" s="102">
        <v>5</v>
      </c>
      <c r="C413" s="105">
        <v>0.0006431098924942311</v>
      </c>
      <c r="D413" s="102" t="s">
        <v>2031</v>
      </c>
      <c r="E413" s="102" t="b">
        <v>0</v>
      </c>
      <c r="F413" s="102" t="b">
        <v>0</v>
      </c>
      <c r="G413" s="102" t="b">
        <v>0</v>
      </c>
    </row>
    <row r="414" spans="1:7" ht="15">
      <c r="A414" s="103" t="s">
        <v>1071</v>
      </c>
      <c r="B414" s="102">
        <v>5</v>
      </c>
      <c r="C414" s="105">
        <v>0.0007600447172972863</v>
      </c>
      <c r="D414" s="102" t="s">
        <v>2031</v>
      </c>
      <c r="E414" s="102" t="b">
        <v>0</v>
      </c>
      <c r="F414" s="102" t="b">
        <v>0</v>
      </c>
      <c r="G414" s="102" t="b">
        <v>0</v>
      </c>
    </row>
    <row r="415" spans="1:7" ht="15">
      <c r="A415" s="103" t="s">
        <v>1072</v>
      </c>
      <c r="B415" s="102">
        <v>5</v>
      </c>
      <c r="C415" s="105">
        <v>0.0010115317796626996</v>
      </c>
      <c r="D415" s="102" t="s">
        <v>2031</v>
      </c>
      <c r="E415" s="102" t="b">
        <v>0</v>
      </c>
      <c r="F415" s="102" t="b">
        <v>0</v>
      </c>
      <c r="G415" s="102" t="b">
        <v>0</v>
      </c>
    </row>
    <row r="416" spans="1:7" ht="15">
      <c r="A416" s="103" t="s">
        <v>372</v>
      </c>
      <c r="B416" s="102">
        <v>5</v>
      </c>
      <c r="C416" s="105">
        <v>0.0008528611093780796</v>
      </c>
      <c r="D416" s="102" t="s">
        <v>2031</v>
      </c>
      <c r="E416" s="102" t="b">
        <v>0</v>
      </c>
      <c r="F416" s="102" t="b">
        <v>0</v>
      </c>
      <c r="G416" s="102" t="b">
        <v>0</v>
      </c>
    </row>
    <row r="417" spans="1:7" ht="15">
      <c r="A417" s="103" t="s">
        <v>1073</v>
      </c>
      <c r="B417" s="102">
        <v>5</v>
      </c>
      <c r="C417" s="105">
        <v>0.0006941904390934595</v>
      </c>
      <c r="D417" s="102" t="s">
        <v>2031</v>
      </c>
      <c r="E417" s="102" t="b">
        <v>0</v>
      </c>
      <c r="F417" s="102" t="b">
        <v>0</v>
      </c>
      <c r="G417" s="102" t="b">
        <v>0</v>
      </c>
    </row>
    <row r="418" spans="1:7" ht="15">
      <c r="A418" s="103" t="s">
        <v>1074</v>
      </c>
      <c r="B418" s="102">
        <v>5</v>
      </c>
      <c r="C418" s="105">
        <v>0.0007600447172972863</v>
      </c>
      <c r="D418" s="102" t="s">
        <v>2031</v>
      </c>
      <c r="E418" s="102" t="b">
        <v>0</v>
      </c>
      <c r="F418" s="102" t="b">
        <v>0</v>
      </c>
      <c r="G418" s="102" t="b">
        <v>0</v>
      </c>
    </row>
    <row r="419" spans="1:7" ht="15">
      <c r="A419" s="103" t="s">
        <v>1075</v>
      </c>
      <c r="B419" s="102">
        <v>5</v>
      </c>
      <c r="C419" s="105">
        <v>0.0006431098924942311</v>
      </c>
      <c r="D419" s="102" t="s">
        <v>2031</v>
      </c>
      <c r="E419" s="102" t="b">
        <v>0</v>
      </c>
      <c r="F419" s="102" t="b">
        <v>0</v>
      </c>
      <c r="G419" s="102" t="b">
        <v>0</v>
      </c>
    </row>
    <row r="420" spans="1:7" ht="15">
      <c r="A420" s="103" t="s">
        <v>1076</v>
      </c>
      <c r="B420" s="102">
        <v>5</v>
      </c>
      <c r="C420" s="105">
        <v>0.0008528611093780796</v>
      </c>
      <c r="D420" s="102" t="s">
        <v>2031</v>
      </c>
      <c r="E420" s="102" t="b">
        <v>0</v>
      </c>
      <c r="F420" s="102" t="b">
        <v>0</v>
      </c>
      <c r="G420" s="102" t="b">
        <v>0</v>
      </c>
    </row>
    <row r="421" spans="1:7" ht="15">
      <c r="A421" s="103" t="s">
        <v>1077</v>
      </c>
      <c r="B421" s="102">
        <v>5</v>
      </c>
      <c r="C421" s="105">
        <v>0.0006941904390934595</v>
      </c>
      <c r="D421" s="102" t="s">
        <v>2031</v>
      </c>
      <c r="E421" s="102" t="b">
        <v>0</v>
      </c>
      <c r="F421" s="102" t="b">
        <v>0</v>
      </c>
      <c r="G421" s="102" t="b">
        <v>0</v>
      </c>
    </row>
    <row r="422" spans="1:7" ht="15">
      <c r="A422" s="103" t="s">
        <v>1078</v>
      </c>
      <c r="B422" s="102">
        <v>5</v>
      </c>
      <c r="C422" s="105">
        <v>0.0006941904390934595</v>
      </c>
      <c r="D422" s="102" t="s">
        <v>2031</v>
      </c>
      <c r="E422" s="102" t="b">
        <v>0</v>
      </c>
      <c r="F422" s="102" t="b">
        <v>0</v>
      </c>
      <c r="G422" s="102" t="b">
        <v>0</v>
      </c>
    </row>
    <row r="423" spans="1:7" ht="15">
      <c r="A423" s="103" t="s">
        <v>1079</v>
      </c>
      <c r="B423" s="102">
        <v>5</v>
      </c>
      <c r="C423" s="105">
        <v>0.0006941904390934595</v>
      </c>
      <c r="D423" s="102" t="s">
        <v>2031</v>
      </c>
      <c r="E423" s="102" t="b">
        <v>0</v>
      </c>
      <c r="F423" s="102" t="b">
        <v>0</v>
      </c>
      <c r="G423" s="102" t="b">
        <v>0</v>
      </c>
    </row>
    <row r="424" spans="1:7" ht="15">
      <c r="A424" s="103" t="s">
        <v>1080</v>
      </c>
      <c r="B424" s="102">
        <v>5</v>
      </c>
      <c r="C424" s="105">
        <v>0.0008528611093780796</v>
      </c>
      <c r="D424" s="102" t="s">
        <v>2031</v>
      </c>
      <c r="E424" s="102" t="b">
        <v>0</v>
      </c>
      <c r="F424" s="102" t="b">
        <v>0</v>
      </c>
      <c r="G424" s="102" t="b">
        <v>0</v>
      </c>
    </row>
    <row r="425" spans="1:7" ht="15">
      <c r="A425" s="103" t="s">
        <v>1081</v>
      </c>
      <c r="B425" s="102">
        <v>5</v>
      </c>
      <c r="C425" s="105">
        <v>0.0007600447172972863</v>
      </c>
      <c r="D425" s="102" t="s">
        <v>2031</v>
      </c>
      <c r="E425" s="102" t="b">
        <v>0</v>
      </c>
      <c r="F425" s="102" t="b">
        <v>0</v>
      </c>
      <c r="G425" s="102" t="b">
        <v>0</v>
      </c>
    </row>
    <row r="426" spans="1:7" ht="15">
      <c r="A426" s="103" t="s">
        <v>1082</v>
      </c>
      <c r="B426" s="102">
        <v>5</v>
      </c>
      <c r="C426" s="105">
        <v>0.0006941904390934595</v>
      </c>
      <c r="D426" s="102" t="s">
        <v>2031</v>
      </c>
      <c r="E426" s="102" t="b">
        <v>0</v>
      </c>
      <c r="F426" s="102" t="b">
        <v>0</v>
      </c>
      <c r="G426" s="102" t="b">
        <v>0</v>
      </c>
    </row>
    <row r="427" spans="1:7" ht="15">
      <c r="A427" s="103" t="s">
        <v>1083</v>
      </c>
      <c r="B427" s="102">
        <v>5</v>
      </c>
      <c r="C427" s="105">
        <v>0.0007600447172972863</v>
      </c>
      <c r="D427" s="102" t="s">
        <v>2031</v>
      </c>
      <c r="E427" s="102" t="b">
        <v>0</v>
      </c>
      <c r="F427" s="102" t="b">
        <v>0</v>
      </c>
      <c r="G427" s="102" t="b">
        <v>0</v>
      </c>
    </row>
    <row r="428" spans="1:7" ht="15">
      <c r="A428" s="103" t="s">
        <v>1084</v>
      </c>
      <c r="B428" s="102">
        <v>5</v>
      </c>
      <c r="C428" s="105">
        <v>0.0006941904390934595</v>
      </c>
      <c r="D428" s="102" t="s">
        <v>2031</v>
      </c>
      <c r="E428" s="102" t="b">
        <v>0</v>
      </c>
      <c r="F428" s="102" t="b">
        <v>0</v>
      </c>
      <c r="G428" s="102" t="b">
        <v>0</v>
      </c>
    </row>
    <row r="429" spans="1:7" ht="15">
      <c r="A429" s="103" t="s">
        <v>1085</v>
      </c>
      <c r="B429" s="102">
        <v>5</v>
      </c>
      <c r="C429" s="105">
        <v>0.0006431098924942311</v>
      </c>
      <c r="D429" s="102" t="s">
        <v>2031</v>
      </c>
      <c r="E429" s="102" t="b">
        <v>0</v>
      </c>
      <c r="F429" s="102" t="b">
        <v>0</v>
      </c>
      <c r="G429" s="102" t="b">
        <v>0</v>
      </c>
    </row>
    <row r="430" spans="1:7" ht="15">
      <c r="A430" s="103" t="s">
        <v>1086</v>
      </c>
      <c r="B430" s="102">
        <v>5</v>
      </c>
      <c r="C430" s="105">
        <v>0.0006941904390934595</v>
      </c>
      <c r="D430" s="102" t="s">
        <v>2031</v>
      </c>
      <c r="E430" s="102" t="b">
        <v>0</v>
      </c>
      <c r="F430" s="102" t="b">
        <v>0</v>
      </c>
      <c r="G430" s="102" t="b">
        <v>0</v>
      </c>
    </row>
    <row r="431" spans="1:7" ht="15">
      <c r="A431" s="103" t="s">
        <v>1087</v>
      </c>
      <c r="B431" s="102">
        <v>5</v>
      </c>
      <c r="C431" s="105">
        <v>0.0010115317796626996</v>
      </c>
      <c r="D431" s="102" t="s">
        <v>2031</v>
      </c>
      <c r="E431" s="102" t="b">
        <v>0</v>
      </c>
      <c r="F431" s="102" t="b">
        <v>0</v>
      </c>
      <c r="G431" s="102" t="b">
        <v>0</v>
      </c>
    </row>
    <row r="432" spans="1:7" ht="15">
      <c r="A432" s="103" t="s">
        <v>1088</v>
      </c>
      <c r="B432" s="102">
        <v>5</v>
      </c>
      <c r="C432" s="105">
        <v>0.0010115317796626996</v>
      </c>
      <c r="D432" s="102" t="s">
        <v>2031</v>
      </c>
      <c r="E432" s="102" t="b">
        <v>0</v>
      </c>
      <c r="F432" s="102" t="b">
        <v>0</v>
      </c>
      <c r="G432" s="102" t="b">
        <v>0</v>
      </c>
    </row>
    <row r="433" spans="1:7" ht="15">
      <c r="A433" s="103" t="s">
        <v>1089</v>
      </c>
      <c r="B433" s="102">
        <v>5</v>
      </c>
      <c r="C433" s="105">
        <v>0.0008528611093780796</v>
      </c>
      <c r="D433" s="102" t="s">
        <v>2031</v>
      </c>
      <c r="E433" s="102" t="b">
        <v>0</v>
      </c>
      <c r="F433" s="102" t="b">
        <v>0</v>
      </c>
      <c r="G433" s="102" t="b">
        <v>0</v>
      </c>
    </row>
    <row r="434" spans="1:7" ht="15">
      <c r="A434" s="103" t="s">
        <v>1090</v>
      </c>
      <c r="B434" s="102">
        <v>4</v>
      </c>
      <c r="C434" s="105">
        <v>0.000608035773837829</v>
      </c>
      <c r="D434" s="102" t="s">
        <v>2031</v>
      </c>
      <c r="E434" s="102" t="b">
        <v>0</v>
      </c>
      <c r="F434" s="102" t="b">
        <v>0</v>
      </c>
      <c r="G434" s="102" t="b">
        <v>0</v>
      </c>
    </row>
    <row r="435" spans="1:7" ht="15">
      <c r="A435" s="103" t="s">
        <v>1091</v>
      </c>
      <c r="B435" s="102">
        <v>4</v>
      </c>
      <c r="C435" s="105">
        <v>0.0005553523512747676</v>
      </c>
      <c r="D435" s="102" t="s">
        <v>2031</v>
      </c>
      <c r="E435" s="102" t="b">
        <v>0</v>
      </c>
      <c r="F435" s="102" t="b">
        <v>0</v>
      </c>
      <c r="G435" s="102" t="b">
        <v>0</v>
      </c>
    </row>
    <row r="436" spans="1:7" ht="15">
      <c r="A436" s="103" t="s">
        <v>1092</v>
      </c>
      <c r="B436" s="102">
        <v>4</v>
      </c>
      <c r="C436" s="105">
        <v>0.0005553523512747676</v>
      </c>
      <c r="D436" s="102" t="s">
        <v>2031</v>
      </c>
      <c r="E436" s="102" t="b">
        <v>0</v>
      </c>
      <c r="F436" s="102" t="b">
        <v>0</v>
      </c>
      <c r="G436" s="102" t="b">
        <v>0</v>
      </c>
    </row>
    <row r="437" spans="1:7" ht="15">
      <c r="A437" s="103" t="s">
        <v>1093</v>
      </c>
      <c r="B437" s="102">
        <v>4</v>
      </c>
      <c r="C437" s="105">
        <v>0.0005553523512747676</v>
      </c>
      <c r="D437" s="102" t="s">
        <v>2031</v>
      </c>
      <c r="E437" s="102" t="b">
        <v>0</v>
      </c>
      <c r="F437" s="102" t="b">
        <v>0</v>
      </c>
      <c r="G437" s="102" t="b">
        <v>0</v>
      </c>
    </row>
    <row r="438" spans="1:7" ht="15">
      <c r="A438" s="103" t="s">
        <v>1094</v>
      </c>
      <c r="B438" s="102">
        <v>4</v>
      </c>
      <c r="C438" s="105">
        <v>0.0005553523512747676</v>
      </c>
      <c r="D438" s="102" t="s">
        <v>2031</v>
      </c>
      <c r="E438" s="102" t="b">
        <v>0</v>
      </c>
      <c r="F438" s="102" t="b">
        <v>0</v>
      </c>
      <c r="G438" s="102" t="b">
        <v>0</v>
      </c>
    </row>
    <row r="439" spans="1:7" ht="15">
      <c r="A439" s="103" t="s">
        <v>1095</v>
      </c>
      <c r="B439" s="102">
        <v>4</v>
      </c>
      <c r="C439" s="105">
        <v>0.0005553523512747676</v>
      </c>
      <c r="D439" s="102" t="s">
        <v>2031</v>
      </c>
      <c r="E439" s="102" t="b">
        <v>0</v>
      </c>
      <c r="F439" s="102" t="b">
        <v>0</v>
      </c>
      <c r="G439" s="102" t="b">
        <v>0</v>
      </c>
    </row>
    <row r="440" spans="1:7" ht="15">
      <c r="A440" s="103" t="s">
        <v>1096</v>
      </c>
      <c r="B440" s="102">
        <v>4</v>
      </c>
      <c r="C440" s="105">
        <v>0.0005553523512747676</v>
      </c>
      <c r="D440" s="102" t="s">
        <v>2031</v>
      </c>
      <c r="E440" s="102" t="b">
        <v>0</v>
      </c>
      <c r="F440" s="102" t="b">
        <v>0</v>
      </c>
      <c r="G440" s="102" t="b">
        <v>0</v>
      </c>
    </row>
    <row r="441" spans="1:7" ht="15">
      <c r="A441" s="103" t="s">
        <v>1097</v>
      </c>
      <c r="B441" s="102">
        <v>4</v>
      </c>
      <c r="C441" s="105">
        <v>0.0005553523512747676</v>
      </c>
      <c r="D441" s="102" t="s">
        <v>2031</v>
      </c>
      <c r="E441" s="102" t="b">
        <v>0</v>
      </c>
      <c r="F441" s="102" t="b">
        <v>0</v>
      </c>
      <c r="G441" s="102" t="b">
        <v>0</v>
      </c>
    </row>
    <row r="442" spans="1:7" ht="15">
      <c r="A442" s="103" t="s">
        <v>1098</v>
      </c>
      <c r="B442" s="102">
        <v>4</v>
      </c>
      <c r="C442" s="105">
        <v>0.000608035773837829</v>
      </c>
      <c r="D442" s="102" t="s">
        <v>2031</v>
      </c>
      <c r="E442" s="102" t="b">
        <v>0</v>
      </c>
      <c r="F442" s="102" t="b">
        <v>0</v>
      </c>
      <c r="G442" s="102" t="b">
        <v>0</v>
      </c>
    </row>
    <row r="443" spans="1:7" ht="15">
      <c r="A443" s="103" t="s">
        <v>1099</v>
      </c>
      <c r="B443" s="102">
        <v>4</v>
      </c>
      <c r="C443" s="105">
        <v>0.0005553523512747676</v>
      </c>
      <c r="D443" s="102" t="s">
        <v>2031</v>
      </c>
      <c r="E443" s="102" t="b">
        <v>0</v>
      </c>
      <c r="F443" s="102" t="b">
        <v>0</v>
      </c>
      <c r="G443" s="102" t="b">
        <v>0</v>
      </c>
    </row>
    <row r="444" spans="1:7" ht="15">
      <c r="A444" s="103" t="s">
        <v>1100</v>
      </c>
      <c r="B444" s="102">
        <v>4</v>
      </c>
      <c r="C444" s="105">
        <v>0.0005553523512747676</v>
      </c>
      <c r="D444" s="102" t="s">
        <v>2031</v>
      </c>
      <c r="E444" s="102" t="b">
        <v>0</v>
      </c>
      <c r="F444" s="102" t="b">
        <v>0</v>
      </c>
      <c r="G444" s="102" t="b">
        <v>0</v>
      </c>
    </row>
    <row r="445" spans="1:7" ht="15">
      <c r="A445" s="103" t="s">
        <v>1101</v>
      </c>
      <c r="B445" s="102">
        <v>4</v>
      </c>
      <c r="C445" s="105">
        <v>0.000608035773837829</v>
      </c>
      <c r="D445" s="102" t="s">
        <v>2031</v>
      </c>
      <c r="E445" s="102" t="b">
        <v>0</v>
      </c>
      <c r="F445" s="102" t="b">
        <v>1</v>
      </c>
      <c r="G445" s="102" t="b">
        <v>0</v>
      </c>
    </row>
    <row r="446" spans="1:7" ht="15">
      <c r="A446" s="103" t="s">
        <v>1102</v>
      </c>
      <c r="B446" s="102">
        <v>4</v>
      </c>
      <c r="C446" s="105">
        <v>0.0006822888875024637</v>
      </c>
      <c r="D446" s="102" t="s">
        <v>2031</v>
      </c>
      <c r="E446" s="102" t="b">
        <v>0</v>
      </c>
      <c r="F446" s="102" t="b">
        <v>0</v>
      </c>
      <c r="G446" s="102" t="b">
        <v>0</v>
      </c>
    </row>
    <row r="447" spans="1:7" ht="15">
      <c r="A447" s="103" t="s">
        <v>1103</v>
      </c>
      <c r="B447" s="102">
        <v>4</v>
      </c>
      <c r="C447" s="105">
        <v>0.000608035773837829</v>
      </c>
      <c r="D447" s="102" t="s">
        <v>2031</v>
      </c>
      <c r="E447" s="102" t="b">
        <v>0</v>
      </c>
      <c r="F447" s="102" t="b">
        <v>0</v>
      </c>
      <c r="G447" s="102" t="b">
        <v>0</v>
      </c>
    </row>
    <row r="448" spans="1:7" ht="15">
      <c r="A448" s="103" t="s">
        <v>1104</v>
      </c>
      <c r="B448" s="102">
        <v>4</v>
      </c>
      <c r="C448" s="105">
        <v>0.000608035773837829</v>
      </c>
      <c r="D448" s="102" t="s">
        <v>2031</v>
      </c>
      <c r="E448" s="102" t="b">
        <v>0</v>
      </c>
      <c r="F448" s="102" t="b">
        <v>0</v>
      </c>
      <c r="G448" s="102" t="b">
        <v>0</v>
      </c>
    </row>
    <row r="449" spans="1:7" ht="15">
      <c r="A449" s="103" t="s">
        <v>1105</v>
      </c>
      <c r="B449" s="102">
        <v>4</v>
      </c>
      <c r="C449" s="105">
        <v>0.0005553523512747676</v>
      </c>
      <c r="D449" s="102" t="s">
        <v>2031</v>
      </c>
      <c r="E449" s="102" t="b">
        <v>0</v>
      </c>
      <c r="F449" s="102" t="b">
        <v>0</v>
      </c>
      <c r="G449" s="102" t="b">
        <v>0</v>
      </c>
    </row>
    <row r="450" spans="1:7" ht="15">
      <c r="A450" s="103" t="s">
        <v>1106</v>
      </c>
      <c r="B450" s="102">
        <v>4</v>
      </c>
      <c r="C450" s="105">
        <v>0.000608035773837829</v>
      </c>
      <c r="D450" s="102" t="s">
        <v>2031</v>
      </c>
      <c r="E450" s="102" t="b">
        <v>0</v>
      </c>
      <c r="F450" s="102" t="b">
        <v>0</v>
      </c>
      <c r="G450" s="102" t="b">
        <v>0</v>
      </c>
    </row>
    <row r="451" spans="1:7" ht="15">
      <c r="A451" s="103" t="s">
        <v>1107</v>
      </c>
      <c r="B451" s="102">
        <v>4</v>
      </c>
      <c r="C451" s="105">
        <v>0.0005553523512747676</v>
      </c>
      <c r="D451" s="102" t="s">
        <v>2031</v>
      </c>
      <c r="E451" s="102" t="b">
        <v>0</v>
      </c>
      <c r="F451" s="102" t="b">
        <v>0</v>
      </c>
      <c r="G451" s="102" t="b">
        <v>0</v>
      </c>
    </row>
    <row r="452" spans="1:7" ht="15">
      <c r="A452" s="103" t="s">
        <v>1108</v>
      </c>
      <c r="B452" s="102">
        <v>4</v>
      </c>
      <c r="C452" s="105">
        <v>0.0006822888875024637</v>
      </c>
      <c r="D452" s="102" t="s">
        <v>2031</v>
      </c>
      <c r="E452" s="102" t="b">
        <v>0</v>
      </c>
      <c r="F452" s="102" t="b">
        <v>0</v>
      </c>
      <c r="G452" s="102" t="b">
        <v>0</v>
      </c>
    </row>
    <row r="453" spans="1:7" ht="15">
      <c r="A453" s="103" t="s">
        <v>1109</v>
      </c>
      <c r="B453" s="102">
        <v>4</v>
      </c>
      <c r="C453" s="105">
        <v>0.0005553523512747676</v>
      </c>
      <c r="D453" s="102" t="s">
        <v>2031</v>
      </c>
      <c r="E453" s="102" t="b">
        <v>0</v>
      </c>
      <c r="F453" s="102" t="b">
        <v>0</v>
      </c>
      <c r="G453" s="102" t="b">
        <v>0</v>
      </c>
    </row>
    <row r="454" spans="1:7" ht="15">
      <c r="A454" s="103" t="s">
        <v>1110</v>
      </c>
      <c r="B454" s="102">
        <v>4</v>
      </c>
      <c r="C454" s="105">
        <v>0.0005553523512747676</v>
      </c>
      <c r="D454" s="102" t="s">
        <v>2031</v>
      </c>
      <c r="E454" s="102" t="b">
        <v>0</v>
      </c>
      <c r="F454" s="102" t="b">
        <v>0</v>
      </c>
      <c r="G454" s="102" t="b">
        <v>0</v>
      </c>
    </row>
    <row r="455" spans="1:7" ht="15">
      <c r="A455" s="103" t="s">
        <v>1111</v>
      </c>
      <c r="B455" s="102">
        <v>4</v>
      </c>
      <c r="C455" s="105">
        <v>0.0005553523512747676</v>
      </c>
      <c r="D455" s="102" t="s">
        <v>2031</v>
      </c>
      <c r="E455" s="102" t="b">
        <v>1</v>
      </c>
      <c r="F455" s="102" t="b">
        <v>0</v>
      </c>
      <c r="G455" s="102" t="b">
        <v>0</v>
      </c>
    </row>
    <row r="456" spans="1:7" ht="15">
      <c r="A456" s="103" t="s">
        <v>1112</v>
      </c>
      <c r="B456" s="102">
        <v>4</v>
      </c>
      <c r="C456" s="105">
        <v>0.000608035773837829</v>
      </c>
      <c r="D456" s="102" t="s">
        <v>2031</v>
      </c>
      <c r="E456" s="102" t="b">
        <v>0</v>
      </c>
      <c r="F456" s="102" t="b">
        <v>0</v>
      </c>
      <c r="G456" s="102" t="b">
        <v>0</v>
      </c>
    </row>
    <row r="457" spans="1:7" ht="15">
      <c r="A457" s="103" t="s">
        <v>1113</v>
      </c>
      <c r="B457" s="102">
        <v>4</v>
      </c>
      <c r="C457" s="105">
        <v>0.000608035773837829</v>
      </c>
      <c r="D457" s="102" t="s">
        <v>2031</v>
      </c>
      <c r="E457" s="102" t="b">
        <v>1</v>
      </c>
      <c r="F457" s="102" t="b">
        <v>0</v>
      </c>
      <c r="G457" s="102" t="b">
        <v>0</v>
      </c>
    </row>
    <row r="458" spans="1:7" ht="15">
      <c r="A458" s="103" t="s">
        <v>1114</v>
      </c>
      <c r="B458" s="102">
        <v>4</v>
      </c>
      <c r="C458" s="105">
        <v>0.0005553523512747676</v>
      </c>
      <c r="D458" s="102" t="s">
        <v>2031</v>
      </c>
      <c r="E458" s="102" t="b">
        <v>0</v>
      </c>
      <c r="F458" s="102" t="b">
        <v>1</v>
      </c>
      <c r="G458" s="102" t="b">
        <v>0</v>
      </c>
    </row>
    <row r="459" spans="1:7" ht="15">
      <c r="A459" s="103" t="s">
        <v>1115</v>
      </c>
      <c r="B459" s="102">
        <v>4</v>
      </c>
      <c r="C459" s="105">
        <v>0.0005553523512747676</v>
      </c>
      <c r="D459" s="102" t="s">
        <v>2031</v>
      </c>
      <c r="E459" s="102" t="b">
        <v>0</v>
      </c>
      <c r="F459" s="102" t="b">
        <v>0</v>
      </c>
      <c r="G459" s="102" t="b">
        <v>0</v>
      </c>
    </row>
    <row r="460" spans="1:7" ht="15">
      <c r="A460" s="103" t="s">
        <v>1116</v>
      </c>
      <c r="B460" s="102">
        <v>4</v>
      </c>
      <c r="C460" s="105">
        <v>0.0005553523512747676</v>
      </c>
      <c r="D460" s="102" t="s">
        <v>2031</v>
      </c>
      <c r="E460" s="102" t="b">
        <v>0</v>
      </c>
      <c r="F460" s="102" t="b">
        <v>0</v>
      </c>
      <c r="G460" s="102" t="b">
        <v>0</v>
      </c>
    </row>
    <row r="461" spans="1:7" ht="15">
      <c r="A461" s="103" t="s">
        <v>1117</v>
      </c>
      <c r="B461" s="102">
        <v>4</v>
      </c>
      <c r="C461" s="105">
        <v>0.0005553523512747676</v>
      </c>
      <c r="D461" s="102" t="s">
        <v>2031</v>
      </c>
      <c r="E461" s="102" t="b">
        <v>0</v>
      </c>
      <c r="F461" s="102" t="b">
        <v>0</v>
      </c>
      <c r="G461" s="102" t="b">
        <v>0</v>
      </c>
    </row>
    <row r="462" spans="1:7" ht="15">
      <c r="A462" s="103" t="s">
        <v>1118</v>
      </c>
      <c r="B462" s="102">
        <v>4</v>
      </c>
      <c r="C462" s="105">
        <v>0.000608035773837829</v>
      </c>
      <c r="D462" s="102" t="s">
        <v>2031</v>
      </c>
      <c r="E462" s="102" t="b">
        <v>0</v>
      </c>
      <c r="F462" s="102" t="b">
        <v>0</v>
      </c>
      <c r="G462" s="102" t="b">
        <v>0</v>
      </c>
    </row>
    <row r="463" spans="1:7" ht="15">
      <c r="A463" s="103" t="s">
        <v>1119</v>
      </c>
      <c r="B463" s="102">
        <v>4</v>
      </c>
      <c r="C463" s="105">
        <v>0.0005553523512747676</v>
      </c>
      <c r="D463" s="102" t="s">
        <v>2031</v>
      </c>
      <c r="E463" s="102" t="b">
        <v>0</v>
      </c>
      <c r="F463" s="102" t="b">
        <v>0</v>
      </c>
      <c r="G463" s="102" t="b">
        <v>0</v>
      </c>
    </row>
    <row r="464" spans="1:7" ht="15">
      <c r="A464" s="103" t="s">
        <v>1120</v>
      </c>
      <c r="B464" s="102">
        <v>4</v>
      </c>
      <c r="C464" s="105">
        <v>0.0005553523512747676</v>
      </c>
      <c r="D464" s="102" t="s">
        <v>2031</v>
      </c>
      <c r="E464" s="102" t="b">
        <v>0</v>
      </c>
      <c r="F464" s="102" t="b">
        <v>0</v>
      </c>
      <c r="G464" s="102" t="b">
        <v>0</v>
      </c>
    </row>
    <row r="465" spans="1:7" ht="15">
      <c r="A465" s="103" t="s">
        <v>1121</v>
      </c>
      <c r="B465" s="102">
        <v>4</v>
      </c>
      <c r="C465" s="105">
        <v>0.0006822888875024637</v>
      </c>
      <c r="D465" s="102" t="s">
        <v>2031</v>
      </c>
      <c r="E465" s="102" t="b">
        <v>0</v>
      </c>
      <c r="F465" s="102" t="b">
        <v>0</v>
      </c>
      <c r="G465" s="102" t="b">
        <v>0</v>
      </c>
    </row>
    <row r="466" spans="1:7" ht="15">
      <c r="A466" s="103" t="s">
        <v>1122</v>
      </c>
      <c r="B466" s="102">
        <v>4</v>
      </c>
      <c r="C466" s="105">
        <v>0.0005553523512747676</v>
      </c>
      <c r="D466" s="102" t="s">
        <v>2031</v>
      </c>
      <c r="E466" s="102" t="b">
        <v>0</v>
      </c>
      <c r="F466" s="102" t="b">
        <v>0</v>
      </c>
      <c r="G466" s="102" t="b">
        <v>0</v>
      </c>
    </row>
    <row r="467" spans="1:7" ht="15">
      <c r="A467" s="103" t="s">
        <v>1123</v>
      </c>
      <c r="B467" s="102">
        <v>4</v>
      </c>
      <c r="C467" s="105">
        <v>0.0005553523512747676</v>
      </c>
      <c r="D467" s="102" t="s">
        <v>2031</v>
      </c>
      <c r="E467" s="102" t="b">
        <v>0</v>
      </c>
      <c r="F467" s="102" t="b">
        <v>0</v>
      </c>
      <c r="G467" s="102" t="b">
        <v>0</v>
      </c>
    </row>
    <row r="468" spans="1:7" ht="15">
      <c r="A468" s="103" t="s">
        <v>1124</v>
      </c>
      <c r="B468" s="102">
        <v>4</v>
      </c>
      <c r="C468" s="105">
        <v>0.0005553523512747676</v>
      </c>
      <c r="D468" s="102" t="s">
        <v>2031</v>
      </c>
      <c r="E468" s="102" t="b">
        <v>0</v>
      </c>
      <c r="F468" s="102" t="b">
        <v>0</v>
      </c>
      <c r="G468" s="102" t="b">
        <v>0</v>
      </c>
    </row>
    <row r="469" spans="1:7" ht="15">
      <c r="A469" s="103" t="s">
        <v>1125</v>
      </c>
      <c r="B469" s="102">
        <v>4</v>
      </c>
      <c r="C469" s="105">
        <v>0.0005553523512747676</v>
      </c>
      <c r="D469" s="102" t="s">
        <v>2031</v>
      </c>
      <c r="E469" s="102" t="b">
        <v>0</v>
      </c>
      <c r="F469" s="102" t="b">
        <v>0</v>
      </c>
      <c r="G469" s="102" t="b">
        <v>0</v>
      </c>
    </row>
    <row r="470" spans="1:7" ht="15">
      <c r="A470" s="103" t="s">
        <v>1126</v>
      </c>
      <c r="B470" s="102">
        <v>4</v>
      </c>
      <c r="C470" s="105">
        <v>0.0005553523512747676</v>
      </c>
      <c r="D470" s="102" t="s">
        <v>2031</v>
      </c>
      <c r="E470" s="102" t="b">
        <v>0</v>
      </c>
      <c r="F470" s="102" t="b">
        <v>0</v>
      </c>
      <c r="G470" s="102" t="b">
        <v>0</v>
      </c>
    </row>
    <row r="471" spans="1:7" ht="15">
      <c r="A471" s="103" t="s">
        <v>1127</v>
      </c>
      <c r="B471" s="102">
        <v>4</v>
      </c>
      <c r="C471" s="105">
        <v>0.0006822888875024637</v>
      </c>
      <c r="D471" s="102" t="s">
        <v>2031</v>
      </c>
      <c r="E471" s="102" t="b">
        <v>0</v>
      </c>
      <c r="F471" s="102" t="b">
        <v>0</v>
      </c>
      <c r="G471" s="102" t="b">
        <v>0</v>
      </c>
    </row>
    <row r="472" spans="1:7" ht="15">
      <c r="A472" s="103" t="s">
        <v>1128</v>
      </c>
      <c r="B472" s="102">
        <v>4</v>
      </c>
      <c r="C472" s="105">
        <v>0.0005553523512747676</v>
      </c>
      <c r="D472" s="102" t="s">
        <v>2031</v>
      </c>
      <c r="E472" s="102" t="b">
        <v>0</v>
      </c>
      <c r="F472" s="102" t="b">
        <v>0</v>
      </c>
      <c r="G472" s="102" t="b">
        <v>0</v>
      </c>
    </row>
    <row r="473" spans="1:7" ht="15">
      <c r="A473" s="103" t="s">
        <v>1129</v>
      </c>
      <c r="B473" s="102">
        <v>4</v>
      </c>
      <c r="C473" s="105">
        <v>0.0005553523512747676</v>
      </c>
      <c r="D473" s="102" t="s">
        <v>2031</v>
      </c>
      <c r="E473" s="102" t="b">
        <v>0</v>
      </c>
      <c r="F473" s="102" t="b">
        <v>0</v>
      </c>
      <c r="G473" s="102" t="b">
        <v>0</v>
      </c>
    </row>
    <row r="474" spans="1:7" ht="15">
      <c r="A474" s="103" t="s">
        <v>1130</v>
      </c>
      <c r="B474" s="102">
        <v>4</v>
      </c>
      <c r="C474" s="105">
        <v>0.0006822888875024637</v>
      </c>
      <c r="D474" s="102" t="s">
        <v>2031</v>
      </c>
      <c r="E474" s="102" t="b">
        <v>0</v>
      </c>
      <c r="F474" s="102" t="b">
        <v>1</v>
      </c>
      <c r="G474" s="102" t="b">
        <v>0</v>
      </c>
    </row>
    <row r="475" spans="1:7" ht="15">
      <c r="A475" s="103" t="s">
        <v>1131</v>
      </c>
      <c r="B475" s="102">
        <v>4</v>
      </c>
      <c r="C475" s="105">
        <v>0.0005553523512747676</v>
      </c>
      <c r="D475" s="102" t="s">
        <v>2031</v>
      </c>
      <c r="E475" s="102" t="b">
        <v>0</v>
      </c>
      <c r="F475" s="102" t="b">
        <v>0</v>
      </c>
      <c r="G475" s="102" t="b">
        <v>0</v>
      </c>
    </row>
    <row r="476" spans="1:7" ht="15">
      <c r="A476" s="103" t="s">
        <v>1132</v>
      </c>
      <c r="B476" s="102">
        <v>4</v>
      </c>
      <c r="C476" s="105">
        <v>0.0005553523512747676</v>
      </c>
      <c r="D476" s="102" t="s">
        <v>2031</v>
      </c>
      <c r="E476" s="102" t="b">
        <v>0</v>
      </c>
      <c r="F476" s="102" t="b">
        <v>0</v>
      </c>
      <c r="G476" s="102" t="b">
        <v>0</v>
      </c>
    </row>
    <row r="477" spans="1:7" ht="15">
      <c r="A477" s="103" t="s">
        <v>1133</v>
      </c>
      <c r="B477" s="102">
        <v>4</v>
      </c>
      <c r="C477" s="105">
        <v>0.0005553523512747676</v>
      </c>
      <c r="D477" s="102" t="s">
        <v>2031</v>
      </c>
      <c r="E477" s="102" t="b">
        <v>0</v>
      </c>
      <c r="F477" s="102" t="b">
        <v>0</v>
      </c>
      <c r="G477" s="102" t="b">
        <v>0</v>
      </c>
    </row>
    <row r="478" spans="1:7" ht="15">
      <c r="A478" s="103" t="s">
        <v>1134</v>
      </c>
      <c r="B478" s="102">
        <v>4</v>
      </c>
      <c r="C478" s="105">
        <v>0.0006822888875024637</v>
      </c>
      <c r="D478" s="102" t="s">
        <v>2031</v>
      </c>
      <c r="E478" s="102" t="b">
        <v>0</v>
      </c>
      <c r="F478" s="102" t="b">
        <v>0</v>
      </c>
      <c r="G478" s="102" t="b">
        <v>0</v>
      </c>
    </row>
    <row r="479" spans="1:7" ht="15">
      <c r="A479" s="103" t="s">
        <v>1135</v>
      </c>
      <c r="B479" s="102">
        <v>4</v>
      </c>
      <c r="C479" s="105">
        <v>0.000608035773837829</v>
      </c>
      <c r="D479" s="102" t="s">
        <v>2031</v>
      </c>
      <c r="E479" s="102" t="b">
        <v>0</v>
      </c>
      <c r="F479" s="102" t="b">
        <v>0</v>
      </c>
      <c r="G479" s="102" t="b">
        <v>0</v>
      </c>
    </row>
    <row r="480" spans="1:7" ht="15">
      <c r="A480" s="103" t="s">
        <v>1136</v>
      </c>
      <c r="B480" s="102">
        <v>4</v>
      </c>
      <c r="C480" s="105">
        <v>0.0005553523512747676</v>
      </c>
      <c r="D480" s="102" t="s">
        <v>2031</v>
      </c>
      <c r="E480" s="102" t="b">
        <v>0</v>
      </c>
      <c r="F480" s="102" t="b">
        <v>0</v>
      </c>
      <c r="G480" s="102" t="b">
        <v>0</v>
      </c>
    </row>
    <row r="481" spans="1:7" ht="15">
      <c r="A481" s="103" t="s">
        <v>1137</v>
      </c>
      <c r="B481" s="102">
        <v>4</v>
      </c>
      <c r="C481" s="105">
        <v>0.0005553523512747676</v>
      </c>
      <c r="D481" s="102" t="s">
        <v>2031</v>
      </c>
      <c r="E481" s="102" t="b">
        <v>0</v>
      </c>
      <c r="F481" s="102" t="b">
        <v>0</v>
      </c>
      <c r="G481" s="102" t="b">
        <v>0</v>
      </c>
    </row>
    <row r="482" spans="1:7" ht="15">
      <c r="A482" s="103" t="s">
        <v>1138</v>
      </c>
      <c r="B482" s="102">
        <v>4</v>
      </c>
      <c r="C482" s="105">
        <v>0.000608035773837829</v>
      </c>
      <c r="D482" s="102" t="s">
        <v>2031</v>
      </c>
      <c r="E482" s="102" t="b">
        <v>0</v>
      </c>
      <c r="F482" s="102" t="b">
        <v>0</v>
      </c>
      <c r="G482" s="102" t="b">
        <v>0</v>
      </c>
    </row>
    <row r="483" spans="1:7" ht="15">
      <c r="A483" s="103" t="s">
        <v>1139</v>
      </c>
      <c r="B483" s="102">
        <v>4</v>
      </c>
      <c r="C483" s="105">
        <v>0.000608035773837829</v>
      </c>
      <c r="D483" s="102" t="s">
        <v>2031</v>
      </c>
      <c r="E483" s="102" t="b">
        <v>0</v>
      </c>
      <c r="F483" s="102" t="b">
        <v>1</v>
      </c>
      <c r="G483" s="102" t="b">
        <v>0</v>
      </c>
    </row>
    <row r="484" spans="1:7" ht="15">
      <c r="A484" s="103" t="s">
        <v>1140</v>
      </c>
      <c r="B484" s="102">
        <v>4</v>
      </c>
      <c r="C484" s="105">
        <v>0.0005553523512747676</v>
      </c>
      <c r="D484" s="102" t="s">
        <v>2031</v>
      </c>
      <c r="E484" s="102" t="b">
        <v>0</v>
      </c>
      <c r="F484" s="102" t="b">
        <v>0</v>
      </c>
      <c r="G484" s="102" t="b">
        <v>0</v>
      </c>
    </row>
    <row r="485" spans="1:7" ht="15">
      <c r="A485" s="103" t="s">
        <v>1141</v>
      </c>
      <c r="B485" s="102">
        <v>4</v>
      </c>
      <c r="C485" s="105">
        <v>0.0005553523512747676</v>
      </c>
      <c r="D485" s="102" t="s">
        <v>2031</v>
      </c>
      <c r="E485" s="102" t="b">
        <v>0</v>
      </c>
      <c r="F485" s="102" t="b">
        <v>0</v>
      </c>
      <c r="G485" s="102" t="b">
        <v>0</v>
      </c>
    </row>
    <row r="486" spans="1:7" ht="15">
      <c r="A486" s="103" t="s">
        <v>1142</v>
      </c>
      <c r="B486" s="102">
        <v>4</v>
      </c>
      <c r="C486" s="105">
        <v>0.0005553523512747676</v>
      </c>
      <c r="D486" s="102" t="s">
        <v>2031</v>
      </c>
      <c r="E486" s="102" t="b">
        <v>0</v>
      </c>
      <c r="F486" s="102" t="b">
        <v>0</v>
      </c>
      <c r="G486" s="102" t="b">
        <v>0</v>
      </c>
    </row>
    <row r="487" spans="1:7" ht="15">
      <c r="A487" s="103" t="s">
        <v>1143</v>
      </c>
      <c r="B487" s="102">
        <v>4</v>
      </c>
      <c r="C487" s="105">
        <v>0.0008092254237301598</v>
      </c>
      <c r="D487" s="102" t="s">
        <v>2031</v>
      </c>
      <c r="E487" s="102" t="b">
        <v>0</v>
      </c>
      <c r="F487" s="102" t="b">
        <v>0</v>
      </c>
      <c r="G487" s="102" t="b">
        <v>0</v>
      </c>
    </row>
    <row r="488" spans="1:7" ht="15">
      <c r="A488" s="103" t="s">
        <v>1144</v>
      </c>
      <c r="B488" s="102">
        <v>4</v>
      </c>
      <c r="C488" s="105">
        <v>0.000608035773837829</v>
      </c>
      <c r="D488" s="102" t="s">
        <v>2031</v>
      </c>
      <c r="E488" s="102" t="b">
        <v>0</v>
      </c>
      <c r="F488" s="102" t="b">
        <v>0</v>
      </c>
      <c r="G488" s="102" t="b">
        <v>0</v>
      </c>
    </row>
    <row r="489" spans="1:7" ht="15">
      <c r="A489" s="103" t="s">
        <v>1145</v>
      </c>
      <c r="B489" s="102">
        <v>4</v>
      </c>
      <c r="C489" s="105">
        <v>0.0005553523512747676</v>
      </c>
      <c r="D489" s="102" t="s">
        <v>2031</v>
      </c>
      <c r="E489" s="102" t="b">
        <v>0</v>
      </c>
      <c r="F489" s="102" t="b">
        <v>0</v>
      </c>
      <c r="G489" s="102" t="b">
        <v>0</v>
      </c>
    </row>
    <row r="490" spans="1:7" ht="15">
      <c r="A490" s="103" t="s">
        <v>1146</v>
      </c>
      <c r="B490" s="102">
        <v>4</v>
      </c>
      <c r="C490" s="105">
        <v>0.0006822888875024637</v>
      </c>
      <c r="D490" s="102" t="s">
        <v>2031</v>
      </c>
      <c r="E490" s="102" t="b">
        <v>0</v>
      </c>
      <c r="F490" s="102" t="b">
        <v>0</v>
      </c>
      <c r="G490" s="102" t="b">
        <v>0</v>
      </c>
    </row>
    <row r="491" spans="1:7" ht="15">
      <c r="A491" s="103" t="s">
        <v>1147</v>
      </c>
      <c r="B491" s="102">
        <v>4</v>
      </c>
      <c r="C491" s="105">
        <v>0.0005553523512747676</v>
      </c>
      <c r="D491" s="102" t="s">
        <v>2031</v>
      </c>
      <c r="E491" s="102" t="b">
        <v>0</v>
      </c>
      <c r="F491" s="102" t="b">
        <v>0</v>
      </c>
      <c r="G491" s="102" t="b">
        <v>0</v>
      </c>
    </row>
    <row r="492" spans="1:7" ht="15">
      <c r="A492" s="103" t="s">
        <v>1148</v>
      </c>
      <c r="B492" s="102">
        <v>4</v>
      </c>
      <c r="C492" s="105">
        <v>0.0005553523512747676</v>
      </c>
      <c r="D492" s="102" t="s">
        <v>2031</v>
      </c>
      <c r="E492" s="102" t="b">
        <v>0</v>
      </c>
      <c r="F492" s="102" t="b">
        <v>0</v>
      </c>
      <c r="G492" s="102" t="b">
        <v>0</v>
      </c>
    </row>
    <row r="493" spans="1:7" ht="15">
      <c r="A493" s="103" t="s">
        <v>1149</v>
      </c>
      <c r="B493" s="102">
        <v>4</v>
      </c>
      <c r="C493" s="105">
        <v>0.0006822888875024637</v>
      </c>
      <c r="D493" s="102" t="s">
        <v>2031</v>
      </c>
      <c r="E493" s="102" t="b">
        <v>0</v>
      </c>
      <c r="F493" s="102" t="b">
        <v>0</v>
      </c>
      <c r="G493" s="102" t="b">
        <v>0</v>
      </c>
    </row>
    <row r="494" spans="1:7" ht="15">
      <c r="A494" s="103" t="s">
        <v>1150</v>
      </c>
      <c r="B494" s="102">
        <v>4</v>
      </c>
      <c r="C494" s="105">
        <v>0.0006822888875024637</v>
      </c>
      <c r="D494" s="102" t="s">
        <v>2031</v>
      </c>
      <c r="E494" s="102" t="b">
        <v>0</v>
      </c>
      <c r="F494" s="102" t="b">
        <v>0</v>
      </c>
      <c r="G494" s="102" t="b">
        <v>0</v>
      </c>
    </row>
    <row r="495" spans="1:7" ht="15">
      <c r="A495" s="103" t="s">
        <v>1151</v>
      </c>
      <c r="B495" s="102">
        <v>4</v>
      </c>
      <c r="C495" s="105">
        <v>0.000608035773837829</v>
      </c>
      <c r="D495" s="102" t="s">
        <v>2031</v>
      </c>
      <c r="E495" s="102" t="b">
        <v>0</v>
      </c>
      <c r="F495" s="102" t="b">
        <v>0</v>
      </c>
      <c r="G495" s="102" t="b">
        <v>0</v>
      </c>
    </row>
    <row r="496" spans="1:7" ht="15">
      <c r="A496" s="103" t="s">
        <v>1152</v>
      </c>
      <c r="B496" s="102">
        <v>4</v>
      </c>
      <c r="C496" s="105">
        <v>0.0005553523512747676</v>
      </c>
      <c r="D496" s="102" t="s">
        <v>2031</v>
      </c>
      <c r="E496" s="102" t="b">
        <v>0</v>
      </c>
      <c r="F496" s="102" t="b">
        <v>0</v>
      </c>
      <c r="G496" s="102" t="b">
        <v>0</v>
      </c>
    </row>
    <row r="497" spans="1:7" ht="15">
      <c r="A497" s="103" t="s">
        <v>1153</v>
      </c>
      <c r="B497" s="102">
        <v>4</v>
      </c>
      <c r="C497" s="105">
        <v>0.0008092254237301598</v>
      </c>
      <c r="D497" s="102" t="s">
        <v>2031</v>
      </c>
      <c r="E497" s="102" t="b">
        <v>0</v>
      </c>
      <c r="F497" s="102" t="b">
        <v>0</v>
      </c>
      <c r="G497" s="102" t="b">
        <v>0</v>
      </c>
    </row>
    <row r="498" spans="1:7" ht="15">
      <c r="A498" s="103" t="s">
        <v>1154</v>
      </c>
      <c r="B498" s="102">
        <v>4</v>
      </c>
      <c r="C498" s="105">
        <v>0.000608035773837829</v>
      </c>
      <c r="D498" s="102" t="s">
        <v>2031</v>
      </c>
      <c r="E498" s="102" t="b">
        <v>0</v>
      </c>
      <c r="F498" s="102" t="b">
        <v>0</v>
      </c>
      <c r="G498" s="102" t="b">
        <v>0</v>
      </c>
    </row>
    <row r="499" spans="1:7" ht="15">
      <c r="A499" s="103" t="s">
        <v>1155</v>
      </c>
      <c r="B499" s="102">
        <v>4</v>
      </c>
      <c r="C499" s="105">
        <v>0.0006822888875024637</v>
      </c>
      <c r="D499" s="102" t="s">
        <v>2031</v>
      </c>
      <c r="E499" s="102" t="b">
        <v>0</v>
      </c>
      <c r="F499" s="102" t="b">
        <v>0</v>
      </c>
      <c r="G499" s="102" t="b">
        <v>0</v>
      </c>
    </row>
    <row r="500" spans="1:7" ht="15">
      <c r="A500" s="103" t="s">
        <v>1156</v>
      </c>
      <c r="B500" s="102">
        <v>4</v>
      </c>
      <c r="C500" s="105">
        <v>0.0006822888875024637</v>
      </c>
      <c r="D500" s="102" t="s">
        <v>2031</v>
      </c>
      <c r="E500" s="102" t="b">
        <v>0</v>
      </c>
      <c r="F500" s="102" t="b">
        <v>0</v>
      </c>
      <c r="G500" s="102" t="b">
        <v>0</v>
      </c>
    </row>
    <row r="501" spans="1:7" ht="15">
      <c r="A501" s="103" t="s">
        <v>1157</v>
      </c>
      <c r="B501" s="102">
        <v>4</v>
      </c>
      <c r="C501" s="105">
        <v>0.0005553523512747676</v>
      </c>
      <c r="D501" s="102" t="s">
        <v>2031</v>
      </c>
      <c r="E501" s="102" t="b">
        <v>0</v>
      </c>
      <c r="F501" s="102" t="b">
        <v>0</v>
      </c>
      <c r="G501" s="102" t="b">
        <v>0</v>
      </c>
    </row>
    <row r="502" spans="1:7" ht="15">
      <c r="A502" s="103" t="s">
        <v>1158</v>
      </c>
      <c r="B502" s="102">
        <v>4</v>
      </c>
      <c r="C502" s="105">
        <v>0.0008092254237301598</v>
      </c>
      <c r="D502" s="102" t="s">
        <v>2031</v>
      </c>
      <c r="E502" s="102" t="b">
        <v>0</v>
      </c>
      <c r="F502" s="102" t="b">
        <v>0</v>
      </c>
      <c r="G502" s="102" t="b">
        <v>0</v>
      </c>
    </row>
    <row r="503" spans="1:7" ht="15">
      <c r="A503" s="103" t="s">
        <v>1159</v>
      </c>
      <c r="B503" s="102">
        <v>4</v>
      </c>
      <c r="C503" s="105">
        <v>0.000608035773837829</v>
      </c>
      <c r="D503" s="102" t="s">
        <v>2031</v>
      </c>
      <c r="E503" s="102" t="b">
        <v>0</v>
      </c>
      <c r="F503" s="102" t="b">
        <v>0</v>
      </c>
      <c r="G503" s="102" t="b">
        <v>0</v>
      </c>
    </row>
    <row r="504" spans="1:7" ht="15">
      <c r="A504" s="103" t="s">
        <v>1160</v>
      </c>
      <c r="B504" s="102">
        <v>4</v>
      </c>
      <c r="C504" s="105">
        <v>0.000608035773837829</v>
      </c>
      <c r="D504" s="102" t="s">
        <v>2031</v>
      </c>
      <c r="E504" s="102" t="b">
        <v>0</v>
      </c>
      <c r="F504" s="102" t="b">
        <v>0</v>
      </c>
      <c r="G504" s="102" t="b">
        <v>0</v>
      </c>
    </row>
    <row r="505" spans="1:7" ht="15">
      <c r="A505" s="103" t="s">
        <v>1161</v>
      </c>
      <c r="B505" s="102">
        <v>4</v>
      </c>
      <c r="C505" s="105">
        <v>0.000608035773837829</v>
      </c>
      <c r="D505" s="102" t="s">
        <v>2031</v>
      </c>
      <c r="E505" s="102" t="b">
        <v>0</v>
      </c>
      <c r="F505" s="102" t="b">
        <v>0</v>
      </c>
      <c r="G505" s="102" t="b">
        <v>0</v>
      </c>
    </row>
    <row r="506" spans="1:7" ht="15">
      <c r="A506" s="103" t="s">
        <v>1162</v>
      </c>
      <c r="B506" s="102">
        <v>4</v>
      </c>
      <c r="C506" s="105">
        <v>0.0006822888875024637</v>
      </c>
      <c r="D506" s="102" t="s">
        <v>2031</v>
      </c>
      <c r="E506" s="102" t="b">
        <v>0</v>
      </c>
      <c r="F506" s="102" t="b">
        <v>0</v>
      </c>
      <c r="G506" s="102" t="b">
        <v>0</v>
      </c>
    </row>
    <row r="507" spans="1:7" ht="15">
      <c r="A507" s="103" t="s">
        <v>1163</v>
      </c>
      <c r="B507" s="102">
        <v>4</v>
      </c>
      <c r="C507" s="105">
        <v>0.0006822888875024637</v>
      </c>
      <c r="D507" s="102" t="s">
        <v>2031</v>
      </c>
      <c r="E507" s="102" t="b">
        <v>0</v>
      </c>
      <c r="F507" s="102" t="b">
        <v>0</v>
      </c>
      <c r="G507" s="102" t="b">
        <v>0</v>
      </c>
    </row>
    <row r="508" spans="1:7" ht="15">
      <c r="A508" s="103" t="s">
        <v>1164</v>
      </c>
      <c r="B508" s="102">
        <v>4</v>
      </c>
      <c r="C508" s="105">
        <v>0.000608035773837829</v>
      </c>
      <c r="D508" s="102" t="s">
        <v>2031</v>
      </c>
      <c r="E508" s="102" t="b">
        <v>0</v>
      </c>
      <c r="F508" s="102" t="b">
        <v>0</v>
      </c>
      <c r="G508" s="102" t="b">
        <v>0</v>
      </c>
    </row>
    <row r="509" spans="1:7" ht="15">
      <c r="A509" s="103" t="s">
        <v>1165</v>
      </c>
      <c r="B509" s="102">
        <v>4</v>
      </c>
      <c r="C509" s="105">
        <v>0.0005553523512747676</v>
      </c>
      <c r="D509" s="102" t="s">
        <v>2031</v>
      </c>
      <c r="E509" s="102" t="b">
        <v>0</v>
      </c>
      <c r="F509" s="102" t="b">
        <v>0</v>
      </c>
      <c r="G509" s="102" t="b">
        <v>0</v>
      </c>
    </row>
    <row r="510" spans="1:7" ht="15">
      <c r="A510" s="103" t="s">
        <v>1166</v>
      </c>
      <c r="B510" s="102">
        <v>4</v>
      </c>
      <c r="C510" s="105">
        <v>0.0005553523512747676</v>
      </c>
      <c r="D510" s="102" t="s">
        <v>2031</v>
      </c>
      <c r="E510" s="102" t="b">
        <v>0</v>
      </c>
      <c r="F510" s="102" t="b">
        <v>0</v>
      </c>
      <c r="G510" s="102" t="b">
        <v>0</v>
      </c>
    </row>
    <row r="511" spans="1:7" ht="15">
      <c r="A511" s="103" t="s">
        <v>1167</v>
      </c>
      <c r="B511" s="102">
        <v>4</v>
      </c>
      <c r="C511" s="105">
        <v>0.0006822888875024637</v>
      </c>
      <c r="D511" s="102" t="s">
        <v>2031</v>
      </c>
      <c r="E511" s="102" t="b">
        <v>0</v>
      </c>
      <c r="F511" s="102" t="b">
        <v>0</v>
      </c>
      <c r="G511" s="102" t="b">
        <v>0</v>
      </c>
    </row>
    <row r="512" spans="1:7" ht="15">
      <c r="A512" s="103" t="s">
        <v>1168</v>
      </c>
      <c r="B512" s="102">
        <v>4</v>
      </c>
      <c r="C512" s="105">
        <v>0.0005553523512747676</v>
      </c>
      <c r="D512" s="102" t="s">
        <v>2031</v>
      </c>
      <c r="E512" s="102" t="b">
        <v>0</v>
      </c>
      <c r="F512" s="102" t="b">
        <v>0</v>
      </c>
      <c r="G512" s="102" t="b">
        <v>0</v>
      </c>
    </row>
    <row r="513" spans="1:7" ht="15">
      <c r="A513" s="103" t="s">
        <v>1169</v>
      </c>
      <c r="B513" s="102">
        <v>4</v>
      </c>
      <c r="C513" s="105">
        <v>0.0005553523512747676</v>
      </c>
      <c r="D513" s="102" t="s">
        <v>2031</v>
      </c>
      <c r="E513" s="102" t="b">
        <v>0</v>
      </c>
      <c r="F513" s="102" t="b">
        <v>0</v>
      </c>
      <c r="G513" s="102" t="b">
        <v>0</v>
      </c>
    </row>
    <row r="514" spans="1:7" ht="15">
      <c r="A514" s="103" t="s">
        <v>1170</v>
      </c>
      <c r="B514" s="102">
        <v>4</v>
      </c>
      <c r="C514" s="105">
        <v>0.0005553523512747676</v>
      </c>
      <c r="D514" s="102" t="s">
        <v>2031</v>
      </c>
      <c r="E514" s="102" t="b">
        <v>0</v>
      </c>
      <c r="F514" s="102" t="b">
        <v>0</v>
      </c>
      <c r="G514" s="102" t="b">
        <v>0</v>
      </c>
    </row>
    <row r="515" spans="1:7" ht="15">
      <c r="A515" s="103" t="s">
        <v>1171</v>
      </c>
      <c r="B515" s="102">
        <v>4</v>
      </c>
      <c r="C515" s="105">
        <v>0.000608035773837829</v>
      </c>
      <c r="D515" s="102" t="s">
        <v>2031</v>
      </c>
      <c r="E515" s="102" t="b">
        <v>0</v>
      </c>
      <c r="F515" s="102" t="b">
        <v>0</v>
      </c>
      <c r="G515" s="102" t="b">
        <v>0</v>
      </c>
    </row>
    <row r="516" spans="1:7" ht="15">
      <c r="A516" s="103" t="s">
        <v>1172</v>
      </c>
      <c r="B516" s="102">
        <v>4</v>
      </c>
      <c r="C516" s="105">
        <v>0.0005553523512747676</v>
      </c>
      <c r="D516" s="102" t="s">
        <v>2031</v>
      </c>
      <c r="E516" s="102" t="b">
        <v>0</v>
      </c>
      <c r="F516" s="102" t="b">
        <v>0</v>
      </c>
      <c r="G516" s="102" t="b">
        <v>0</v>
      </c>
    </row>
    <row r="517" spans="1:7" ht="15">
      <c r="A517" s="103" t="s">
        <v>1173</v>
      </c>
      <c r="B517" s="102">
        <v>4</v>
      </c>
      <c r="C517" s="105">
        <v>0.0005553523512747676</v>
      </c>
      <c r="D517" s="102" t="s">
        <v>2031</v>
      </c>
      <c r="E517" s="102" t="b">
        <v>0</v>
      </c>
      <c r="F517" s="102" t="b">
        <v>0</v>
      </c>
      <c r="G517" s="102" t="b">
        <v>0</v>
      </c>
    </row>
    <row r="518" spans="1:7" ht="15">
      <c r="A518" s="103" t="s">
        <v>1174</v>
      </c>
      <c r="B518" s="102">
        <v>4</v>
      </c>
      <c r="C518" s="105">
        <v>0.0005553523512747676</v>
      </c>
      <c r="D518" s="102" t="s">
        <v>2031</v>
      </c>
      <c r="E518" s="102" t="b">
        <v>0</v>
      </c>
      <c r="F518" s="102" t="b">
        <v>0</v>
      </c>
      <c r="G518" s="102" t="b">
        <v>0</v>
      </c>
    </row>
    <row r="519" spans="1:7" ht="15">
      <c r="A519" s="103" t="s">
        <v>1175</v>
      </c>
      <c r="B519" s="102">
        <v>4</v>
      </c>
      <c r="C519" s="105">
        <v>0.0005553523512747676</v>
      </c>
      <c r="D519" s="102" t="s">
        <v>2031</v>
      </c>
      <c r="E519" s="102" t="b">
        <v>0</v>
      </c>
      <c r="F519" s="102" t="b">
        <v>0</v>
      </c>
      <c r="G519" s="102" t="b">
        <v>0</v>
      </c>
    </row>
    <row r="520" spans="1:7" ht="15">
      <c r="A520" s="103" t="s">
        <v>1176</v>
      </c>
      <c r="B520" s="102">
        <v>4</v>
      </c>
      <c r="C520" s="105">
        <v>0.0008092254237301598</v>
      </c>
      <c r="D520" s="102" t="s">
        <v>2031</v>
      </c>
      <c r="E520" s="102" t="b">
        <v>0</v>
      </c>
      <c r="F520" s="102" t="b">
        <v>0</v>
      </c>
      <c r="G520" s="102" t="b">
        <v>0</v>
      </c>
    </row>
    <row r="521" spans="1:7" ht="15">
      <c r="A521" s="103" t="s">
        <v>1177</v>
      </c>
      <c r="B521" s="102">
        <v>4</v>
      </c>
      <c r="C521" s="105">
        <v>0.0005553523512747676</v>
      </c>
      <c r="D521" s="102" t="s">
        <v>2031</v>
      </c>
      <c r="E521" s="102" t="b">
        <v>0</v>
      </c>
      <c r="F521" s="102" t="b">
        <v>0</v>
      </c>
      <c r="G521" s="102" t="b">
        <v>0</v>
      </c>
    </row>
    <row r="522" spans="1:7" ht="15">
      <c r="A522" s="103" t="s">
        <v>1178</v>
      </c>
      <c r="B522" s="102">
        <v>4</v>
      </c>
      <c r="C522" s="105">
        <v>0.0005553523512747676</v>
      </c>
      <c r="D522" s="102" t="s">
        <v>2031</v>
      </c>
      <c r="E522" s="102" t="b">
        <v>0</v>
      </c>
      <c r="F522" s="102" t="b">
        <v>0</v>
      </c>
      <c r="G522" s="102" t="b">
        <v>0</v>
      </c>
    </row>
    <row r="523" spans="1:7" ht="15">
      <c r="A523" s="103" t="s">
        <v>1179</v>
      </c>
      <c r="B523" s="102">
        <v>4</v>
      </c>
      <c r="C523" s="105">
        <v>0.0005553523512747676</v>
      </c>
      <c r="D523" s="102" t="s">
        <v>2031</v>
      </c>
      <c r="E523" s="102" t="b">
        <v>0</v>
      </c>
      <c r="F523" s="102" t="b">
        <v>0</v>
      </c>
      <c r="G523" s="102" t="b">
        <v>0</v>
      </c>
    </row>
    <row r="524" spans="1:7" ht="15">
      <c r="A524" s="103" t="s">
        <v>1180</v>
      </c>
      <c r="B524" s="102">
        <v>4</v>
      </c>
      <c r="C524" s="105">
        <v>0.000608035773837829</v>
      </c>
      <c r="D524" s="102" t="s">
        <v>2031</v>
      </c>
      <c r="E524" s="102" t="b">
        <v>0</v>
      </c>
      <c r="F524" s="102" t="b">
        <v>0</v>
      </c>
      <c r="G524" s="102" t="b">
        <v>0</v>
      </c>
    </row>
    <row r="525" spans="1:7" ht="15">
      <c r="A525" s="103" t="s">
        <v>1181</v>
      </c>
      <c r="B525" s="102">
        <v>4</v>
      </c>
      <c r="C525" s="105">
        <v>0.0005553523512747676</v>
      </c>
      <c r="D525" s="102" t="s">
        <v>2031</v>
      </c>
      <c r="E525" s="102" t="b">
        <v>0</v>
      </c>
      <c r="F525" s="102" t="b">
        <v>0</v>
      </c>
      <c r="G525" s="102" t="b">
        <v>0</v>
      </c>
    </row>
    <row r="526" spans="1:7" ht="15">
      <c r="A526" s="103" t="s">
        <v>1182</v>
      </c>
      <c r="B526" s="102">
        <v>4</v>
      </c>
      <c r="C526" s="105">
        <v>0.0005553523512747676</v>
      </c>
      <c r="D526" s="102" t="s">
        <v>2031</v>
      </c>
      <c r="E526" s="102" t="b">
        <v>0</v>
      </c>
      <c r="F526" s="102" t="b">
        <v>0</v>
      </c>
      <c r="G526" s="102" t="b">
        <v>0</v>
      </c>
    </row>
    <row r="527" spans="1:7" ht="15">
      <c r="A527" s="103" t="s">
        <v>1183</v>
      </c>
      <c r="B527" s="102">
        <v>4</v>
      </c>
      <c r="C527" s="105">
        <v>0.0005553523512747676</v>
      </c>
      <c r="D527" s="102" t="s">
        <v>2031</v>
      </c>
      <c r="E527" s="102" t="b">
        <v>0</v>
      </c>
      <c r="F527" s="102" t="b">
        <v>0</v>
      </c>
      <c r="G527" s="102" t="b">
        <v>0</v>
      </c>
    </row>
    <row r="528" spans="1:7" ht="15">
      <c r="A528" s="103" t="s">
        <v>1184</v>
      </c>
      <c r="B528" s="102">
        <v>4</v>
      </c>
      <c r="C528" s="105">
        <v>0.0005553523512747676</v>
      </c>
      <c r="D528" s="102" t="s">
        <v>2031</v>
      </c>
      <c r="E528" s="102" t="b">
        <v>0</v>
      </c>
      <c r="F528" s="102" t="b">
        <v>0</v>
      </c>
      <c r="G528" s="102" t="b">
        <v>0</v>
      </c>
    </row>
    <row r="529" spans="1:7" ht="15">
      <c r="A529" s="103" t="s">
        <v>1185</v>
      </c>
      <c r="B529" s="102">
        <v>4</v>
      </c>
      <c r="C529" s="105">
        <v>0.000608035773837829</v>
      </c>
      <c r="D529" s="102" t="s">
        <v>2031</v>
      </c>
      <c r="E529" s="102" t="b">
        <v>0</v>
      </c>
      <c r="F529" s="102" t="b">
        <v>0</v>
      </c>
      <c r="G529" s="102" t="b">
        <v>0</v>
      </c>
    </row>
    <row r="530" spans="1:7" ht="15">
      <c r="A530" s="103" t="s">
        <v>1186</v>
      </c>
      <c r="B530" s="102">
        <v>4</v>
      </c>
      <c r="C530" s="105">
        <v>0.0005553523512747676</v>
      </c>
      <c r="D530" s="102" t="s">
        <v>2031</v>
      </c>
      <c r="E530" s="102" t="b">
        <v>0</v>
      </c>
      <c r="F530" s="102" t="b">
        <v>0</v>
      </c>
      <c r="G530" s="102" t="b">
        <v>0</v>
      </c>
    </row>
    <row r="531" spans="1:7" ht="15">
      <c r="A531" s="103" t="s">
        <v>1187</v>
      </c>
      <c r="B531" s="102">
        <v>4</v>
      </c>
      <c r="C531" s="105">
        <v>0.0006822888875024637</v>
      </c>
      <c r="D531" s="102" t="s">
        <v>2031</v>
      </c>
      <c r="E531" s="102" t="b">
        <v>0</v>
      </c>
      <c r="F531" s="102" t="b">
        <v>0</v>
      </c>
      <c r="G531" s="102" t="b">
        <v>0</v>
      </c>
    </row>
    <row r="532" spans="1:7" ht="15">
      <c r="A532" s="103" t="s">
        <v>1188</v>
      </c>
      <c r="B532" s="102">
        <v>4</v>
      </c>
      <c r="C532" s="105">
        <v>0.0005553523512747676</v>
      </c>
      <c r="D532" s="102" t="s">
        <v>2031</v>
      </c>
      <c r="E532" s="102" t="b">
        <v>0</v>
      </c>
      <c r="F532" s="102" t="b">
        <v>0</v>
      </c>
      <c r="G532" s="102" t="b">
        <v>0</v>
      </c>
    </row>
    <row r="533" spans="1:7" ht="15">
      <c r="A533" s="103" t="s">
        <v>1189</v>
      </c>
      <c r="B533" s="102">
        <v>4</v>
      </c>
      <c r="C533" s="105">
        <v>0.0006822888875024637</v>
      </c>
      <c r="D533" s="102" t="s">
        <v>2031</v>
      </c>
      <c r="E533" s="102" t="b">
        <v>0</v>
      </c>
      <c r="F533" s="102" t="b">
        <v>0</v>
      </c>
      <c r="G533" s="102" t="b">
        <v>0</v>
      </c>
    </row>
    <row r="534" spans="1:7" ht="15">
      <c r="A534" s="103" t="s">
        <v>1190</v>
      </c>
      <c r="B534" s="102">
        <v>4</v>
      </c>
      <c r="C534" s="105">
        <v>0.0006822888875024637</v>
      </c>
      <c r="D534" s="102" t="s">
        <v>2031</v>
      </c>
      <c r="E534" s="102" t="b">
        <v>0</v>
      </c>
      <c r="F534" s="102" t="b">
        <v>0</v>
      </c>
      <c r="G534" s="102" t="b">
        <v>0</v>
      </c>
    </row>
    <row r="535" spans="1:7" ht="15">
      <c r="A535" s="103" t="s">
        <v>1191</v>
      </c>
      <c r="B535" s="102">
        <v>4</v>
      </c>
      <c r="C535" s="105">
        <v>0.0005553523512747676</v>
      </c>
      <c r="D535" s="102" t="s">
        <v>2031</v>
      </c>
      <c r="E535" s="102" t="b">
        <v>0</v>
      </c>
      <c r="F535" s="102" t="b">
        <v>0</v>
      </c>
      <c r="G535" s="102" t="b">
        <v>0</v>
      </c>
    </row>
    <row r="536" spans="1:7" ht="15">
      <c r="A536" s="103" t="s">
        <v>1192</v>
      </c>
      <c r="B536" s="102">
        <v>4</v>
      </c>
      <c r="C536" s="105">
        <v>0.000608035773837829</v>
      </c>
      <c r="D536" s="102" t="s">
        <v>2031</v>
      </c>
      <c r="E536" s="102" t="b">
        <v>0</v>
      </c>
      <c r="F536" s="102" t="b">
        <v>0</v>
      </c>
      <c r="G536" s="102" t="b">
        <v>0</v>
      </c>
    </row>
    <row r="537" spans="1:7" ht="15">
      <c r="A537" s="103" t="s">
        <v>1193</v>
      </c>
      <c r="B537" s="102">
        <v>4</v>
      </c>
      <c r="C537" s="105">
        <v>0.000608035773837829</v>
      </c>
      <c r="D537" s="102" t="s">
        <v>2031</v>
      </c>
      <c r="E537" s="102" t="b">
        <v>0</v>
      </c>
      <c r="F537" s="102" t="b">
        <v>0</v>
      </c>
      <c r="G537" s="102" t="b">
        <v>0</v>
      </c>
    </row>
    <row r="538" spans="1:7" ht="15">
      <c r="A538" s="103" t="s">
        <v>1194</v>
      </c>
      <c r="B538" s="102">
        <v>4</v>
      </c>
      <c r="C538" s="105">
        <v>0.0006822888875024637</v>
      </c>
      <c r="D538" s="102" t="s">
        <v>2031</v>
      </c>
      <c r="E538" s="102" t="b">
        <v>0</v>
      </c>
      <c r="F538" s="102" t="b">
        <v>0</v>
      </c>
      <c r="G538" s="102" t="b">
        <v>0</v>
      </c>
    </row>
    <row r="539" spans="1:7" ht="15">
      <c r="A539" s="103" t="s">
        <v>1195</v>
      </c>
      <c r="B539" s="102">
        <v>4</v>
      </c>
      <c r="C539" s="105">
        <v>0.0008092254237301598</v>
      </c>
      <c r="D539" s="102" t="s">
        <v>2031</v>
      </c>
      <c r="E539" s="102" t="b">
        <v>0</v>
      </c>
      <c r="F539" s="102" t="b">
        <v>0</v>
      </c>
      <c r="G539" s="102" t="b">
        <v>0</v>
      </c>
    </row>
    <row r="540" spans="1:7" ht="15">
      <c r="A540" s="103" t="s">
        <v>1196</v>
      </c>
      <c r="B540" s="102">
        <v>4</v>
      </c>
      <c r="C540" s="105">
        <v>0.0005553523512747676</v>
      </c>
      <c r="D540" s="102" t="s">
        <v>2031</v>
      </c>
      <c r="E540" s="102" t="b">
        <v>0</v>
      </c>
      <c r="F540" s="102" t="b">
        <v>0</v>
      </c>
      <c r="G540" s="102" t="b">
        <v>0</v>
      </c>
    </row>
    <row r="541" spans="1:7" ht="15">
      <c r="A541" s="103" t="s">
        <v>1197</v>
      </c>
      <c r="B541" s="102">
        <v>4</v>
      </c>
      <c r="C541" s="105">
        <v>0.0005553523512747676</v>
      </c>
      <c r="D541" s="102" t="s">
        <v>2031</v>
      </c>
      <c r="E541" s="102" t="b">
        <v>0</v>
      </c>
      <c r="F541" s="102" t="b">
        <v>0</v>
      </c>
      <c r="G541" s="102" t="b">
        <v>0</v>
      </c>
    </row>
    <row r="542" spans="1:7" ht="15">
      <c r="A542" s="103" t="s">
        <v>1198</v>
      </c>
      <c r="B542" s="102">
        <v>4</v>
      </c>
      <c r="C542" s="105">
        <v>0.0008092254237301598</v>
      </c>
      <c r="D542" s="102" t="s">
        <v>2031</v>
      </c>
      <c r="E542" s="102" t="b">
        <v>0</v>
      </c>
      <c r="F542" s="102" t="b">
        <v>0</v>
      </c>
      <c r="G542" s="102" t="b">
        <v>0</v>
      </c>
    </row>
    <row r="543" spans="1:7" ht="15">
      <c r="A543" s="103" t="s">
        <v>1199</v>
      </c>
      <c r="B543" s="102">
        <v>4</v>
      </c>
      <c r="C543" s="105">
        <v>0.0005553523512747676</v>
      </c>
      <c r="D543" s="102" t="s">
        <v>2031</v>
      </c>
      <c r="E543" s="102" t="b">
        <v>0</v>
      </c>
      <c r="F543" s="102" t="b">
        <v>0</v>
      </c>
      <c r="G543" s="102" t="b">
        <v>0</v>
      </c>
    </row>
    <row r="544" spans="1:7" ht="15">
      <c r="A544" s="103" t="s">
        <v>1200</v>
      </c>
      <c r="B544" s="102">
        <v>4</v>
      </c>
      <c r="C544" s="105">
        <v>0.0006822888875024637</v>
      </c>
      <c r="D544" s="102" t="s">
        <v>2031</v>
      </c>
      <c r="E544" s="102" t="b">
        <v>0</v>
      </c>
      <c r="F544" s="102" t="b">
        <v>0</v>
      </c>
      <c r="G544" s="102" t="b">
        <v>0</v>
      </c>
    </row>
    <row r="545" spans="1:7" ht="15">
      <c r="A545" s="103" t="s">
        <v>1201</v>
      </c>
      <c r="B545" s="102">
        <v>4</v>
      </c>
      <c r="C545" s="105">
        <v>0.0005553523512747676</v>
      </c>
      <c r="D545" s="102" t="s">
        <v>2031</v>
      </c>
      <c r="E545" s="102" t="b">
        <v>0</v>
      </c>
      <c r="F545" s="102" t="b">
        <v>0</v>
      </c>
      <c r="G545" s="102" t="b">
        <v>0</v>
      </c>
    </row>
    <row r="546" spans="1:7" ht="15">
      <c r="A546" s="103" t="s">
        <v>1202</v>
      </c>
      <c r="B546" s="102">
        <v>4</v>
      </c>
      <c r="C546" s="105">
        <v>0.0005553523512747676</v>
      </c>
      <c r="D546" s="102" t="s">
        <v>2031</v>
      </c>
      <c r="E546" s="102" t="b">
        <v>0</v>
      </c>
      <c r="F546" s="102" t="b">
        <v>0</v>
      </c>
      <c r="G546" s="102" t="b">
        <v>0</v>
      </c>
    </row>
    <row r="547" spans="1:7" ht="15">
      <c r="A547" s="103" t="s">
        <v>1203</v>
      </c>
      <c r="B547" s="102">
        <v>4</v>
      </c>
      <c r="C547" s="105">
        <v>0.000608035773837829</v>
      </c>
      <c r="D547" s="102" t="s">
        <v>2031</v>
      </c>
      <c r="E547" s="102" t="b">
        <v>0</v>
      </c>
      <c r="F547" s="102" t="b">
        <v>0</v>
      </c>
      <c r="G547" s="102" t="b">
        <v>0</v>
      </c>
    </row>
    <row r="548" spans="1:7" ht="15">
      <c r="A548" s="103" t="s">
        <v>1204</v>
      </c>
      <c r="B548" s="102">
        <v>4</v>
      </c>
      <c r="C548" s="105">
        <v>0.000608035773837829</v>
      </c>
      <c r="D548" s="102" t="s">
        <v>2031</v>
      </c>
      <c r="E548" s="102" t="b">
        <v>0</v>
      </c>
      <c r="F548" s="102" t="b">
        <v>0</v>
      </c>
      <c r="G548" s="102" t="b">
        <v>0</v>
      </c>
    </row>
    <row r="549" spans="1:7" ht="15">
      <c r="A549" s="103" t="s">
        <v>1205</v>
      </c>
      <c r="B549" s="102">
        <v>4</v>
      </c>
      <c r="C549" s="105">
        <v>0.000608035773837829</v>
      </c>
      <c r="D549" s="102" t="s">
        <v>2031</v>
      </c>
      <c r="E549" s="102" t="b">
        <v>0</v>
      </c>
      <c r="F549" s="102" t="b">
        <v>0</v>
      </c>
      <c r="G549" s="102" t="b">
        <v>0</v>
      </c>
    </row>
    <row r="550" spans="1:7" ht="15">
      <c r="A550" s="103" t="s">
        <v>1206</v>
      </c>
      <c r="B550" s="102">
        <v>4</v>
      </c>
      <c r="C550" s="105">
        <v>0.0006822888875024637</v>
      </c>
      <c r="D550" s="102" t="s">
        <v>2031</v>
      </c>
      <c r="E550" s="102" t="b">
        <v>0</v>
      </c>
      <c r="F550" s="102" t="b">
        <v>0</v>
      </c>
      <c r="G550" s="102" t="b">
        <v>0</v>
      </c>
    </row>
    <row r="551" spans="1:7" ht="15">
      <c r="A551" s="103" t="s">
        <v>1207</v>
      </c>
      <c r="B551" s="102">
        <v>4</v>
      </c>
      <c r="C551" s="105">
        <v>0.000608035773837829</v>
      </c>
      <c r="D551" s="102" t="s">
        <v>2031</v>
      </c>
      <c r="E551" s="102" t="b">
        <v>0</v>
      </c>
      <c r="F551" s="102" t="b">
        <v>0</v>
      </c>
      <c r="G551" s="102" t="b">
        <v>0</v>
      </c>
    </row>
    <row r="552" spans="1:7" ht="15">
      <c r="A552" s="103" t="s">
        <v>1208</v>
      </c>
      <c r="B552" s="102">
        <v>4</v>
      </c>
      <c r="C552" s="105">
        <v>0.0006822888875024637</v>
      </c>
      <c r="D552" s="102" t="s">
        <v>2031</v>
      </c>
      <c r="E552" s="102" t="b">
        <v>0</v>
      </c>
      <c r="F552" s="102" t="b">
        <v>0</v>
      </c>
      <c r="G552" s="102" t="b">
        <v>0</v>
      </c>
    </row>
    <row r="553" spans="1:7" ht="15">
      <c r="A553" s="103" t="s">
        <v>1209</v>
      </c>
      <c r="B553" s="102">
        <v>4</v>
      </c>
      <c r="C553" s="105">
        <v>0.000608035773837829</v>
      </c>
      <c r="D553" s="102" t="s">
        <v>2031</v>
      </c>
      <c r="E553" s="102" t="b">
        <v>0</v>
      </c>
      <c r="F553" s="102" t="b">
        <v>0</v>
      </c>
      <c r="G553" s="102" t="b">
        <v>0</v>
      </c>
    </row>
    <row r="554" spans="1:7" ht="15">
      <c r="A554" s="103" t="s">
        <v>1210</v>
      </c>
      <c r="B554" s="102">
        <v>4</v>
      </c>
      <c r="C554" s="105">
        <v>0.0005553523512747676</v>
      </c>
      <c r="D554" s="102" t="s">
        <v>2031</v>
      </c>
      <c r="E554" s="102" t="b">
        <v>0</v>
      </c>
      <c r="F554" s="102" t="b">
        <v>0</v>
      </c>
      <c r="G554" s="102" t="b">
        <v>0</v>
      </c>
    </row>
    <row r="555" spans="1:7" ht="15">
      <c r="A555" s="103" t="s">
        <v>1211</v>
      </c>
      <c r="B555" s="102">
        <v>4</v>
      </c>
      <c r="C555" s="105">
        <v>0.000608035773837829</v>
      </c>
      <c r="D555" s="102" t="s">
        <v>2031</v>
      </c>
      <c r="E555" s="102" t="b">
        <v>0</v>
      </c>
      <c r="F555" s="102" t="b">
        <v>0</v>
      </c>
      <c r="G555" s="102" t="b">
        <v>0</v>
      </c>
    </row>
    <row r="556" spans="1:7" ht="15">
      <c r="A556" s="103" t="s">
        <v>1212</v>
      </c>
      <c r="B556" s="102">
        <v>4</v>
      </c>
      <c r="C556" s="105">
        <v>0.0006822888875024637</v>
      </c>
      <c r="D556" s="102" t="s">
        <v>2031</v>
      </c>
      <c r="E556" s="102" t="b">
        <v>0</v>
      </c>
      <c r="F556" s="102" t="b">
        <v>0</v>
      </c>
      <c r="G556" s="102" t="b">
        <v>0</v>
      </c>
    </row>
    <row r="557" spans="1:7" ht="15">
      <c r="A557" s="103" t="s">
        <v>1213</v>
      </c>
      <c r="B557" s="102">
        <v>4</v>
      </c>
      <c r="C557" s="105">
        <v>0.0006822888875024637</v>
      </c>
      <c r="D557" s="102" t="s">
        <v>2031</v>
      </c>
      <c r="E557" s="102" t="b">
        <v>0</v>
      </c>
      <c r="F557" s="102" t="b">
        <v>0</v>
      </c>
      <c r="G557" s="102" t="b">
        <v>0</v>
      </c>
    </row>
    <row r="558" spans="1:7" ht="15">
      <c r="A558" s="103" t="s">
        <v>1214</v>
      </c>
      <c r="B558" s="102">
        <v>4</v>
      </c>
      <c r="C558" s="105">
        <v>0.0006822888875024637</v>
      </c>
      <c r="D558" s="102" t="s">
        <v>2031</v>
      </c>
      <c r="E558" s="102" t="b">
        <v>0</v>
      </c>
      <c r="F558" s="102" t="b">
        <v>0</v>
      </c>
      <c r="G558" s="102" t="b">
        <v>0</v>
      </c>
    </row>
    <row r="559" spans="1:7" ht="15">
      <c r="A559" s="103" t="s">
        <v>1215</v>
      </c>
      <c r="B559" s="102">
        <v>4</v>
      </c>
      <c r="C559" s="105">
        <v>0.0006822888875024637</v>
      </c>
      <c r="D559" s="102" t="s">
        <v>2031</v>
      </c>
      <c r="E559" s="102" t="b">
        <v>0</v>
      </c>
      <c r="F559" s="102" t="b">
        <v>0</v>
      </c>
      <c r="G559" s="102" t="b">
        <v>0</v>
      </c>
    </row>
    <row r="560" spans="1:7" ht="15">
      <c r="A560" s="103" t="s">
        <v>1216</v>
      </c>
      <c r="B560" s="102">
        <v>4</v>
      </c>
      <c r="C560" s="105">
        <v>0.0006822888875024637</v>
      </c>
      <c r="D560" s="102" t="s">
        <v>2031</v>
      </c>
      <c r="E560" s="102" t="b">
        <v>0</v>
      </c>
      <c r="F560" s="102" t="b">
        <v>0</v>
      </c>
      <c r="G560" s="102" t="b">
        <v>0</v>
      </c>
    </row>
    <row r="561" spans="1:7" ht="15">
      <c r="A561" s="103" t="s">
        <v>1217</v>
      </c>
      <c r="B561" s="102">
        <v>4</v>
      </c>
      <c r="C561" s="105">
        <v>0.0005553523512747676</v>
      </c>
      <c r="D561" s="102" t="s">
        <v>2031</v>
      </c>
      <c r="E561" s="102" t="b">
        <v>0</v>
      </c>
      <c r="F561" s="102" t="b">
        <v>0</v>
      </c>
      <c r="G561" s="102" t="b">
        <v>0</v>
      </c>
    </row>
    <row r="562" spans="1:7" ht="15">
      <c r="A562" s="103" t="s">
        <v>1218</v>
      </c>
      <c r="B562" s="102">
        <v>4</v>
      </c>
      <c r="C562" s="105">
        <v>0.0008092254237301598</v>
      </c>
      <c r="D562" s="102" t="s">
        <v>2031</v>
      </c>
      <c r="E562" s="102" t="b">
        <v>0</v>
      </c>
      <c r="F562" s="102" t="b">
        <v>0</v>
      </c>
      <c r="G562" s="102" t="b">
        <v>0</v>
      </c>
    </row>
    <row r="563" spans="1:7" ht="15">
      <c r="A563" s="103" t="s">
        <v>1219</v>
      </c>
      <c r="B563" s="102">
        <v>4</v>
      </c>
      <c r="C563" s="105">
        <v>0.0005553523512747676</v>
      </c>
      <c r="D563" s="102" t="s">
        <v>2031</v>
      </c>
      <c r="E563" s="102" t="b">
        <v>0</v>
      </c>
      <c r="F563" s="102" t="b">
        <v>0</v>
      </c>
      <c r="G563" s="102" t="b">
        <v>0</v>
      </c>
    </row>
    <row r="564" spans="1:7" ht="15">
      <c r="A564" s="103" t="s">
        <v>1220</v>
      </c>
      <c r="B564" s="102">
        <v>4</v>
      </c>
      <c r="C564" s="105">
        <v>0.0006822888875024637</v>
      </c>
      <c r="D564" s="102" t="s">
        <v>2031</v>
      </c>
      <c r="E564" s="102" t="b">
        <v>0</v>
      </c>
      <c r="F564" s="102" t="b">
        <v>0</v>
      </c>
      <c r="G564" s="102" t="b">
        <v>0</v>
      </c>
    </row>
    <row r="565" spans="1:7" ht="15">
      <c r="A565" s="103" t="s">
        <v>1221</v>
      </c>
      <c r="B565" s="102">
        <v>4</v>
      </c>
      <c r="C565" s="105">
        <v>0.0006822888875024637</v>
      </c>
      <c r="D565" s="102" t="s">
        <v>2031</v>
      </c>
      <c r="E565" s="102" t="b">
        <v>0</v>
      </c>
      <c r="F565" s="102" t="b">
        <v>0</v>
      </c>
      <c r="G565" s="102" t="b">
        <v>0</v>
      </c>
    </row>
    <row r="566" spans="1:7" ht="15">
      <c r="A566" s="103" t="s">
        <v>1222</v>
      </c>
      <c r="B566" s="102">
        <v>4</v>
      </c>
      <c r="C566" s="105">
        <v>0.0008092254237301598</v>
      </c>
      <c r="D566" s="102" t="s">
        <v>2031</v>
      </c>
      <c r="E566" s="102" t="b">
        <v>0</v>
      </c>
      <c r="F566" s="102" t="b">
        <v>0</v>
      </c>
      <c r="G566" s="102" t="b">
        <v>0</v>
      </c>
    </row>
    <row r="567" spans="1:7" ht="15">
      <c r="A567" s="103" t="s">
        <v>1223</v>
      </c>
      <c r="B567" s="102">
        <v>4</v>
      </c>
      <c r="C567" s="105">
        <v>0.0008092254237301598</v>
      </c>
      <c r="D567" s="102" t="s">
        <v>2031</v>
      </c>
      <c r="E567" s="102" t="b">
        <v>0</v>
      </c>
      <c r="F567" s="102" t="b">
        <v>0</v>
      </c>
      <c r="G567" s="102" t="b">
        <v>0</v>
      </c>
    </row>
    <row r="568" spans="1:7" ht="15">
      <c r="A568" s="103" t="s">
        <v>1224</v>
      </c>
      <c r="B568" s="102">
        <v>4</v>
      </c>
      <c r="C568" s="105">
        <v>0.0006822888875024637</v>
      </c>
      <c r="D568" s="102" t="s">
        <v>2031</v>
      </c>
      <c r="E568" s="102" t="b">
        <v>0</v>
      </c>
      <c r="F568" s="102" t="b">
        <v>0</v>
      </c>
      <c r="G568" s="102" t="b">
        <v>0</v>
      </c>
    </row>
    <row r="569" spans="1:7" ht="15">
      <c r="A569" s="103" t="s">
        <v>1225</v>
      </c>
      <c r="B569" s="102">
        <v>3</v>
      </c>
      <c r="C569" s="105">
        <v>0.0004560268303783718</v>
      </c>
      <c r="D569" s="102" t="s">
        <v>2031</v>
      </c>
      <c r="E569" s="102" t="b">
        <v>0</v>
      </c>
      <c r="F569" s="102" t="b">
        <v>0</v>
      </c>
      <c r="G569" s="102" t="b">
        <v>0</v>
      </c>
    </row>
    <row r="570" spans="1:7" ht="15">
      <c r="A570" s="103" t="s">
        <v>1226</v>
      </c>
      <c r="B570" s="102">
        <v>3</v>
      </c>
      <c r="C570" s="105">
        <v>0.0004560268303783718</v>
      </c>
      <c r="D570" s="102" t="s">
        <v>2031</v>
      </c>
      <c r="E570" s="102" t="b">
        <v>0</v>
      </c>
      <c r="F570" s="102" t="b">
        <v>0</v>
      </c>
      <c r="G570" s="102" t="b">
        <v>0</v>
      </c>
    </row>
    <row r="571" spans="1:7" ht="15">
      <c r="A571" s="103" t="s">
        <v>1227</v>
      </c>
      <c r="B571" s="102">
        <v>3</v>
      </c>
      <c r="C571" s="105">
        <v>0.0004560268303783718</v>
      </c>
      <c r="D571" s="102" t="s">
        <v>2031</v>
      </c>
      <c r="E571" s="102" t="b">
        <v>0</v>
      </c>
      <c r="F571" s="102" t="b">
        <v>0</v>
      </c>
      <c r="G571" s="102" t="b">
        <v>0</v>
      </c>
    </row>
    <row r="572" spans="1:7" ht="15">
      <c r="A572" s="103" t="s">
        <v>1228</v>
      </c>
      <c r="B572" s="102">
        <v>3</v>
      </c>
      <c r="C572" s="105">
        <v>0.0004560268303783718</v>
      </c>
      <c r="D572" s="102" t="s">
        <v>2031</v>
      </c>
      <c r="E572" s="102" t="b">
        <v>0</v>
      </c>
      <c r="F572" s="102" t="b">
        <v>0</v>
      </c>
      <c r="G572" s="102" t="b">
        <v>0</v>
      </c>
    </row>
    <row r="573" spans="1:7" ht="15">
      <c r="A573" s="103" t="s">
        <v>1229</v>
      </c>
      <c r="B573" s="102">
        <v>3</v>
      </c>
      <c r="C573" s="105">
        <v>0.0004560268303783718</v>
      </c>
      <c r="D573" s="102" t="s">
        <v>2031</v>
      </c>
      <c r="E573" s="102" t="b">
        <v>0</v>
      </c>
      <c r="F573" s="102" t="b">
        <v>0</v>
      </c>
      <c r="G573" s="102" t="b">
        <v>0</v>
      </c>
    </row>
    <row r="574" spans="1:7" ht="15">
      <c r="A574" s="103" t="s">
        <v>1230</v>
      </c>
      <c r="B574" s="102">
        <v>3</v>
      </c>
      <c r="C574" s="105">
        <v>0.0004560268303783718</v>
      </c>
      <c r="D574" s="102" t="s">
        <v>2031</v>
      </c>
      <c r="E574" s="102" t="b">
        <v>0</v>
      </c>
      <c r="F574" s="102" t="b">
        <v>0</v>
      </c>
      <c r="G574" s="102" t="b">
        <v>0</v>
      </c>
    </row>
    <row r="575" spans="1:7" ht="15">
      <c r="A575" s="103" t="s">
        <v>1231</v>
      </c>
      <c r="B575" s="102">
        <v>3</v>
      </c>
      <c r="C575" s="105">
        <v>0.0004560268303783718</v>
      </c>
      <c r="D575" s="102" t="s">
        <v>2031</v>
      </c>
      <c r="E575" s="102" t="b">
        <v>0</v>
      </c>
      <c r="F575" s="102" t="b">
        <v>0</v>
      </c>
      <c r="G575" s="102" t="b">
        <v>0</v>
      </c>
    </row>
    <row r="576" spans="1:7" ht="15">
      <c r="A576" s="103" t="s">
        <v>1232</v>
      </c>
      <c r="B576" s="102">
        <v>3</v>
      </c>
      <c r="C576" s="105">
        <v>0.0004560268303783718</v>
      </c>
      <c r="D576" s="102" t="s">
        <v>2031</v>
      </c>
      <c r="E576" s="102" t="b">
        <v>0</v>
      </c>
      <c r="F576" s="102" t="b">
        <v>0</v>
      </c>
      <c r="G576" s="102" t="b">
        <v>0</v>
      </c>
    </row>
    <row r="577" spans="1:7" ht="15">
      <c r="A577" s="103" t="s">
        <v>1233</v>
      </c>
      <c r="B577" s="102">
        <v>3</v>
      </c>
      <c r="C577" s="105">
        <v>0.0004560268303783718</v>
      </c>
      <c r="D577" s="102" t="s">
        <v>2031</v>
      </c>
      <c r="E577" s="102" t="b">
        <v>0</v>
      </c>
      <c r="F577" s="102" t="b">
        <v>0</v>
      </c>
      <c r="G577" s="102" t="b">
        <v>0</v>
      </c>
    </row>
    <row r="578" spans="1:7" ht="15">
      <c r="A578" s="103" t="s">
        <v>1234</v>
      </c>
      <c r="B578" s="102">
        <v>3</v>
      </c>
      <c r="C578" s="105">
        <v>0.0004560268303783718</v>
      </c>
      <c r="D578" s="102" t="s">
        <v>2031</v>
      </c>
      <c r="E578" s="102" t="b">
        <v>0</v>
      </c>
      <c r="F578" s="102" t="b">
        <v>0</v>
      </c>
      <c r="G578" s="102" t="b">
        <v>0</v>
      </c>
    </row>
    <row r="579" spans="1:7" ht="15">
      <c r="A579" s="103" t="s">
        <v>1235</v>
      </c>
      <c r="B579" s="102">
        <v>3</v>
      </c>
      <c r="C579" s="105">
        <v>0.0004560268303783718</v>
      </c>
      <c r="D579" s="102" t="s">
        <v>2031</v>
      </c>
      <c r="E579" s="102" t="b">
        <v>0</v>
      </c>
      <c r="F579" s="102" t="b">
        <v>0</v>
      </c>
      <c r="G579" s="102" t="b">
        <v>0</v>
      </c>
    </row>
    <row r="580" spans="1:7" ht="15">
      <c r="A580" s="103" t="s">
        <v>1236</v>
      </c>
      <c r="B580" s="102">
        <v>3</v>
      </c>
      <c r="C580" s="105">
        <v>0.0004560268303783718</v>
      </c>
      <c r="D580" s="102" t="s">
        <v>2031</v>
      </c>
      <c r="E580" s="102" t="b">
        <v>0</v>
      </c>
      <c r="F580" s="102" t="b">
        <v>0</v>
      </c>
      <c r="G580" s="102" t="b">
        <v>0</v>
      </c>
    </row>
    <row r="581" spans="1:7" ht="15">
      <c r="A581" s="103" t="s">
        <v>1237</v>
      </c>
      <c r="B581" s="102">
        <v>3</v>
      </c>
      <c r="C581" s="105">
        <v>0.0004560268303783718</v>
      </c>
      <c r="D581" s="102" t="s">
        <v>2031</v>
      </c>
      <c r="E581" s="102" t="b">
        <v>0</v>
      </c>
      <c r="F581" s="102" t="b">
        <v>0</v>
      </c>
      <c r="G581" s="102" t="b">
        <v>0</v>
      </c>
    </row>
    <row r="582" spans="1:7" ht="15">
      <c r="A582" s="103" t="s">
        <v>1238</v>
      </c>
      <c r="B582" s="102">
        <v>3</v>
      </c>
      <c r="C582" s="105">
        <v>0.0004560268303783718</v>
      </c>
      <c r="D582" s="102" t="s">
        <v>2031</v>
      </c>
      <c r="E582" s="102" t="b">
        <v>0</v>
      </c>
      <c r="F582" s="102" t="b">
        <v>0</v>
      </c>
      <c r="G582" s="102" t="b">
        <v>0</v>
      </c>
    </row>
    <row r="583" spans="1:7" ht="15">
      <c r="A583" s="103" t="s">
        <v>1239</v>
      </c>
      <c r="B583" s="102">
        <v>3</v>
      </c>
      <c r="C583" s="105">
        <v>0.0005117166656268478</v>
      </c>
      <c r="D583" s="102" t="s">
        <v>2031</v>
      </c>
      <c r="E583" s="102" t="b">
        <v>0</v>
      </c>
      <c r="F583" s="102" t="b">
        <v>0</v>
      </c>
      <c r="G583" s="102" t="b">
        <v>0</v>
      </c>
    </row>
    <row r="584" spans="1:7" ht="15">
      <c r="A584" s="103" t="s">
        <v>1240</v>
      </c>
      <c r="B584" s="102">
        <v>3</v>
      </c>
      <c r="C584" s="105">
        <v>0.0004560268303783718</v>
      </c>
      <c r="D584" s="102" t="s">
        <v>2031</v>
      </c>
      <c r="E584" s="102" t="b">
        <v>0</v>
      </c>
      <c r="F584" s="102" t="b">
        <v>0</v>
      </c>
      <c r="G584" s="102" t="b">
        <v>0</v>
      </c>
    </row>
    <row r="585" spans="1:7" ht="15">
      <c r="A585" s="103" t="s">
        <v>1241</v>
      </c>
      <c r="B585" s="102">
        <v>3</v>
      </c>
      <c r="C585" s="105">
        <v>0.0004560268303783718</v>
      </c>
      <c r="D585" s="102" t="s">
        <v>2031</v>
      </c>
      <c r="E585" s="102" t="b">
        <v>0</v>
      </c>
      <c r="F585" s="102" t="b">
        <v>0</v>
      </c>
      <c r="G585" s="102" t="b">
        <v>0</v>
      </c>
    </row>
    <row r="586" spans="1:7" ht="15">
      <c r="A586" s="103" t="s">
        <v>1242</v>
      </c>
      <c r="B586" s="102">
        <v>3</v>
      </c>
      <c r="C586" s="105">
        <v>0.0005117166656268478</v>
      </c>
      <c r="D586" s="102" t="s">
        <v>2031</v>
      </c>
      <c r="E586" s="102" t="b">
        <v>1</v>
      </c>
      <c r="F586" s="102" t="b">
        <v>0</v>
      </c>
      <c r="G586" s="102" t="b">
        <v>0</v>
      </c>
    </row>
    <row r="587" spans="1:7" ht="15">
      <c r="A587" s="103" t="s">
        <v>1243</v>
      </c>
      <c r="B587" s="102">
        <v>3</v>
      </c>
      <c r="C587" s="105">
        <v>0.0005117166656268478</v>
      </c>
      <c r="D587" s="102" t="s">
        <v>2031</v>
      </c>
      <c r="E587" s="102" t="b">
        <v>0</v>
      </c>
      <c r="F587" s="102" t="b">
        <v>0</v>
      </c>
      <c r="G587" s="102" t="b">
        <v>0</v>
      </c>
    </row>
    <row r="588" spans="1:7" ht="15">
      <c r="A588" s="103" t="s">
        <v>1244</v>
      </c>
      <c r="B588" s="102">
        <v>3</v>
      </c>
      <c r="C588" s="105">
        <v>0.0004560268303783718</v>
      </c>
      <c r="D588" s="102" t="s">
        <v>2031</v>
      </c>
      <c r="E588" s="102" t="b">
        <v>0</v>
      </c>
      <c r="F588" s="102" t="b">
        <v>0</v>
      </c>
      <c r="G588" s="102" t="b">
        <v>0</v>
      </c>
    </row>
    <row r="589" spans="1:7" ht="15">
      <c r="A589" s="103" t="s">
        <v>1245</v>
      </c>
      <c r="B589" s="102">
        <v>3</v>
      </c>
      <c r="C589" s="105">
        <v>0.0005117166656268478</v>
      </c>
      <c r="D589" s="102" t="s">
        <v>2031</v>
      </c>
      <c r="E589" s="102" t="b">
        <v>0</v>
      </c>
      <c r="F589" s="102" t="b">
        <v>0</v>
      </c>
      <c r="G589" s="102" t="b">
        <v>0</v>
      </c>
    </row>
    <row r="590" spans="1:7" ht="15">
      <c r="A590" s="103" t="s">
        <v>1246</v>
      </c>
      <c r="B590" s="102">
        <v>3</v>
      </c>
      <c r="C590" s="105">
        <v>0.0004560268303783718</v>
      </c>
      <c r="D590" s="102" t="s">
        <v>2031</v>
      </c>
      <c r="E590" s="102" t="b">
        <v>0</v>
      </c>
      <c r="F590" s="102" t="b">
        <v>0</v>
      </c>
      <c r="G590" s="102" t="b">
        <v>0</v>
      </c>
    </row>
    <row r="591" spans="1:7" ht="15">
      <c r="A591" s="103" t="s">
        <v>1247</v>
      </c>
      <c r="B591" s="102">
        <v>3</v>
      </c>
      <c r="C591" s="105">
        <v>0.0005117166656268478</v>
      </c>
      <c r="D591" s="102" t="s">
        <v>2031</v>
      </c>
      <c r="E591" s="102" t="b">
        <v>0</v>
      </c>
      <c r="F591" s="102" t="b">
        <v>0</v>
      </c>
      <c r="G591" s="102" t="b">
        <v>0</v>
      </c>
    </row>
    <row r="592" spans="1:7" ht="15">
      <c r="A592" s="103" t="s">
        <v>1248</v>
      </c>
      <c r="B592" s="102">
        <v>3</v>
      </c>
      <c r="C592" s="105">
        <v>0.0004560268303783718</v>
      </c>
      <c r="D592" s="102" t="s">
        <v>2031</v>
      </c>
      <c r="E592" s="102" t="b">
        <v>0</v>
      </c>
      <c r="F592" s="102" t="b">
        <v>0</v>
      </c>
      <c r="G592" s="102" t="b">
        <v>0</v>
      </c>
    </row>
    <row r="593" spans="1:7" ht="15">
      <c r="A593" s="103" t="s">
        <v>1249</v>
      </c>
      <c r="B593" s="102">
        <v>3</v>
      </c>
      <c r="C593" s="105">
        <v>0.0005117166656268478</v>
      </c>
      <c r="D593" s="102" t="s">
        <v>2031</v>
      </c>
      <c r="E593" s="102" t="b">
        <v>0</v>
      </c>
      <c r="F593" s="102" t="b">
        <v>0</v>
      </c>
      <c r="G593" s="102" t="b">
        <v>0</v>
      </c>
    </row>
    <row r="594" spans="1:7" ht="15">
      <c r="A594" s="103" t="s">
        <v>1250</v>
      </c>
      <c r="B594" s="102">
        <v>3</v>
      </c>
      <c r="C594" s="105">
        <v>0.0004560268303783718</v>
      </c>
      <c r="D594" s="102" t="s">
        <v>2031</v>
      </c>
      <c r="E594" s="102" t="b">
        <v>0</v>
      </c>
      <c r="F594" s="102" t="b">
        <v>0</v>
      </c>
      <c r="G594" s="102" t="b">
        <v>0</v>
      </c>
    </row>
    <row r="595" spans="1:7" ht="15">
      <c r="A595" s="103" t="s">
        <v>1251</v>
      </c>
      <c r="B595" s="102">
        <v>3</v>
      </c>
      <c r="C595" s="105">
        <v>0.0005117166656268478</v>
      </c>
      <c r="D595" s="102" t="s">
        <v>2031</v>
      </c>
      <c r="E595" s="102" t="b">
        <v>0</v>
      </c>
      <c r="F595" s="102" t="b">
        <v>0</v>
      </c>
      <c r="G595" s="102" t="b">
        <v>0</v>
      </c>
    </row>
    <row r="596" spans="1:7" ht="15">
      <c r="A596" s="103" t="s">
        <v>1252</v>
      </c>
      <c r="B596" s="102">
        <v>3</v>
      </c>
      <c r="C596" s="105">
        <v>0.0005117166656268478</v>
      </c>
      <c r="D596" s="102" t="s">
        <v>2031</v>
      </c>
      <c r="E596" s="102" t="b">
        <v>0</v>
      </c>
      <c r="F596" s="102" t="b">
        <v>0</v>
      </c>
      <c r="G596" s="102" t="b">
        <v>0</v>
      </c>
    </row>
    <row r="597" spans="1:7" ht="15">
      <c r="A597" s="103" t="s">
        <v>1253</v>
      </c>
      <c r="B597" s="102">
        <v>3</v>
      </c>
      <c r="C597" s="105">
        <v>0.0004560268303783718</v>
      </c>
      <c r="D597" s="102" t="s">
        <v>2031</v>
      </c>
      <c r="E597" s="102" t="b">
        <v>0</v>
      </c>
      <c r="F597" s="102" t="b">
        <v>0</v>
      </c>
      <c r="G597" s="102" t="b">
        <v>0</v>
      </c>
    </row>
    <row r="598" spans="1:7" ht="15">
      <c r="A598" s="103" t="s">
        <v>1254</v>
      </c>
      <c r="B598" s="102">
        <v>3</v>
      </c>
      <c r="C598" s="105">
        <v>0.0004560268303783718</v>
      </c>
      <c r="D598" s="102" t="s">
        <v>2031</v>
      </c>
      <c r="E598" s="102" t="b">
        <v>0</v>
      </c>
      <c r="F598" s="102" t="b">
        <v>0</v>
      </c>
      <c r="G598" s="102" t="b">
        <v>0</v>
      </c>
    </row>
    <row r="599" spans="1:7" ht="15">
      <c r="A599" s="103" t="s">
        <v>1255</v>
      </c>
      <c r="B599" s="102">
        <v>3</v>
      </c>
      <c r="C599" s="105">
        <v>0.0005117166656268478</v>
      </c>
      <c r="D599" s="102" t="s">
        <v>2031</v>
      </c>
      <c r="E599" s="102" t="b">
        <v>0</v>
      </c>
      <c r="F599" s="102" t="b">
        <v>0</v>
      </c>
      <c r="G599" s="102" t="b">
        <v>0</v>
      </c>
    </row>
    <row r="600" spans="1:7" ht="15">
      <c r="A600" s="103" t="s">
        <v>1256</v>
      </c>
      <c r="B600" s="102">
        <v>3</v>
      </c>
      <c r="C600" s="105">
        <v>0.0005117166656268478</v>
      </c>
      <c r="D600" s="102" t="s">
        <v>2031</v>
      </c>
      <c r="E600" s="102" t="b">
        <v>0</v>
      </c>
      <c r="F600" s="102" t="b">
        <v>0</v>
      </c>
      <c r="G600" s="102" t="b">
        <v>0</v>
      </c>
    </row>
    <row r="601" spans="1:7" ht="15">
      <c r="A601" s="103" t="s">
        <v>1257</v>
      </c>
      <c r="B601" s="102">
        <v>3</v>
      </c>
      <c r="C601" s="105">
        <v>0.0006069190677976199</v>
      </c>
      <c r="D601" s="102" t="s">
        <v>2031</v>
      </c>
      <c r="E601" s="102" t="b">
        <v>0</v>
      </c>
      <c r="F601" s="102" t="b">
        <v>0</v>
      </c>
      <c r="G601" s="102" t="b">
        <v>0</v>
      </c>
    </row>
    <row r="602" spans="1:7" ht="15">
      <c r="A602" s="103" t="s">
        <v>1258</v>
      </c>
      <c r="B602" s="102">
        <v>3</v>
      </c>
      <c r="C602" s="105">
        <v>0.0004560268303783718</v>
      </c>
      <c r="D602" s="102" t="s">
        <v>2031</v>
      </c>
      <c r="E602" s="102" t="b">
        <v>0</v>
      </c>
      <c r="F602" s="102" t="b">
        <v>0</v>
      </c>
      <c r="G602" s="102" t="b">
        <v>0</v>
      </c>
    </row>
    <row r="603" spans="1:7" ht="15">
      <c r="A603" s="103" t="s">
        <v>1259</v>
      </c>
      <c r="B603" s="102">
        <v>3</v>
      </c>
      <c r="C603" s="105">
        <v>0.0006069190677976199</v>
      </c>
      <c r="D603" s="102" t="s">
        <v>2031</v>
      </c>
      <c r="E603" s="102" t="b">
        <v>0</v>
      </c>
      <c r="F603" s="102" t="b">
        <v>0</v>
      </c>
      <c r="G603" s="102" t="b">
        <v>0</v>
      </c>
    </row>
    <row r="604" spans="1:7" ht="15">
      <c r="A604" s="103" t="s">
        <v>1260</v>
      </c>
      <c r="B604" s="102">
        <v>3</v>
      </c>
      <c r="C604" s="105">
        <v>0.0005117166656268478</v>
      </c>
      <c r="D604" s="102" t="s">
        <v>2031</v>
      </c>
      <c r="E604" s="102" t="b">
        <v>0</v>
      </c>
      <c r="F604" s="102" t="b">
        <v>0</v>
      </c>
      <c r="G604" s="102" t="b">
        <v>0</v>
      </c>
    </row>
    <row r="605" spans="1:7" ht="15">
      <c r="A605" s="103" t="s">
        <v>1261</v>
      </c>
      <c r="B605" s="102">
        <v>3</v>
      </c>
      <c r="C605" s="105">
        <v>0.0005117166656268478</v>
      </c>
      <c r="D605" s="102" t="s">
        <v>2031</v>
      </c>
      <c r="E605" s="102" t="b">
        <v>1</v>
      </c>
      <c r="F605" s="102" t="b">
        <v>0</v>
      </c>
      <c r="G605" s="102" t="b">
        <v>0</v>
      </c>
    </row>
    <row r="606" spans="1:7" ht="15">
      <c r="A606" s="103" t="s">
        <v>1262</v>
      </c>
      <c r="B606" s="102">
        <v>3</v>
      </c>
      <c r="C606" s="105">
        <v>0.0005117166656268478</v>
      </c>
      <c r="D606" s="102" t="s">
        <v>2031</v>
      </c>
      <c r="E606" s="102" t="b">
        <v>1</v>
      </c>
      <c r="F606" s="102" t="b">
        <v>0</v>
      </c>
      <c r="G606" s="102" t="b">
        <v>0</v>
      </c>
    </row>
    <row r="607" spans="1:7" ht="15">
      <c r="A607" s="103" t="s">
        <v>1263</v>
      </c>
      <c r="B607" s="102">
        <v>3</v>
      </c>
      <c r="C607" s="105">
        <v>0.0005117166656268478</v>
      </c>
      <c r="D607" s="102" t="s">
        <v>2031</v>
      </c>
      <c r="E607" s="102" t="b">
        <v>0</v>
      </c>
      <c r="F607" s="102" t="b">
        <v>0</v>
      </c>
      <c r="G607" s="102" t="b">
        <v>0</v>
      </c>
    </row>
    <row r="608" spans="1:7" ht="15">
      <c r="A608" s="103" t="s">
        <v>1264</v>
      </c>
      <c r="B608" s="102">
        <v>3</v>
      </c>
      <c r="C608" s="105">
        <v>0.0006069190677976199</v>
      </c>
      <c r="D608" s="102" t="s">
        <v>2031</v>
      </c>
      <c r="E608" s="102" t="b">
        <v>0</v>
      </c>
      <c r="F608" s="102" t="b">
        <v>0</v>
      </c>
      <c r="G608" s="102" t="b">
        <v>0</v>
      </c>
    </row>
    <row r="609" spans="1:7" ht="15">
      <c r="A609" s="103" t="s">
        <v>1265</v>
      </c>
      <c r="B609" s="102">
        <v>3</v>
      </c>
      <c r="C609" s="105">
        <v>0.0004560268303783718</v>
      </c>
      <c r="D609" s="102" t="s">
        <v>2031</v>
      </c>
      <c r="E609" s="102" t="b">
        <v>1</v>
      </c>
      <c r="F609" s="102" t="b">
        <v>0</v>
      </c>
      <c r="G609" s="102" t="b">
        <v>0</v>
      </c>
    </row>
    <row r="610" spans="1:7" ht="15">
      <c r="A610" s="103" t="s">
        <v>1266</v>
      </c>
      <c r="B610" s="102">
        <v>3</v>
      </c>
      <c r="C610" s="105">
        <v>0.0006069190677976199</v>
      </c>
      <c r="D610" s="102" t="s">
        <v>2031</v>
      </c>
      <c r="E610" s="102" t="b">
        <v>0</v>
      </c>
      <c r="F610" s="102" t="b">
        <v>0</v>
      </c>
      <c r="G610" s="102" t="b">
        <v>0</v>
      </c>
    </row>
    <row r="611" spans="1:7" ht="15">
      <c r="A611" s="103" t="s">
        <v>1267</v>
      </c>
      <c r="B611" s="102">
        <v>3</v>
      </c>
      <c r="C611" s="105">
        <v>0.0005117166656268478</v>
      </c>
      <c r="D611" s="102" t="s">
        <v>2031</v>
      </c>
      <c r="E611" s="102" t="b">
        <v>0</v>
      </c>
      <c r="F611" s="102" t="b">
        <v>0</v>
      </c>
      <c r="G611" s="102" t="b">
        <v>0</v>
      </c>
    </row>
    <row r="612" spans="1:7" ht="15">
      <c r="A612" s="103" t="s">
        <v>1268</v>
      </c>
      <c r="B612" s="102">
        <v>3</v>
      </c>
      <c r="C612" s="105">
        <v>0.0005117166656268478</v>
      </c>
      <c r="D612" s="102" t="s">
        <v>2031</v>
      </c>
      <c r="E612" s="102" t="b">
        <v>0</v>
      </c>
      <c r="F612" s="102" t="b">
        <v>0</v>
      </c>
      <c r="G612" s="102" t="b">
        <v>0</v>
      </c>
    </row>
    <row r="613" spans="1:7" ht="15">
      <c r="A613" s="103" t="s">
        <v>1269</v>
      </c>
      <c r="B613" s="102">
        <v>3</v>
      </c>
      <c r="C613" s="105">
        <v>0.0004560268303783718</v>
      </c>
      <c r="D613" s="102" t="s">
        <v>2031</v>
      </c>
      <c r="E613" s="102" t="b">
        <v>0</v>
      </c>
      <c r="F613" s="102" t="b">
        <v>0</v>
      </c>
      <c r="G613" s="102" t="b">
        <v>0</v>
      </c>
    </row>
    <row r="614" spans="1:7" ht="15">
      <c r="A614" s="103" t="s">
        <v>1270</v>
      </c>
      <c r="B614" s="102">
        <v>3</v>
      </c>
      <c r="C614" s="105">
        <v>0.0004560268303783718</v>
      </c>
      <c r="D614" s="102" t="s">
        <v>2031</v>
      </c>
      <c r="E614" s="102" t="b">
        <v>0</v>
      </c>
      <c r="F614" s="102" t="b">
        <v>0</v>
      </c>
      <c r="G614" s="102" t="b">
        <v>0</v>
      </c>
    </row>
    <row r="615" spans="1:7" ht="15">
      <c r="A615" s="103" t="s">
        <v>1271</v>
      </c>
      <c r="B615" s="102">
        <v>3</v>
      </c>
      <c r="C615" s="105">
        <v>0.0005117166656268478</v>
      </c>
      <c r="D615" s="102" t="s">
        <v>2031</v>
      </c>
      <c r="E615" s="102" t="b">
        <v>0</v>
      </c>
      <c r="F615" s="102" t="b">
        <v>0</v>
      </c>
      <c r="G615" s="102" t="b">
        <v>0</v>
      </c>
    </row>
    <row r="616" spans="1:7" ht="15">
      <c r="A616" s="103" t="s">
        <v>1272</v>
      </c>
      <c r="B616" s="102">
        <v>3</v>
      </c>
      <c r="C616" s="105">
        <v>0.0004560268303783718</v>
      </c>
      <c r="D616" s="102" t="s">
        <v>2031</v>
      </c>
      <c r="E616" s="102" t="b">
        <v>0</v>
      </c>
      <c r="F616" s="102" t="b">
        <v>0</v>
      </c>
      <c r="G616" s="102" t="b">
        <v>0</v>
      </c>
    </row>
    <row r="617" spans="1:7" ht="15">
      <c r="A617" s="103" t="s">
        <v>1273</v>
      </c>
      <c r="B617" s="102">
        <v>3</v>
      </c>
      <c r="C617" s="105">
        <v>0.0004560268303783718</v>
      </c>
      <c r="D617" s="102" t="s">
        <v>2031</v>
      </c>
      <c r="E617" s="102" t="b">
        <v>0</v>
      </c>
      <c r="F617" s="102" t="b">
        <v>0</v>
      </c>
      <c r="G617" s="102" t="b">
        <v>0</v>
      </c>
    </row>
    <row r="618" spans="1:7" ht="15">
      <c r="A618" s="103" t="s">
        <v>1274</v>
      </c>
      <c r="B618" s="102">
        <v>3</v>
      </c>
      <c r="C618" s="105">
        <v>0.0005117166656268478</v>
      </c>
      <c r="D618" s="102" t="s">
        <v>2031</v>
      </c>
      <c r="E618" s="102" t="b">
        <v>0</v>
      </c>
      <c r="F618" s="102" t="b">
        <v>0</v>
      </c>
      <c r="G618" s="102" t="b">
        <v>0</v>
      </c>
    </row>
    <row r="619" spans="1:7" ht="15">
      <c r="A619" s="103" t="s">
        <v>1275</v>
      </c>
      <c r="B619" s="102">
        <v>3</v>
      </c>
      <c r="C619" s="105">
        <v>0.0004560268303783718</v>
      </c>
      <c r="D619" s="102" t="s">
        <v>2031</v>
      </c>
      <c r="E619" s="102" t="b">
        <v>0</v>
      </c>
      <c r="F619" s="102" t="b">
        <v>0</v>
      </c>
      <c r="G619" s="102" t="b">
        <v>0</v>
      </c>
    </row>
    <row r="620" spans="1:7" ht="15">
      <c r="A620" s="103" t="s">
        <v>1276</v>
      </c>
      <c r="B620" s="102">
        <v>3</v>
      </c>
      <c r="C620" s="105">
        <v>0.0004560268303783718</v>
      </c>
      <c r="D620" s="102" t="s">
        <v>2031</v>
      </c>
      <c r="E620" s="102" t="b">
        <v>0</v>
      </c>
      <c r="F620" s="102" t="b">
        <v>0</v>
      </c>
      <c r="G620" s="102" t="b">
        <v>0</v>
      </c>
    </row>
    <row r="621" spans="1:7" ht="15">
      <c r="A621" s="103" t="s">
        <v>1277</v>
      </c>
      <c r="B621" s="102">
        <v>3</v>
      </c>
      <c r="C621" s="105">
        <v>0.0005117166656268478</v>
      </c>
      <c r="D621" s="102" t="s">
        <v>2031</v>
      </c>
      <c r="E621" s="102" t="b">
        <v>0</v>
      </c>
      <c r="F621" s="102" t="b">
        <v>0</v>
      </c>
      <c r="G621" s="102" t="b">
        <v>0</v>
      </c>
    </row>
    <row r="622" spans="1:7" ht="15">
      <c r="A622" s="103" t="s">
        <v>1278</v>
      </c>
      <c r="B622" s="102">
        <v>3</v>
      </c>
      <c r="C622" s="105">
        <v>0.0005117166656268478</v>
      </c>
      <c r="D622" s="102" t="s">
        <v>2031</v>
      </c>
      <c r="E622" s="102" t="b">
        <v>0</v>
      </c>
      <c r="F622" s="102" t="b">
        <v>0</v>
      </c>
      <c r="G622" s="102" t="b">
        <v>0</v>
      </c>
    </row>
    <row r="623" spans="1:7" ht="15">
      <c r="A623" s="103" t="s">
        <v>1279</v>
      </c>
      <c r="B623" s="102">
        <v>3</v>
      </c>
      <c r="C623" s="105">
        <v>0.0004560268303783718</v>
      </c>
      <c r="D623" s="102" t="s">
        <v>2031</v>
      </c>
      <c r="E623" s="102" t="b">
        <v>0</v>
      </c>
      <c r="F623" s="102" t="b">
        <v>0</v>
      </c>
      <c r="G623" s="102" t="b">
        <v>0</v>
      </c>
    </row>
    <row r="624" spans="1:7" ht="15">
      <c r="A624" s="103" t="s">
        <v>1280</v>
      </c>
      <c r="B624" s="102">
        <v>3</v>
      </c>
      <c r="C624" s="105">
        <v>0.0005117166656268478</v>
      </c>
      <c r="D624" s="102" t="s">
        <v>2031</v>
      </c>
      <c r="E624" s="102" t="b">
        <v>1</v>
      </c>
      <c r="F624" s="102" t="b">
        <v>0</v>
      </c>
      <c r="G624" s="102" t="b">
        <v>0</v>
      </c>
    </row>
    <row r="625" spans="1:7" ht="15">
      <c r="A625" s="103" t="s">
        <v>1281</v>
      </c>
      <c r="B625" s="102">
        <v>3</v>
      </c>
      <c r="C625" s="105">
        <v>0.0004560268303783718</v>
      </c>
      <c r="D625" s="102" t="s">
        <v>2031</v>
      </c>
      <c r="E625" s="102" t="b">
        <v>0</v>
      </c>
      <c r="F625" s="102" t="b">
        <v>0</v>
      </c>
      <c r="G625" s="102" t="b">
        <v>0</v>
      </c>
    </row>
    <row r="626" spans="1:7" ht="15">
      <c r="A626" s="103" t="s">
        <v>1282</v>
      </c>
      <c r="B626" s="102">
        <v>3</v>
      </c>
      <c r="C626" s="105">
        <v>0.0005117166656268478</v>
      </c>
      <c r="D626" s="102" t="s">
        <v>2031</v>
      </c>
      <c r="E626" s="102" t="b">
        <v>0</v>
      </c>
      <c r="F626" s="102" t="b">
        <v>0</v>
      </c>
      <c r="G626" s="102" t="b">
        <v>0</v>
      </c>
    </row>
    <row r="627" spans="1:7" ht="15">
      <c r="A627" s="103" t="s">
        <v>1283</v>
      </c>
      <c r="B627" s="102">
        <v>3</v>
      </c>
      <c r="C627" s="105">
        <v>0.0004560268303783718</v>
      </c>
      <c r="D627" s="102" t="s">
        <v>2031</v>
      </c>
      <c r="E627" s="102" t="b">
        <v>0</v>
      </c>
      <c r="F627" s="102" t="b">
        <v>0</v>
      </c>
      <c r="G627" s="102" t="b">
        <v>0</v>
      </c>
    </row>
    <row r="628" spans="1:7" ht="15">
      <c r="A628" s="103" t="s">
        <v>1284</v>
      </c>
      <c r="B628" s="102">
        <v>3</v>
      </c>
      <c r="C628" s="105">
        <v>0.0004560268303783718</v>
      </c>
      <c r="D628" s="102" t="s">
        <v>2031</v>
      </c>
      <c r="E628" s="102" t="b">
        <v>0</v>
      </c>
      <c r="F628" s="102" t="b">
        <v>0</v>
      </c>
      <c r="G628" s="102" t="b">
        <v>0</v>
      </c>
    </row>
    <row r="629" spans="1:7" ht="15">
      <c r="A629" s="103" t="s">
        <v>1285</v>
      </c>
      <c r="B629" s="102">
        <v>3</v>
      </c>
      <c r="C629" s="105">
        <v>0.0004560268303783718</v>
      </c>
      <c r="D629" s="102" t="s">
        <v>2031</v>
      </c>
      <c r="E629" s="102" t="b">
        <v>0</v>
      </c>
      <c r="F629" s="102" t="b">
        <v>0</v>
      </c>
      <c r="G629" s="102" t="b">
        <v>0</v>
      </c>
    </row>
    <row r="630" spans="1:7" ht="15">
      <c r="A630" s="103" t="s">
        <v>1286</v>
      </c>
      <c r="B630" s="102">
        <v>3</v>
      </c>
      <c r="C630" s="105">
        <v>0.0004560268303783718</v>
      </c>
      <c r="D630" s="102" t="s">
        <v>2031</v>
      </c>
      <c r="E630" s="102" t="b">
        <v>0</v>
      </c>
      <c r="F630" s="102" t="b">
        <v>0</v>
      </c>
      <c r="G630" s="102" t="b">
        <v>0</v>
      </c>
    </row>
    <row r="631" spans="1:7" ht="15">
      <c r="A631" s="103" t="s">
        <v>1287</v>
      </c>
      <c r="B631" s="102">
        <v>3</v>
      </c>
      <c r="C631" s="105">
        <v>0.0005117166656268478</v>
      </c>
      <c r="D631" s="102" t="s">
        <v>2031</v>
      </c>
      <c r="E631" s="102" t="b">
        <v>0</v>
      </c>
      <c r="F631" s="102" t="b">
        <v>0</v>
      </c>
      <c r="G631" s="102" t="b">
        <v>0</v>
      </c>
    </row>
    <row r="632" spans="1:7" ht="15">
      <c r="A632" s="103" t="s">
        <v>1288</v>
      </c>
      <c r="B632" s="102">
        <v>3</v>
      </c>
      <c r="C632" s="105">
        <v>0.0004560268303783718</v>
      </c>
      <c r="D632" s="102" t="s">
        <v>2031</v>
      </c>
      <c r="E632" s="102" t="b">
        <v>0</v>
      </c>
      <c r="F632" s="102" t="b">
        <v>1</v>
      </c>
      <c r="G632" s="102" t="b">
        <v>0</v>
      </c>
    </row>
    <row r="633" spans="1:7" ht="15">
      <c r="A633" s="103" t="s">
        <v>1289</v>
      </c>
      <c r="B633" s="102">
        <v>3</v>
      </c>
      <c r="C633" s="105">
        <v>0.0006069190677976199</v>
      </c>
      <c r="D633" s="102" t="s">
        <v>2031</v>
      </c>
      <c r="E633" s="102" t="b">
        <v>0</v>
      </c>
      <c r="F633" s="102" t="b">
        <v>0</v>
      </c>
      <c r="G633" s="102" t="b">
        <v>0</v>
      </c>
    </row>
    <row r="634" spans="1:7" ht="15">
      <c r="A634" s="103" t="s">
        <v>1290</v>
      </c>
      <c r="B634" s="102">
        <v>3</v>
      </c>
      <c r="C634" s="105">
        <v>0.0004560268303783718</v>
      </c>
      <c r="D634" s="102" t="s">
        <v>2031</v>
      </c>
      <c r="E634" s="102" t="b">
        <v>0</v>
      </c>
      <c r="F634" s="102" t="b">
        <v>0</v>
      </c>
      <c r="G634" s="102" t="b">
        <v>0</v>
      </c>
    </row>
    <row r="635" spans="1:7" ht="15">
      <c r="A635" s="103" t="s">
        <v>1291</v>
      </c>
      <c r="B635" s="102">
        <v>3</v>
      </c>
      <c r="C635" s="105">
        <v>0.0005117166656268478</v>
      </c>
      <c r="D635" s="102" t="s">
        <v>2031</v>
      </c>
      <c r="E635" s="102" t="b">
        <v>0</v>
      </c>
      <c r="F635" s="102" t="b">
        <v>0</v>
      </c>
      <c r="G635" s="102" t="b">
        <v>0</v>
      </c>
    </row>
    <row r="636" spans="1:7" ht="15">
      <c r="A636" s="103" t="s">
        <v>1292</v>
      </c>
      <c r="B636" s="102">
        <v>3</v>
      </c>
      <c r="C636" s="105">
        <v>0.0004560268303783718</v>
      </c>
      <c r="D636" s="102" t="s">
        <v>2031</v>
      </c>
      <c r="E636" s="102" t="b">
        <v>0</v>
      </c>
      <c r="F636" s="102" t="b">
        <v>0</v>
      </c>
      <c r="G636" s="102" t="b">
        <v>0</v>
      </c>
    </row>
    <row r="637" spans="1:7" ht="15">
      <c r="A637" s="103" t="s">
        <v>1293</v>
      </c>
      <c r="B637" s="102">
        <v>3</v>
      </c>
      <c r="C637" s="105">
        <v>0.0004560268303783718</v>
      </c>
      <c r="D637" s="102" t="s">
        <v>2031</v>
      </c>
      <c r="E637" s="102" t="b">
        <v>1</v>
      </c>
      <c r="F637" s="102" t="b">
        <v>0</v>
      </c>
      <c r="G637" s="102" t="b">
        <v>0</v>
      </c>
    </row>
    <row r="638" spans="1:7" ht="15">
      <c r="A638" s="103" t="s">
        <v>1294</v>
      </c>
      <c r="B638" s="102">
        <v>3</v>
      </c>
      <c r="C638" s="105">
        <v>0.0004560268303783718</v>
      </c>
      <c r="D638" s="102" t="s">
        <v>2031</v>
      </c>
      <c r="E638" s="102" t="b">
        <v>0</v>
      </c>
      <c r="F638" s="102" t="b">
        <v>0</v>
      </c>
      <c r="G638" s="102" t="b">
        <v>0</v>
      </c>
    </row>
    <row r="639" spans="1:7" ht="15">
      <c r="A639" s="103" t="s">
        <v>1295</v>
      </c>
      <c r="B639" s="102">
        <v>3</v>
      </c>
      <c r="C639" s="105">
        <v>0.0005117166656268478</v>
      </c>
      <c r="D639" s="102" t="s">
        <v>2031</v>
      </c>
      <c r="E639" s="102" t="b">
        <v>0</v>
      </c>
      <c r="F639" s="102" t="b">
        <v>0</v>
      </c>
      <c r="G639" s="102" t="b">
        <v>0</v>
      </c>
    </row>
    <row r="640" spans="1:7" ht="15">
      <c r="A640" s="103" t="s">
        <v>1296</v>
      </c>
      <c r="B640" s="102">
        <v>3</v>
      </c>
      <c r="C640" s="105">
        <v>0.0004560268303783718</v>
      </c>
      <c r="D640" s="102" t="s">
        <v>2031</v>
      </c>
      <c r="E640" s="102" t="b">
        <v>0</v>
      </c>
      <c r="F640" s="102" t="b">
        <v>0</v>
      </c>
      <c r="G640" s="102" t="b">
        <v>0</v>
      </c>
    </row>
    <row r="641" spans="1:7" ht="15">
      <c r="A641" s="103" t="s">
        <v>1297</v>
      </c>
      <c r="B641" s="102">
        <v>3</v>
      </c>
      <c r="C641" s="105">
        <v>0.0004560268303783718</v>
      </c>
      <c r="D641" s="102" t="s">
        <v>2031</v>
      </c>
      <c r="E641" s="102" t="b">
        <v>0</v>
      </c>
      <c r="F641" s="102" t="b">
        <v>0</v>
      </c>
      <c r="G641" s="102" t="b">
        <v>0</v>
      </c>
    </row>
    <row r="642" spans="1:7" ht="15">
      <c r="A642" s="103" t="s">
        <v>1298</v>
      </c>
      <c r="B642" s="102">
        <v>3</v>
      </c>
      <c r="C642" s="105">
        <v>0.0004560268303783718</v>
      </c>
      <c r="D642" s="102" t="s">
        <v>2031</v>
      </c>
      <c r="E642" s="102" t="b">
        <v>0</v>
      </c>
      <c r="F642" s="102" t="b">
        <v>0</v>
      </c>
      <c r="G642" s="102" t="b">
        <v>0</v>
      </c>
    </row>
    <row r="643" spans="1:7" ht="15">
      <c r="A643" s="103" t="s">
        <v>1299</v>
      </c>
      <c r="B643" s="102">
        <v>3</v>
      </c>
      <c r="C643" s="105">
        <v>0.0004560268303783718</v>
      </c>
      <c r="D643" s="102" t="s">
        <v>2031</v>
      </c>
      <c r="E643" s="102" t="b">
        <v>0</v>
      </c>
      <c r="F643" s="102" t="b">
        <v>0</v>
      </c>
      <c r="G643" s="102" t="b">
        <v>0</v>
      </c>
    </row>
    <row r="644" spans="1:7" ht="15">
      <c r="A644" s="103" t="s">
        <v>1300</v>
      </c>
      <c r="B644" s="102">
        <v>3</v>
      </c>
      <c r="C644" s="105">
        <v>0.0004560268303783718</v>
      </c>
      <c r="D644" s="102" t="s">
        <v>2031</v>
      </c>
      <c r="E644" s="102" t="b">
        <v>0</v>
      </c>
      <c r="F644" s="102" t="b">
        <v>0</v>
      </c>
      <c r="G644" s="102" t="b">
        <v>0</v>
      </c>
    </row>
    <row r="645" spans="1:7" ht="15">
      <c r="A645" s="103" t="s">
        <v>1301</v>
      </c>
      <c r="B645" s="102">
        <v>3</v>
      </c>
      <c r="C645" s="105">
        <v>0.0005117166656268478</v>
      </c>
      <c r="D645" s="102" t="s">
        <v>2031</v>
      </c>
      <c r="E645" s="102" t="b">
        <v>0</v>
      </c>
      <c r="F645" s="102" t="b">
        <v>0</v>
      </c>
      <c r="G645" s="102" t="b">
        <v>0</v>
      </c>
    </row>
    <row r="646" spans="1:7" ht="15">
      <c r="A646" s="103" t="s">
        <v>1302</v>
      </c>
      <c r="B646" s="102">
        <v>3</v>
      </c>
      <c r="C646" s="105">
        <v>0.0005117166656268478</v>
      </c>
      <c r="D646" s="102" t="s">
        <v>2031</v>
      </c>
      <c r="E646" s="102" t="b">
        <v>0</v>
      </c>
      <c r="F646" s="102" t="b">
        <v>0</v>
      </c>
      <c r="G646" s="102" t="b">
        <v>0</v>
      </c>
    </row>
    <row r="647" spans="1:7" ht="15">
      <c r="A647" s="103" t="s">
        <v>1303</v>
      </c>
      <c r="B647" s="102">
        <v>3</v>
      </c>
      <c r="C647" s="105">
        <v>0.0004560268303783718</v>
      </c>
      <c r="D647" s="102" t="s">
        <v>2031</v>
      </c>
      <c r="E647" s="102" t="b">
        <v>0</v>
      </c>
      <c r="F647" s="102" t="b">
        <v>0</v>
      </c>
      <c r="G647" s="102" t="b">
        <v>0</v>
      </c>
    </row>
    <row r="648" spans="1:7" ht="15">
      <c r="A648" s="103" t="s">
        <v>1304</v>
      </c>
      <c r="B648" s="102">
        <v>3</v>
      </c>
      <c r="C648" s="105">
        <v>0.0004560268303783718</v>
      </c>
      <c r="D648" s="102" t="s">
        <v>2031</v>
      </c>
      <c r="E648" s="102" t="b">
        <v>0</v>
      </c>
      <c r="F648" s="102" t="b">
        <v>0</v>
      </c>
      <c r="G648" s="102" t="b">
        <v>0</v>
      </c>
    </row>
    <row r="649" spans="1:7" ht="15">
      <c r="A649" s="103" t="s">
        <v>1305</v>
      </c>
      <c r="B649" s="102">
        <v>3</v>
      </c>
      <c r="C649" s="105">
        <v>0.0004560268303783718</v>
      </c>
      <c r="D649" s="102" t="s">
        <v>2031</v>
      </c>
      <c r="E649" s="102" t="b">
        <v>0</v>
      </c>
      <c r="F649" s="102" t="b">
        <v>0</v>
      </c>
      <c r="G649" s="102" t="b">
        <v>0</v>
      </c>
    </row>
    <row r="650" spans="1:7" ht="15">
      <c r="A650" s="103" t="s">
        <v>1306</v>
      </c>
      <c r="B650" s="102">
        <v>3</v>
      </c>
      <c r="C650" s="105">
        <v>0.0004560268303783718</v>
      </c>
      <c r="D650" s="102" t="s">
        <v>2031</v>
      </c>
      <c r="E650" s="102" t="b">
        <v>0</v>
      </c>
      <c r="F650" s="102" t="b">
        <v>0</v>
      </c>
      <c r="G650" s="102" t="b">
        <v>0</v>
      </c>
    </row>
    <row r="651" spans="1:7" ht="15">
      <c r="A651" s="103" t="s">
        <v>1307</v>
      </c>
      <c r="B651" s="102">
        <v>3</v>
      </c>
      <c r="C651" s="105">
        <v>0.0005117166656268478</v>
      </c>
      <c r="D651" s="102" t="s">
        <v>2031</v>
      </c>
      <c r="E651" s="102" t="b">
        <v>0</v>
      </c>
      <c r="F651" s="102" t="b">
        <v>0</v>
      </c>
      <c r="G651" s="102" t="b">
        <v>0</v>
      </c>
    </row>
    <row r="652" spans="1:7" ht="15">
      <c r="A652" s="103" t="s">
        <v>1308</v>
      </c>
      <c r="B652" s="102">
        <v>3</v>
      </c>
      <c r="C652" s="105">
        <v>0.0004560268303783718</v>
      </c>
      <c r="D652" s="102" t="s">
        <v>2031</v>
      </c>
      <c r="E652" s="102" t="b">
        <v>0</v>
      </c>
      <c r="F652" s="102" t="b">
        <v>0</v>
      </c>
      <c r="G652" s="102" t="b">
        <v>0</v>
      </c>
    </row>
    <row r="653" spans="1:7" ht="15">
      <c r="A653" s="103" t="s">
        <v>1309</v>
      </c>
      <c r="B653" s="102">
        <v>3</v>
      </c>
      <c r="C653" s="105">
        <v>0.0004560268303783718</v>
      </c>
      <c r="D653" s="102" t="s">
        <v>2031</v>
      </c>
      <c r="E653" s="102" t="b">
        <v>0</v>
      </c>
      <c r="F653" s="102" t="b">
        <v>0</v>
      </c>
      <c r="G653" s="102" t="b">
        <v>0</v>
      </c>
    </row>
    <row r="654" spans="1:7" ht="15">
      <c r="A654" s="103" t="s">
        <v>1310</v>
      </c>
      <c r="B654" s="102">
        <v>3</v>
      </c>
      <c r="C654" s="105">
        <v>0.0004560268303783718</v>
      </c>
      <c r="D654" s="102" t="s">
        <v>2031</v>
      </c>
      <c r="E654" s="102" t="b">
        <v>0</v>
      </c>
      <c r="F654" s="102" t="b">
        <v>0</v>
      </c>
      <c r="G654" s="102" t="b">
        <v>0</v>
      </c>
    </row>
    <row r="655" spans="1:7" ht="15">
      <c r="A655" s="103" t="s">
        <v>1311</v>
      </c>
      <c r="B655" s="102">
        <v>3</v>
      </c>
      <c r="C655" s="105">
        <v>0.0004560268303783718</v>
      </c>
      <c r="D655" s="102" t="s">
        <v>2031</v>
      </c>
      <c r="E655" s="102" t="b">
        <v>0</v>
      </c>
      <c r="F655" s="102" t="b">
        <v>0</v>
      </c>
      <c r="G655" s="102" t="b">
        <v>0</v>
      </c>
    </row>
    <row r="656" spans="1:7" ht="15">
      <c r="A656" s="103" t="s">
        <v>1312</v>
      </c>
      <c r="B656" s="102">
        <v>3</v>
      </c>
      <c r="C656" s="105">
        <v>0.0005117166656268478</v>
      </c>
      <c r="D656" s="102" t="s">
        <v>2031</v>
      </c>
      <c r="E656" s="102" t="b">
        <v>0</v>
      </c>
      <c r="F656" s="102" t="b">
        <v>0</v>
      </c>
      <c r="G656" s="102" t="b">
        <v>0</v>
      </c>
    </row>
    <row r="657" spans="1:7" ht="15">
      <c r="A657" s="103" t="s">
        <v>1313</v>
      </c>
      <c r="B657" s="102">
        <v>3</v>
      </c>
      <c r="C657" s="105">
        <v>0.0004560268303783718</v>
      </c>
      <c r="D657" s="102" t="s">
        <v>2031</v>
      </c>
      <c r="E657" s="102" t="b">
        <v>0</v>
      </c>
      <c r="F657" s="102" t="b">
        <v>0</v>
      </c>
      <c r="G657" s="102" t="b">
        <v>0</v>
      </c>
    </row>
    <row r="658" spans="1:7" ht="15">
      <c r="A658" s="103" t="s">
        <v>1314</v>
      </c>
      <c r="B658" s="102">
        <v>3</v>
      </c>
      <c r="C658" s="105">
        <v>0.0006069190677976199</v>
      </c>
      <c r="D658" s="102" t="s">
        <v>2031</v>
      </c>
      <c r="E658" s="102" t="b">
        <v>0</v>
      </c>
      <c r="F658" s="102" t="b">
        <v>0</v>
      </c>
      <c r="G658" s="102" t="b">
        <v>0</v>
      </c>
    </row>
    <row r="659" spans="1:7" ht="15">
      <c r="A659" s="103" t="s">
        <v>1315</v>
      </c>
      <c r="B659" s="102">
        <v>3</v>
      </c>
      <c r="C659" s="105">
        <v>0.0004560268303783718</v>
      </c>
      <c r="D659" s="102" t="s">
        <v>2031</v>
      </c>
      <c r="E659" s="102" t="b">
        <v>0</v>
      </c>
      <c r="F659" s="102" t="b">
        <v>0</v>
      </c>
      <c r="G659" s="102" t="b">
        <v>0</v>
      </c>
    </row>
    <row r="660" spans="1:7" ht="15">
      <c r="A660" s="103" t="s">
        <v>1316</v>
      </c>
      <c r="B660" s="102">
        <v>3</v>
      </c>
      <c r="C660" s="105">
        <v>0.0005117166656268478</v>
      </c>
      <c r="D660" s="102" t="s">
        <v>2031</v>
      </c>
      <c r="E660" s="102" t="b">
        <v>0</v>
      </c>
      <c r="F660" s="102" t="b">
        <v>0</v>
      </c>
      <c r="G660" s="102" t="b">
        <v>0</v>
      </c>
    </row>
    <row r="661" spans="1:7" ht="15">
      <c r="A661" s="103" t="s">
        <v>1317</v>
      </c>
      <c r="B661" s="102">
        <v>3</v>
      </c>
      <c r="C661" s="105">
        <v>0.0004560268303783718</v>
      </c>
      <c r="D661" s="102" t="s">
        <v>2031</v>
      </c>
      <c r="E661" s="102" t="b">
        <v>0</v>
      </c>
      <c r="F661" s="102" t="b">
        <v>0</v>
      </c>
      <c r="G661" s="102" t="b">
        <v>0</v>
      </c>
    </row>
    <row r="662" spans="1:7" ht="15">
      <c r="A662" s="103" t="s">
        <v>1318</v>
      </c>
      <c r="B662" s="102">
        <v>3</v>
      </c>
      <c r="C662" s="105">
        <v>0.0004560268303783718</v>
      </c>
      <c r="D662" s="102" t="s">
        <v>2031</v>
      </c>
      <c r="E662" s="102" t="b">
        <v>0</v>
      </c>
      <c r="F662" s="102" t="b">
        <v>0</v>
      </c>
      <c r="G662" s="102" t="b">
        <v>0</v>
      </c>
    </row>
    <row r="663" spans="1:7" ht="15">
      <c r="A663" s="103" t="s">
        <v>1319</v>
      </c>
      <c r="B663" s="102">
        <v>3</v>
      </c>
      <c r="C663" s="105">
        <v>0.0005117166656268478</v>
      </c>
      <c r="D663" s="102" t="s">
        <v>2031</v>
      </c>
      <c r="E663" s="102" t="b">
        <v>0</v>
      </c>
      <c r="F663" s="102" t="b">
        <v>0</v>
      </c>
      <c r="G663" s="102" t="b">
        <v>0</v>
      </c>
    </row>
    <row r="664" spans="1:7" ht="15">
      <c r="A664" s="103" t="s">
        <v>1320</v>
      </c>
      <c r="B664" s="102">
        <v>3</v>
      </c>
      <c r="C664" s="105">
        <v>0.0004560268303783718</v>
      </c>
      <c r="D664" s="102" t="s">
        <v>2031</v>
      </c>
      <c r="E664" s="102" t="b">
        <v>0</v>
      </c>
      <c r="F664" s="102" t="b">
        <v>0</v>
      </c>
      <c r="G664" s="102" t="b">
        <v>0</v>
      </c>
    </row>
    <row r="665" spans="1:7" ht="15">
      <c r="A665" s="103" t="s">
        <v>1321</v>
      </c>
      <c r="B665" s="102">
        <v>3</v>
      </c>
      <c r="C665" s="105">
        <v>0.0006069190677976199</v>
      </c>
      <c r="D665" s="102" t="s">
        <v>2031</v>
      </c>
      <c r="E665" s="102" t="b">
        <v>0</v>
      </c>
      <c r="F665" s="102" t="b">
        <v>0</v>
      </c>
      <c r="G665" s="102" t="b">
        <v>0</v>
      </c>
    </row>
    <row r="666" spans="1:7" ht="15">
      <c r="A666" s="103" t="s">
        <v>1322</v>
      </c>
      <c r="B666" s="102">
        <v>3</v>
      </c>
      <c r="C666" s="105">
        <v>0.0004560268303783718</v>
      </c>
      <c r="D666" s="102" t="s">
        <v>2031</v>
      </c>
      <c r="E666" s="102" t="b">
        <v>0</v>
      </c>
      <c r="F666" s="102" t="b">
        <v>0</v>
      </c>
      <c r="G666" s="102" t="b">
        <v>0</v>
      </c>
    </row>
    <row r="667" spans="1:7" ht="15">
      <c r="A667" s="103" t="s">
        <v>1323</v>
      </c>
      <c r="B667" s="102">
        <v>3</v>
      </c>
      <c r="C667" s="105">
        <v>0.0005117166656268478</v>
      </c>
      <c r="D667" s="102" t="s">
        <v>2031</v>
      </c>
      <c r="E667" s="102" t="b">
        <v>0</v>
      </c>
      <c r="F667" s="102" t="b">
        <v>0</v>
      </c>
      <c r="G667" s="102" t="b">
        <v>0</v>
      </c>
    </row>
    <row r="668" spans="1:7" ht="15">
      <c r="A668" s="103" t="s">
        <v>1324</v>
      </c>
      <c r="B668" s="102">
        <v>3</v>
      </c>
      <c r="C668" s="105">
        <v>0.0006069190677976199</v>
      </c>
      <c r="D668" s="102" t="s">
        <v>2031</v>
      </c>
      <c r="E668" s="102" t="b">
        <v>0</v>
      </c>
      <c r="F668" s="102" t="b">
        <v>0</v>
      </c>
      <c r="G668" s="102" t="b">
        <v>0</v>
      </c>
    </row>
    <row r="669" spans="1:7" ht="15">
      <c r="A669" s="103" t="s">
        <v>1325</v>
      </c>
      <c r="B669" s="102">
        <v>3</v>
      </c>
      <c r="C669" s="105">
        <v>0.0005117166656268478</v>
      </c>
      <c r="D669" s="102" t="s">
        <v>2031</v>
      </c>
      <c r="E669" s="102" t="b">
        <v>0</v>
      </c>
      <c r="F669" s="102" t="b">
        <v>0</v>
      </c>
      <c r="G669" s="102" t="b">
        <v>0</v>
      </c>
    </row>
    <row r="670" spans="1:7" ht="15">
      <c r="A670" s="103" t="s">
        <v>1326</v>
      </c>
      <c r="B670" s="102">
        <v>3</v>
      </c>
      <c r="C670" s="105">
        <v>0.0004560268303783718</v>
      </c>
      <c r="D670" s="102" t="s">
        <v>2031</v>
      </c>
      <c r="E670" s="102" t="b">
        <v>0</v>
      </c>
      <c r="F670" s="102" t="b">
        <v>1</v>
      </c>
      <c r="G670" s="102" t="b">
        <v>0</v>
      </c>
    </row>
    <row r="671" spans="1:7" ht="15">
      <c r="A671" s="103" t="s">
        <v>1327</v>
      </c>
      <c r="B671" s="102">
        <v>3</v>
      </c>
      <c r="C671" s="105">
        <v>0.0004560268303783718</v>
      </c>
      <c r="D671" s="102" t="s">
        <v>2031</v>
      </c>
      <c r="E671" s="102" t="b">
        <v>0</v>
      </c>
      <c r="F671" s="102" t="b">
        <v>0</v>
      </c>
      <c r="G671" s="102" t="b">
        <v>0</v>
      </c>
    </row>
    <row r="672" spans="1:7" ht="15">
      <c r="A672" s="103" t="s">
        <v>1328</v>
      </c>
      <c r="B672" s="102">
        <v>3</v>
      </c>
      <c r="C672" s="105">
        <v>0.0005117166656268478</v>
      </c>
      <c r="D672" s="102" t="s">
        <v>2031</v>
      </c>
      <c r="E672" s="102" t="b">
        <v>0</v>
      </c>
      <c r="F672" s="102" t="b">
        <v>0</v>
      </c>
      <c r="G672" s="102" t="b">
        <v>0</v>
      </c>
    </row>
    <row r="673" spans="1:7" ht="15">
      <c r="A673" s="103" t="s">
        <v>1329</v>
      </c>
      <c r="B673" s="102">
        <v>3</v>
      </c>
      <c r="C673" s="105">
        <v>0.0004560268303783718</v>
      </c>
      <c r="D673" s="102" t="s">
        <v>2031</v>
      </c>
      <c r="E673" s="102" t="b">
        <v>0</v>
      </c>
      <c r="F673" s="102" t="b">
        <v>0</v>
      </c>
      <c r="G673" s="102" t="b">
        <v>0</v>
      </c>
    </row>
    <row r="674" spans="1:7" ht="15">
      <c r="A674" s="103" t="s">
        <v>1330</v>
      </c>
      <c r="B674" s="102">
        <v>3</v>
      </c>
      <c r="C674" s="105">
        <v>0.0005117166656268478</v>
      </c>
      <c r="D674" s="102" t="s">
        <v>2031</v>
      </c>
      <c r="E674" s="102" t="b">
        <v>0</v>
      </c>
      <c r="F674" s="102" t="b">
        <v>0</v>
      </c>
      <c r="G674" s="102" t="b">
        <v>0</v>
      </c>
    </row>
    <row r="675" spans="1:7" ht="15">
      <c r="A675" s="103" t="s">
        <v>1331</v>
      </c>
      <c r="B675" s="102">
        <v>3</v>
      </c>
      <c r="C675" s="105">
        <v>0.0005117166656268478</v>
      </c>
      <c r="D675" s="102" t="s">
        <v>2031</v>
      </c>
      <c r="E675" s="102" t="b">
        <v>0</v>
      </c>
      <c r="F675" s="102" t="b">
        <v>0</v>
      </c>
      <c r="G675" s="102" t="b">
        <v>0</v>
      </c>
    </row>
    <row r="676" spans="1:7" ht="15">
      <c r="A676" s="103" t="s">
        <v>1332</v>
      </c>
      <c r="B676" s="102">
        <v>3</v>
      </c>
      <c r="C676" s="105">
        <v>0.0006069190677976199</v>
      </c>
      <c r="D676" s="102" t="s">
        <v>2031</v>
      </c>
      <c r="E676" s="102" t="b">
        <v>0</v>
      </c>
      <c r="F676" s="102" t="b">
        <v>0</v>
      </c>
      <c r="G676" s="102" t="b">
        <v>0</v>
      </c>
    </row>
    <row r="677" spans="1:7" ht="15">
      <c r="A677" s="103" t="s">
        <v>1333</v>
      </c>
      <c r="B677" s="102">
        <v>3</v>
      </c>
      <c r="C677" s="105">
        <v>0.0004560268303783718</v>
      </c>
      <c r="D677" s="102" t="s">
        <v>2031</v>
      </c>
      <c r="E677" s="102" t="b">
        <v>1</v>
      </c>
      <c r="F677" s="102" t="b">
        <v>0</v>
      </c>
      <c r="G677" s="102" t="b">
        <v>0</v>
      </c>
    </row>
    <row r="678" spans="1:7" ht="15">
      <c r="A678" s="103" t="s">
        <v>1334</v>
      </c>
      <c r="B678" s="102">
        <v>3</v>
      </c>
      <c r="C678" s="105">
        <v>0.0004560268303783718</v>
      </c>
      <c r="D678" s="102" t="s">
        <v>2031</v>
      </c>
      <c r="E678" s="102" t="b">
        <v>0</v>
      </c>
      <c r="F678" s="102" t="b">
        <v>1</v>
      </c>
      <c r="G678" s="102" t="b">
        <v>0</v>
      </c>
    </row>
    <row r="679" spans="1:7" ht="15">
      <c r="A679" s="103" t="s">
        <v>1335</v>
      </c>
      <c r="B679" s="102">
        <v>3</v>
      </c>
      <c r="C679" s="105">
        <v>0.0004560268303783718</v>
      </c>
      <c r="D679" s="102" t="s">
        <v>2031</v>
      </c>
      <c r="E679" s="102" t="b">
        <v>0</v>
      </c>
      <c r="F679" s="102" t="b">
        <v>0</v>
      </c>
      <c r="G679" s="102" t="b">
        <v>0</v>
      </c>
    </row>
    <row r="680" spans="1:7" ht="15">
      <c r="A680" s="103" t="s">
        <v>1336</v>
      </c>
      <c r="B680" s="102">
        <v>3</v>
      </c>
      <c r="C680" s="105">
        <v>0.0005117166656268478</v>
      </c>
      <c r="D680" s="102" t="s">
        <v>2031</v>
      </c>
      <c r="E680" s="102" t="b">
        <v>0</v>
      </c>
      <c r="F680" s="102" t="b">
        <v>0</v>
      </c>
      <c r="G680" s="102" t="b">
        <v>0</v>
      </c>
    </row>
    <row r="681" spans="1:7" ht="15">
      <c r="A681" s="103" t="s">
        <v>1337</v>
      </c>
      <c r="B681" s="102">
        <v>3</v>
      </c>
      <c r="C681" s="105">
        <v>0.0004560268303783718</v>
      </c>
      <c r="D681" s="102" t="s">
        <v>2031</v>
      </c>
      <c r="E681" s="102" t="b">
        <v>0</v>
      </c>
      <c r="F681" s="102" t="b">
        <v>0</v>
      </c>
      <c r="G681" s="102" t="b">
        <v>0</v>
      </c>
    </row>
    <row r="682" spans="1:7" ht="15">
      <c r="A682" s="103" t="s">
        <v>1338</v>
      </c>
      <c r="B682" s="102">
        <v>3</v>
      </c>
      <c r="C682" s="105">
        <v>0.0004560268303783718</v>
      </c>
      <c r="D682" s="102" t="s">
        <v>2031</v>
      </c>
      <c r="E682" s="102" t="b">
        <v>0</v>
      </c>
      <c r="F682" s="102" t="b">
        <v>0</v>
      </c>
      <c r="G682" s="102" t="b">
        <v>0</v>
      </c>
    </row>
    <row r="683" spans="1:7" ht="15">
      <c r="A683" s="103" t="s">
        <v>1339</v>
      </c>
      <c r="B683" s="102">
        <v>3</v>
      </c>
      <c r="C683" s="105">
        <v>0.0004560268303783718</v>
      </c>
      <c r="D683" s="102" t="s">
        <v>2031</v>
      </c>
      <c r="E683" s="102" t="b">
        <v>0</v>
      </c>
      <c r="F683" s="102" t="b">
        <v>0</v>
      </c>
      <c r="G683" s="102" t="b">
        <v>0</v>
      </c>
    </row>
    <row r="684" spans="1:7" ht="15">
      <c r="A684" s="103" t="s">
        <v>1340</v>
      </c>
      <c r="B684" s="102">
        <v>3</v>
      </c>
      <c r="C684" s="105">
        <v>0.0006069190677976199</v>
      </c>
      <c r="D684" s="102" t="s">
        <v>2031</v>
      </c>
      <c r="E684" s="102" t="b">
        <v>0</v>
      </c>
      <c r="F684" s="102" t="b">
        <v>0</v>
      </c>
      <c r="G684" s="102" t="b">
        <v>0</v>
      </c>
    </row>
    <row r="685" spans="1:7" ht="15">
      <c r="A685" s="103" t="s">
        <v>1341</v>
      </c>
      <c r="B685" s="102">
        <v>3</v>
      </c>
      <c r="C685" s="105">
        <v>0.0004560268303783718</v>
      </c>
      <c r="D685" s="102" t="s">
        <v>2031</v>
      </c>
      <c r="E685" s="102" t="b">
        <v>0</v>
      </c>
      <c r="F685" s="102" t="b">
        <v>0</v>
      </c>
      <c r="G685" s="102" t="b">
        <v>0</v>
      </c>
    </row>
    <row r="686" spans="1:7" ht="15">
      <c r="A686" s="103" t="s">
        <v>1342</v>
      </c>
      <c r="B686" s="102">
        <v>3</v>
      </c>
      <c r="C686" s="105">
        <v>0.0005117166656268478</v>
      </c>
      <c r="D686" s="102" t="s">
        <v>2031</v>
      </c>
      <c r="E686" s="102" t="b">
        <v>0</v>
      </c>
      <c r="F686" s="102" t="b">
        <v>0</v>
      </c>
      <c r="G686" s="102" t="b">
        <v>0</v>
      </c>
    </row>
    <row r="687" spans="1:7" ht="15">
      <c r="A687" s="103" t="s">
        <v>1343</v>
      </c>
      <c r="B687" s="102">
        <v>3</v>
      </c>
      <c r="C687" s="105">
        <v>0.0004560268303783718</v>
      </c>
      <c r="D687" s="102" t="s">
        <v>2031</v>
      </c>
      <c r="E687" s="102" t="b">
        <v>1</v>
      </c>
      <c r="F687" s="102" t="b">
        <v>0</v>
      </c>
      <c r="G687" s="102" t="b">
        <v>0</v>
      </c>
    </row>
    <row r="688" spans="1:7" ht="15">
      <c r="A688" s="103" t="s">
        <v>1344</v>
      </c>
      <c r="B688" s="102">
        <v>3</v>
      </c>
      <c r="C688" s="105">
        <v>0.0004560268303783718</v>
      </c>
      <c r="D688" s="102" t="s">
        <v>2031</v>
      </c>
      <c r="E688" s="102" t="b">
        <v>0</v>
      </c>
      <c r="F688" s="102" t="b">
        <v>0</v>
      </c>
      <c r="G688" s="102" t="b">
        <v>0</v>
      </c>
    </row>
    <row r="689" spans="1:7" ht="15">
      <c r="A689" s="103" t="s">
        <v>1345</v>
      </c>
      <c r="B689" s="102">
        <v>3</v>
      </c>
      <c r="C689" s="105">
        <v>0.0004560268303783718</v>
      </c>
      <c r="D689" s="102" t="s">
        <v>2031</v>
      </c>
      <c r="E689" s="102" t="b">
        <v>1</v>
      </c>
      <c r="F689" s="102" t="b">
        <v>0</v>
      </c>
      <c r="G689" s="102" t="b">
        <v>0</v>
      </c>
    </row>
    <row r="690" spans="1:7" ht="15">
      <c r="A690" s="103" t="s">
        <v>1346</v>
      </c>
      <c r="B690" s="102">
        <v>3</v>
      </c>
      <c r="C690" s="105">
        <v>0.0005117166656268478</v>
      </c>
      <c r="D690" s="102" t="s">
        <v>2031</v>
      </c>
      <c r="E690" s="102" t="b">
        <v>0</v>
      </c>
      <c r="F690" s="102" t="b">
        <v>0</v>
      </c>
      <c r="G690" s="102" t="b">
        <v>0</v>
      </c>
    </row>
    <row r="691" spans="1:7" ht="15">
      <c r="A691" s="103" t="s">
        <v>1347</v>
      </c>
      <c r="B691" s="102">
        <v>3</v>
      </c>
      <c r="C691" s="105">
        <v>0.0004560268303783718</v>
      </c>
      <c r="D691" s="102" t="s">
        <v>2031</v>
      </c>
      <c r="E691" s="102" t="b">
        <v>0</v>
      </c>
      <c r="F691" s="102" t="b">
        <v>0</v>
      </c>
      <c r="G691" s="102" t="b">
        <v>0</v>
      </c>
    </row>
    <row r="692" spans="1:7" ht="15">
      <c r="A692" s="103" t="s">
        <v>1348</v>
      </c>
      <c r="B692" s="102">
        <v>3</v>
      </c>
      <c r="C692" s="105">
        <v>0.0004560268303783718</v>
      </c>
      <c r="D692" s="102" t="s">
        <v>2031</v>
      </c>
      <c r="E692" s="102" t="b">
        <v>0</v>
      </c>
      <c r="F692" s="102" t="b">
        <v>0</v>
      </c>
      <c r="G692" s="102" t="b">
        <v>0</v>
      </c>
    </row>
    <row r="693" spans="1:7" ht="15">
      <c r="A693" s="103" t="s">
        <v>1349</v>
      </c>
      <c r="B693" s="102">
        <v>3</v>
      </c>
      <c r="C693" s="105">
        <v>0.0004560268303783718</v>
      </c>
      <c r="D693" s="102" t="s">
        <v>2031</v>
      </c>
      <c r="E693" s="102" t="b">
        <v>0</v>
      </c>
      <c r="F693" s="102" t="b">
        <v>0</v>
      </c>
      <c r="G693" s="102" t="b">
        <v>0</v>
      </c>
    </row>
    <row r="694" spans="1:7" ht="15">
      <c r="A694" s="103" t="s">
        <v>1350</v>
      </c>
      <c r="B694" s="102">
        <v>3</v>
      </c>
      <c r="C694" s="105">
        <v>0.0006069190677976199</v>
      </c>
      <c r="D694" s="102" t="s">
        <v>2031</v>
      </c>
      <c r="E694" s="102" t="b">
        <v>0</v>
      </c>
      <c r="F694" s="102" t="b">
        <v>0</v>
      </c>
      <c r="G694" s="102" t="b">
        <v>0</v>
      </c>
    </row>
    <row r="695" spans="1:7" ht="15">
      <c r="A695" s="103" t="s">
        <v>1351</v>
      </c>
      <c r="B695" s="102">
        <v>3</v>
      </c>
      <c r="C695" s="105">
        <v>0.0004560268303783718</v>
      </c>
      <c r="D695" s="102" t="s">
        <v>2031</v>
      </c>
      <c r="E695" s="102" t="b">
        <v>0</v>
      </c>
      <c r="F695" s="102" t="b">
        <v>0</v>
      </c>
      <c r="G695" s="102" t="b">
        <v>0</v>
      </c>
    </row>
    <row r="696" spans="1:7" ht="15">
      <c r="A696" s="103" t="s">
        <v>1352</v>
      </c>
      <c r="B696" s="102">
        <v>3</v>
      </c>
      <c r="C696" s="105">
        <v>0.0005117166656268478</v>
      </c>
      <c r="D696" s="102" t="s">
        <v>2031</v>
      </c>
      <c r="E696" s="102" t="b">
        <v>0</v>
      </c>
      <c r="F696" s="102" t="b">
        <v>0</v>
      </c>
      <c r="G696" s="102" t="b">
        <v>0</v>
      </c>
    </row>
    <row r="697" spans="1:7" ht="15">
      <c r="A697" s="103" t="s">
        <v>1353</v>
      </c>
      <c r="B697" s="102">
        <v>3</v>
      </c>
      <c r="C697" s="105">
        <v>0.0005117166656268478</v>
      </c>
      <c r="D697" s="102" t="s">
        <v>2031</v>
      </c>
      <c r="E697" s="102" t="b">
        <v>0</v>
      </c>
      <c r="F697" s="102" t="b">
        <v>0</v>
      </c>
      <c r="G697" s="102" t="b">
        <v>0</v>
      </c>
    </row>
    <row r="698" spans="1:7" ht="15">
      <c r="A698" s="103" t="s">
        <v>1354</v>
      </c>
      <c r="B698" s="102">
        <v>3</v>
      </c>
      <c r="C698" s="105">
        <v>0.0004560268303783718</v>
      </c>
      <c r="D698" s="102" t="s">
        <v>2031</v>
      </c>
      <c r="E698" s="102" t="b">
        <v>0</v>
      </c>
      <c r="F698" s="102" t="b">
        <v>0</v>
      </c>
      <c r="G698" s="102" t="b">
        <v>0</v>
      </c>
    </row>
    <row r="699" spans="1:7" ht="15">
      <c r="A699" s="103" t="s">
        <v>1355</v>
      </c>
      <c r="B699" s="102">
        <v>3</v>
      </c>
      <c r="C699" s="105">
        <v>0.0004560268303783718</v>
      </c>
      <c r="D699" s="102" t="s">
        <v>2031</v>
      </c>
      <c r="E699" s="102" t="b">
        <v>0</v>
      </c>
      <c r="F699" s="102" t="b">
        <v>0</v>
      </c>
      <c r="G699" s="102" t="b">
        <v>0</v>
      </c>
    </row>
    <row r="700" spans="1:7" ht="15">
      <c r="A700" s="103" t="s">
        <v>1356</v>
      </c>
      <c r="B700" s="102">
        <v>3</v>
      </c>
      <c r="C700" s="105">
        <v>0.0004560268303783718</v>
      </c>
      <c r="D700" s="102" t="s">
        <v>2031</v>
      </c>
      <c r="E700" s="102" t="b">
        <v>0</v>
      </c>
      <c r="F700" s="102" t="b">
        <v>0</v>
      </c>
      <c r="G700" s="102" t="b">
        <v>0</v>
      </c>
    </row>
    <row r="701" spans="1:7" ht="15">
      <c r="A701" s="103" t="s">
        <v>1357</v>
      </c>
      <c r="B701" s="102">
        <v>3</v>
      </c>
      <c r="C701" s="105">
        <v>0.0005117166656268478</v>
      </c>
      <c r="D701" s="102" t="s">
        <v>2031</v>
      </c>
      <c r="E701" s="102" t="b">
        <v>0</v>
      </c>
      <c r="F701" s="102" t="b">
        <v>0</v>
      </c>
      <c r="G701" s="102" t="b">
        <v>0</v>
      </c>
    </row>
    <row r="702" spans="1:7" ht="15">
      <c r="A702" s="103" t="s">
        <v>1358</v>
      </c>
      <c r="B702" s="102">
        <v>3</v>
      </c>
      <c r="C702" s="105">
        <v>0.0004560268303783718</v>
      </c>
      <c r="D702" s="102" t="s">
        <v>2031</v>
      </c>
      <c r="E702" s="102" t="b">
        <v>1</v>
      </c>
      <c r="F702" s="102" t="b">
        <v>0</v>
      </c>
      <c r="G702" s="102" t="b">
        <v>0</v>
      </c>
    </row>
    <row r="703" spans="1:7" ht="15">
      <c r="A703" s="103" t="s">
        <v>1359</v>
      </c>
      <c r="B703" s="102">
        <v>3</v>
      </c>
      <c r="C703" s="105">
        <v>0.0006069190677976199</v>
      </c>
      <c r="D703" s="102" t="s">
        <v>2031</v>
      </c>
      <c r="E703" s="102" t="b">
        <v>0</v>
      </c>
      <c r="F703" s="102" t="b">
        <v>0</v>
      </c>
      <c r="G703" s="102" t="b">
        <v>0</v>
      </c>
    </row>
    <row r="704" spans="1:7" ht="15">
      <c r="A704" s="103" t="s">
        <v>1360</v>
      </c>
      <c r="B704" s="102">
        <v>3</v>
      </c>
      <c r="C704" s="105">
        <v>0.0004560268303783718</v>
      </c>
      <c r="D704" s="102" t="s">
        <v>2031</v>
      </c>
      <c r="E704" s="102" t="b">
        <v>0</v>
      </c>
      <c r="F704" s="102" t="b">
        <v>0</v>
      </c>
      <c r="G704" s="102" t="b">
        <v>0</v>
      </c>
    </row>
    <row r="705" spans="1:7" ht="15">
      <c r="A705" s="103" t="s">
        <v>1361</v>
      </c>
      <c r="B705" s="102">
        <v>3</v>
      </c>
      <c r="C705" s="105">
        <v>0.0006069190677976199</v>
      </c>
      <c r="D705" s="102" t="s">
        <v>2031</v>
      </c>
      <c r="E705" s="102" t="b">
        <v>0</v>
      </c>
      <c r="F705" s="102" t="b">
        <v>0</v>
      </c>
      <c r="G705" s="102" t="b">
        <v>0</v>
      </c>
    </row>
    <row r="706" spans="1:7" ht="15">
      <c r="A706" s="103" t="s">
        <v>1362</v>
      </c>
      <c r="B706" s="102">
        <v>3</v>
      </c>
      <c r="C706" s="105">
        <v>0.0004560268303783718</v>
      </c>
      <c r="D706" s="102" t="s">
        <v>2031</v>
      </c>
      <c r="E706" s="102" t="b">
        <v>0</v>
      </c>
      <c r="F706" s="102" t="b">
        <v>0</v>
      </c>
      <c r="G706" s="102" t="b">
        <v>0</v>
      </c>
    </row>
    <row r="707" spans="1:7" ht="15">
      <c r="A707" s="103" t="s">
        <v>1363</v>
      </c>
      <c r="B707" s="102">
        <v>3</v>
      </c>
      <c r="C707" s="105">
        <v>0.0004560268303783718</v>
      </c>
      <c r="D707" s="102" t="s">
        <v>2031</v>
      </c>
      <c r="E707" s="102" t="b">
        <v>0</v>
      </c>
      <c r="F707" s="102" t="b">
        <v>0</v>
      </c>
      <c r="G707" s="102" t="b">
        <v>0</v>
      </c>
    </row>
    <row r="708" spans="1:7" ht="15">
      <c r="A708" s="103" t="s">
        <v>1364</v>
      </c>
      <c r="B708" s="102">
        <v>3</v>
      </c>
      <c r="C708" s="105">
        <v>0.0006069190677976199</v>
      </c>
      <c r="D708" s="102" t="s">
        <v>2031</v>
      </c>
      <c r="E708" s="102" t="b">
        <v>0</v>
      </c>
      <c r="F708" s="102" t="b">
        <v>0</v>
      </c>
      <c r="G708" s="102" t="b">
        <v>0</v>
      </c>
    </row>
    <row r="709" spans="1:7" ht="15">
      <c r="A709" s="103" t="s">
        <v>1365</v>
      </c>
      <c r="B709" s="102">
        <v>3</v>
      </c>
      <c r="C709" s="105">
        <v>0.0006069190677976199</v>
      </c>
      <c r="D709" s="102" t="s">
        <v>2031</v>
      </c>
      <c r="E709" s="102" t="b">
        <v>0</v>
      </c>
      <c r="F709" s="102" t="b">
        <v>0</v>
      </c>
      <c r="G709" s="102" t="b">
        <v>0</v>
      </c>
    </row>
    <row r="710" spans="1:7" ht="15">
      <c r="A710" s="103" t="s">
        <v>1366</v>
      </c>
      <c r="B710" s="102">
        <v>3</v>
      </c>
      <c r="C710" s="105">
        <v>0.0004560268303783718</v>
      </c>
      <c r="D710" s="102" t="s">
        <v>2031</v>
      </c>
      <c r="E710" s="102" t="b">
        <v>0</v>
      </c>
      <c r="F710" s="102" t="b">
        <v>1</v>
      </c>
      <c r="G710" s="102" t="b">
        <v>0</v>
      </c>
    </row>
    <row r="711" spans="1:7" ht="15">
      <c r="A711" s="103" t="s">
        <v>1367</v>
      </c>
      <c r="B711" s="102">
        <v>3</v>
      </c>
      <c r="C711" s="105">
        <v>0.0005117166656268478</v>
      </c>
      <c r="D711" s="102" t="s">
        <v>2031</v>
      </c>
      <c r="E711" s="102" t="b">
        <v>1</v>
      </c>
      <c r="F711" s="102" t="b">
        <v>0</v>
      </c>
      <c r="G711" s="102" t="b">
        <v>0</v>
      </c>
    </row>
    <row r="712" spans="1:7" ht="15">
      <c r="A712" s="103" t="s">
        <v>1368</v>
      </c>
      <c r="B712" s="102">
        <v>3</v>
      </c>
      <c r="C712" s="105">
        <v>0.0005117166656268478</v>
      </c>
      <c r="D712" s="102" t="s">
        <v>2031</v>
      </c>
      <c r="E712" s="102" t="b">
        <v>0</v>
      </c>
      <c r="F712" s="102" t="b">
        <v>1</v>
      </c>
      <c r="G712" s="102" t="b">
        <v>0</v>
      </c>
    </row>
    <row r="713" spans="1:7" ht="15">
      <c r="A713" s="103" t="s">
        <v>1369</v>
      </c>
      <c r="B713" s="102">
        <v>3</v>
      </c>
      <c r="C713" s="105">
        <v>0.0005117166656268478</v>
      </c>
      <c r="D713" s="102" t="s">
        <v>2031</v>
      </c>
      <c r="E713" s="102" t="b">
        <v>0</v>
      </c>
      <c r="F713" s="102" t="b">
        <v>0</v>
      </c>
      <c r="G713" s="102" t="b">
        <v>0</v>
      </c>
    </row>
    <row r="714" spans="1:7" ht="15">
      <c r="A714" s="103" t="s">
        <v>1370</v>
      </c>
      <c r="B714" s="102">
        <v>3</v>
      </c>
      <c r="C714" s="105">
        <v>0.0004560268303783718</v>
      </c>
      <c r="D714" s="102" t="s">
        <v>2031</v>
      </c>
      <c r="E714" s="102" t="b">
        <v>0</v>
      </c>
      <c r="F714" s="102" t="b">
        <v>0</v>
      </c>
      <c r="G714" s="102" t="b">
        <v>0</v>
      </c>
    </row>
    <row r="715" spans="1:7" ht="15">
      <c r="A715" s="103" t="s">
        <v>1371</v>
      </c>
      <c r="B715" s="102">
        <v>3</v>
      </c>
      <c r="C715" s="105">
        <v>0.0004560268303783718</v>
      </c>
      <c r="D715" s="102" t="s">
        <v>2031</v>
      </c>
      <c r="E715" s="102" t="b">
        <v>0</v>
      </c>
      <c r="F715" s="102" t="b">
        <v>0</v>
      </c>
      <c r="G715" s="102" t="b">
        <v>0</v>
      </c>
    </row>
    <row r="716" spans="1:7" ht="15">
      <c r="A716" s="103" t="s">
        <v>1372</v>
      </c>
      <c r="B716" s="102">
        <v>3</v>
      </c>
      <c r="C716" s="105">
        <v>0.0006069190677976199</v>
      </c>
      <c r="D716" s="102" t="s">
        <v>2031</v>
      </c>
      <c r="E716" s="102" t="b">
        <v>1</v>
      </c>
      <c r="F716" s="102" t="b">
        <v>0</v>
      </c>
      <c r="G716" s="102" t="b">
        <v>0</v>
      </c>
    </row>
    <row r="717" spans="1:7" ht="15">
      <c r="A717" s="103" t="s">
        <v>1373</v>
      </c>
      <c r="B717" s="102">
        <v>3</v>
      </c>
      <c r="C717" s="105">
        <v>0.0004560268303783718</v>
      </c>
      <c r="D717" s="102" t="s">
        <v>2031</v>
      </c>
      <c r="E717" s="102" t="b">
        <v>0</v>
      </c>
      <c r="F717" s="102" t="b">
        <v>0</v>
      </c>
      <c r="G717" s="102" t="b">
        <v>0</v>
      </c>
    </row>
    <row r="718" spans="1:7" ht="15">
      <c r="A718" s="103" t="s">
        <v>1374</v>
      </c>
      <c r="B718" s="102">
        <v>3</v>
      </c>
      <c r="C718" s="105">
        <v>0.0004560268303783718</v>
      </c>
      <c r="D718" s="102" t="s">
        <v>2031</v>
      </c>
      <c r="E718" s="102" t="b">
        <v>0</v>
      </c>
      <c r="F718" s="102" t="b">
        <v>0</v>
      </c>
      <c r="G718" s="102" t="b">
        <v>0</v>
      </c>
    </row>
    <row r="719" spans="1:7" ht="15">
      <c r="A719" s="103" t="s">
        <v>1375</v>
      </c>
      <c r="B719" s="102">
        <v>3</v>
      </c>
      <c r="C719" s="105">
        <v>0.0005117166656268478</v>
      </c>
      <c r="D719" s="102" t="s">
        <v>2031</v>
      </c>
      <c r="E719" s="102" t="b">
        <v>0</v>
      </c>
      <c r="F719" s="102" t="b">
        <v>0</v>
      </c>
      <c r="G719" s="102" t="b">
        <v>0</v>
      </c>
    </row>
    <row r="720" spans="1:7" ht="15">
      <c r="A720" s="103" t="s">
        <v>1376</v>
      </c>
      <c r="B720" s="102">
        <v>3</v>
      </c>
      <c r="C720" s="105">
        <v>0.0005117166656268478</v>
      </c>
      <c r="D720" s="102" t="s">
        <v>2031</v>
      </c>
      <c r="E720" s="102" t="b">
        <v>0</v>
      </c>
      <c r="F720" s="102" t="b">
        <v>0</v>
      </c>
      <c r="G720" s="102" t="b">
        <v>0</v>
      </c>
    </row>
    <row r="721" spans="1:7" ht="15">
      <c r="A721" s="103" t="s">
        <v>1377</v>
      </c>
      <c r="B721" s="102">
        <v>3</v>
      </c>
      <c r="C721" s="105">
        <v>0.0004560268303783718</v>
      </c>
      <c r="D721" s="102" t="s">
        <v>2031</v>
      </c>
      <c r="E721" s="102" t="b">
        <v>0</v>
      </c>
      <c r="F721" s="102" t="b">
        <v>0</v>
      </c>
      <c r="G721" s="102" t="b">
        <v>0</v>
      </c>
    </row>
    <row r="722" spans="1:7" ht="15">
      <c r="A722" s="103" t="s">
        <v>1378</v>
      </c>
      <c r="B722" s="102">
        <v>3</v>
      </c>
      <c r="C722" s="105">
        <v>0.0004560268303783718</v>
      </c>
      <c r="D722" s="102" t="s">
        <v>2031</v>
      </c>
      <c r="E722" s="102" t="b">
        <v>0</v>
      </c>
      <c r="F722" s="102" t="b">
        <v>0</v>
      </c>
      <c r="G722" s="102" t="b">
        <v>0</v>
      </c>
    </row>
    <row r="723" spans="1:7" ht="15">
      <c r="A723" s="103" t="s">
        <v>1379</v>
      </c>
      <c r="B723" s="102">
        <v>3</v>
      </c>
      <c r="C723" s="105">
        <v>0.0004560268303783718</v>
      </c>
      <c r="D723" s="102" t="s">
        <v>2031</v>
      </c>
      <c r="E723" s="102" t="b">
        <v>0</v>
      </c>
      <c r="F723" s="102" t="b">
        <v>0</v>
      </c>
      <c r="G723" s="102" t="b">
        <v>0</v>
      </c>
    </row>
    <row r="724" spans="1:7" ht="15">
      <c r="A724" s="103" t="s">
        <v>1380</v>
      </c>
      <c r="B724" s="102">
        <v>3</v>
      </c>
      <c r="C724" s="105">
        <v>0.0004560268303783718</v>
      </c>
      <c r="D724" s="102" t="s">
        <v>2031</v>
      </c>
      <c r="E724" s="102" t="b">
        <v>0</v>
      </c>
      <c r="F724" s="102" t="b">
        <v>0</v>
      </c>
      <c r="G724" s="102" t="b">
        <v>0</v>
      </c>
    </row>
    <row r="725" spans="1:7" ht="15">
      <c r="A725" s="103" t="s">
        <v>1381</v>
      </c>
      <c r="B725" s="102">
        <v>3</v>
      </c>
      <c r="C725" s="105">
        <v>0.0004560268303783718</v>
      </c>
      <c r="D725" s="102" t="s">
        <v>2031</v>
      </c>
      <c r="E725" s="102" t="b">
        <v>0</v>
      </c>
      <c r="F725" s="102" t="b">
        <v>0</v>
      </c>
      <c r="G725" s="102" t="b">
        <v>0</v>
      </c>
    </row>
    <row r="726" spans="1:7" ht="15">
      <c r="A726" s="103" t="s">
        <v>1382</v>
      </c>
      <c r="B726" s="102">
        <v>3</v>
      </c>
      <c r="C726" s="105">
        <v>0.0004560268303783718</v>
      </c>
      <c r="D726" s="102" t="s">
        <v>2031</v>
      </c>
      <c r="E726" s="102" t="b">
        <v>0</v>
      </c>
      <c r="F726" s="102" t="b">
        <v>0</v>
      </c>
      <c r="G726" s="102" t="b">
        <v>0</v>
      </c>
    </row>
    <row r="727" spans="1:7" ht="15">
      <c r="A727" s="103" t="s">
        <v>1383</v>
      </c>
      <c r="B727" s="102">
        <v>3</v>
      </c>
      <c r="C727" s="105">
        <v>0.0006069190677976199</v>
      </c>
      <c r="D727" s="102" t="s">
        <v>2031</v>
      </c>
      <c r="E727" s="102" t="b">
        <v>0</v>
      </c>
      <c r="F727" s="102" t="b">
        <v>0</v>
      </c>
      <c r="G727" s="102" t="b">
        <v>0</v>
      </c>
    </row>
    <row r="728" spans="1:7" ht="15">
      <c r="A728" s="103" t="s">
        <v>1384</v>
      </c>
      <c r="B728" s="102">
        <v>3</v>
      </c>
      <c r="C728" s="105">
        <v>0.0004560268303783718</v>
      </c>
      <c r="D728" s="102" t="s">
        <v>2031</v>
      </c>
      <c r="E728" s="102" t="b">
        <v>0</v>
      </c>
      <c r="F728" s="102" t="b">
        <v>0</v>
      </c>
      <c r="G728" s="102" t="b">
        <v>0</v>
      </c>
    </row>
    <row r="729" spans="1:7" ht="15">
      <c r="A729" s="103" t="s">
        <v>1385</v>
      </c>
      <c r="B729" s="102">
        <v>3</v>
      </c>
      <c r="C729" s="105">
        <v>0.0004560268303783718</v>
      </c>
      <c r="D729" s="102" t="s">
        <v>2031</v>
      </c>
      <c r="E729" s="102" t="b">
        <v>0</v>
      </c>
      <c r="F729" s="102" t="b">
        <v>0</v>
      </c>
      <c r="G729" s="102" t="b">
        <v>0</v>
      </c>
    </row>
    <row r="730" spans="1:7" ht="15">
      <c r="A730" s="103" t="s">
        <v>1386</v>
      </c>
      <c r="B730" s="102">
        <v>3</v>
      </c>
      <c r="C730" s="105">
        <v>0.0004560268303783718</v>
      </c>
      <c r="D730" s="102" t="s">
        <v>2031</v>
      </c>
      <c r="E730" s="102" t="b">
        <v>0</v>
      </c>
      <c r="F730" s="102" t="b">
        <v>0</v>
      </c>
      <c r="G730" s="102" t="b">
        <v>0</v>
      </c>
    </row>
    <row r="731" spans="1:7" ht="15">
      <c r="A731" s="103" t="s">
        <v>1387</v>
      </c>
      <c r="B731" s="102">
        <v>3</v>
      </c>
      <c r="C731" s="105">
        <v>0.0004560268303783718</v>
      </c>
      <c r="D731" s="102" t="s">
        <v>2031</v>
      </c>
      <c r="E731" s="102" t="b">
        <v>0</v>
      </c>
      <c r="F731" s="102" t="b">
        <v>0</v>
      </c>
      <c r="G731" s="102" t="b">
        <v>0</v>
      </c>
    </row>
    <row r="732" spans="1:7" ht="15">
      <c r="A732" s="103" t="s">
        <v>1388</v>
      </c>
      <c r="B732" s="102">
        <v>3</v>
      </c>
      <c r="C732" s="105">
        <v>0.0004560268303783718</v>
      </c>
      <c r="D732" s="102" t="s">
        <v>2031</v>
      </c>
      <c r="E732" s="102" t="b">
        <v>0</v>
      </c>
      <c r="F732" s="102" t="b">
        <v>0</v>
      </c>
      <c r="G732" s="102" t="b">
        <v>0</v>
      </c>
    </row>
    <row r="733" spans="1:7" ht="15">
      <c r="A733" s="103" t="s">
        <v>1389</v>
      </c>
      <c r="B733" s="102">
        <v>3</v>
      </c>
      <c r="C733" s="105">
        <v>0.0004560268303783718</v>
      </c>
      <c r="D733" s="102" t="s">
        <v>2031</v>
      </c>
      <c r="E733" s="102" t="b">
        <v>0</v>
      </c>
      <c r="F733" s="102" t="b">
        <v>0</v>
      </c>
      <c r="G733" s="102" t="b">
        <v>0</v>
      </c>
    </row>
    <row r="734" spans="1:7" ht="15">
      <c r="A734" s="103" t="s">
        <v>1390</v>
      </c>
      <c r="B734" s="102">
        <v>3</v>
      </c>
      <c r="C734" s="105">
        <v>0.0004560268303783718</v>
      </c>
      <c r="D734" s="102" t="s">
        <v>2031</v>
      </c>
      <c r="E734" s="102" t="b">
        <v>0</v>
      </c>
      <c r="F734" s="102" t="b">
        <v>0</v>
      </c>
      <c r="G734" s="102" t="b">
        <v>0</v>
      </c>
    </row>
    <row r="735" spans="1:7" ht="15">
      <c r="A735" s="103" t="s">
        <v>1391</v>
      </c>
      <c r="B735" s="102">
        <v>3</v>
      </c>
      <c r="C735" s="105">
        <v>0.0005117166656268478</v>
      </c>
      <c r="D735" s="102" t="s">
        <v>2031</v>
      </c>
      <c r="E735" s="102" t="b">
        <v>0</v>
      </c>
      <c r="F735" s="102" t="b">
        <v>0</v>
      </c>
      <c r="G735" s="102" t="b">
        <v>0</v>
      </c>
    </row>
    <row r="736" spans="1:7" ht="15">
      <c r="A736" s="103" t="s">
        <v>1392</v>
      </c>
      <c r="B736" s="102">
        <v>3</v>
      </c>
      <c r="C736" s="105">
        <v>0.0004560268303783718</v>
      </c>
      <c r="D736" s="102" t="s">
        <v>2031</v>
      </c>
      <c r="E736" s="102" t="b">
        <v>0</v>
      </c>
      <c r="F736" s="102" t="b">
        <v>0</v>
      </c>
      <c r="G736" s="102" t="b">
        <v>0</v>
      </c>
    </row>
    <row r="737" spans="1:7" ht="15">
      <c r="A737" s="103" t="s">
        <v>1393</v>
      </c>
      <c r="B737" s="102">
        <v>3</v>
      </c>
      <c r="C737" s="105">
        <v>0.0005117166656268478</v>
      </c>
      <c r="D737" s="102" t="s">
        <v>2031</v>
      </c>
      <c r="E737" s="102" t="b">
        <v>0</v>
      </c>
      <c r="F737" s="102" t="b">
        <v>0</v>
      </c>
      <c r="G737" s="102" t="b">
        <v>0</v>
      </c>
    </row>
    <row r="738" spans="1:7" ht="15">
      <c r="A738" s="103" t="s">
        <v>1394</v>
      </c>
      <c r="B738" s="102">
        <v>3</v>
      </c>
      <c r="C738" s="105">
        <v>0.0004560268303783718</v>
      </c>
      <c r="D738" s="102" t="s">
        <v>2031</v>
      </c>
      <c r="E738" s="102" t="b">
        <v>0</v>
      </c>
      <c r="F738" s="102" t="b">
        <v>0</v>
      </c>
      <c r="G738" s="102" t="b">
        <v>0</v>
      </c>
    </row>
    <row r="739" spans="1:7" ht="15">
      <c r="A739" s="103" t="s">
        <v>1395</v>
      </c>
      <c r="B739" s="102">
        <v>3</v>
      </c>
      <c r="C739" s="105">
        <v>0.0005117166656268478</v>
      </c>
      <c r="D739" s="102" t="s">
        <v>2031</v>
      </c>
      <c r="E739" s="102" t="b">
        <v>0</v>
      </c>
      <c r="F739" s="102" t="b">
        <v>0</v>
      </c>
      <c r="G739" s="102" t="b">
        <v>0</v>
      </c>
    </row>
    <row r="740" spans="1:7" ht="15">
      <c r="A740" s="103" t="s">
        <v>1396</v>
      </c>
      <c r="B740" s="102">
        <v>3</v>
      </c>
      <c r="C740" s="105">
        <v>0.0004560268303783718</v>
      </c>
      <c r="D740" s="102" t="s">
        <v>2031</v>
      </c>
      <c r="E740" s="102" t="b">
        <v>0</v>
      </c>
      <c r="F740" s="102" t="b">
        <v>0</v>
      </c>
      <c r="G740" s="102" t="b">
        <v>0</v>
      </c>
    </row>
    <row r="741" spans="1:7" ht="15">
      <c r="A741" s="103" t="s">
        <v>1397</v>
      </c>
      <c r="B741" s="102">
        <v>3</v>
      </c>
      <c r="C741" s="105">
        <v>0.0006069190677976199</v>
      </c>
      <c r="D741" s="102" t="s">
        <v>2031</v>
      </c>
      <c r="E741" s="102" t="b">
        <v>0</v>
      </c>
      <c r="F741" s="102" t="b">
        <v>0</v>
      </c>
      <c r="G741" s="102" t="b">
        <v>0</v>
      </c>
    </row>
    <row r="742" spans="1:7" ht="15">
      <c r="A742" s="103" t="s">
        <v>1398</v>
      </c>
      <c r="B742" s="102">
        <v>3</v>
      </c>
      <c r="C742" s="105">
        <v>0.0004560268303783718</v>
      </c>
      <c r="D742" s="102" t="s">
        <v>2031</v>
      </c>
      <c r="E742" s="102" t="b">
        <v>0</v>
      </c>
      <c r="F742" s="102" t="b">
        <v>0</v>
      </c>
      <c r="G742" s="102" t="b">
        <v>0</v>
      </c>
    </row>
    <row r="743" spans="1:7" ht="15">
      <c r="A743" s="103" t="s">
        <v>1399</v>
      </c>
      <c r="B743" s="102">
        <v>3</v>
      </c>
      <c r="C743" s="105">
        <v>0.0004560268303783718</v>
      </c>
      <c r="D743" s="102" t="s">
        <v>2031</v>
      </c>
      <c r="E743" s="102" t="b">
        <v>0</v>
      </c>
      <c r="F743" s="102" t="b">
        <v>0</v>
      </c>
      <c r="G743" s="102" t="b">
        <v>0</v>
      </c>
    </row>
    <row r="744" spans="1:7" ht="15">
      <c r="A744" s="103" t="s">
        <v>1400</v>
      </c>
      <c r="B744" s="102">
        <v>3</v>
      </c>
      <c r="C744" s="105">
        <v>0.0004560268303783718</v>
      </c>
      <c r="D744" s="102" t="s">
        <v>2031</v>
      </c>
      <c r="E744" s="102" t="b">
        <v>0</v>
      </c>
      <c r="F744" s="102" t="b">
        <v>0</v>
      </c>
      <c r="G744" s="102" t="b">
        <v>0</v>
      </c>
    </row>
    <row r="745" spans="1:7" ht="15">
      <c r="A745" s="103" t="s">
        <v>1401</v>
      </c>
      <c r="B745" s="102">
        <v>3</v>
      </c>
      <c r="C745" s="105">
        <v>0.0005117166656268478</v>
      </c>
      <c r="D745" s="102" t="s">
        <v>2031</v>
      </c>
      <c r="E745" s="102" t="b">
        <v>0</v>
      </c>
      <c r="F745" s="102" t="b">
        <v>0</v>
      </c>
      <c r="G745" s="102" t="b">
        <v>0</v>
      </c>
    </row>
    <row r="746" spans="1:7" ht="15">
      <c r="A746" s="103" t="s">
        <v>1402</v>
      </c>
      <c r="B746" s="102">
        <v>3</v>
      </c>
      <c r="C746" s="105">
        <v>0.0004560268303783718</v>
      </c>
      <c r="D746" s="102" t="s">
        <v>2031</v>
      </c>
      <c r="E746" s="102" t="b">
        <v>0</v>
      </c>
      <c r="F746" s="102" t="b">
        <v>0</v>
      </c>
      <c r="G746" s="102" t="b">
        <v>0</v>
      </c>
    </row>
    <row r="747" spans="1:7" ht="15">
      <c r="A747" s="103" t="s">
        <v>1403</v>
      </c>
      <c r="B747" s="102">
        <v>3</v>
      </c>
      <c r="C747" s="105">
        <v>0.0004560268303783718</v>
      </c>
      <c r="D747" s="102" t="s">
        <v>2031</v>
      </c>
      <c r="E747" s="102" t="b">
        <v>0</v>
      </c>
      <c r="F747" s="102" t="b">
        <v>0</v>
      </c>
      <c r="G747" s="102" t="b">
        <v>0</v>
      </c>
    </row>
    <row r="748" spans="1:7" ht="15">
      <c r="A748" s="103" t="s">
        <v>1404</v>
      </c>
      <c r="B748" s="102">
        <v>3</v>
      </c>
      <c r="C748" s="105">
        <v>0.0004560268303783718</v>
      </c>
      <c r="D748" s="102" t="s">
        <v>2031</v>
      </c>
      <c r="E748" s="102" t="b">
        <v>0</v>
      </c>
      <c r="F748" s="102" t="b">
        <v>0</v>
      </c>
      <c r="G748" s="102" t="b">
        <v>0</v>
      </c>
    </row>
    <row r="749" spans="1:7" ht="15">
      <c r="A749" s="103" t="s">
        <v>1405</v>
      </c>
      <c r="B749" s="102">
        <v>3</v>
      </c>
      <c r="C749" s="105">
        <v>0.0006069190677976199</v>
      </c>
      <c r="D749" s="102" t="s">
        <v>2031</v>
      </c>
      <c r="E749" s="102" t="b">
        <v>0</v>
      </c>
      <c r="F749" s="102" t="b">
        <v>0</v>
      </c>
      <c r="G749" s="102" t="b">
        <v>0</v>
      </c>
    </row>
    <row r="750" spans="1:7" ht="15">
      <c r="A750" s="103" t="s">
        <v>1406</v>
      </c>
      <c r="B750" s="102">
        <v>3</v>
      </c>
      <c r="C750" s="105">
        <v>0.0004560268303783718</v>
      </c>
      <c r="D750" s="102" t="s">
        <v>2031</v>
      </c>
      <c r="E750" s="102" t="b">
        <v>0</v>
      </c>
      <c r="F750" s="102" t="b">
        <v>0</v>
      </c>
      <c r="G750" s="102" t="b">
        <v>0</v>
      </c>
    </row>
    <row r="751" spans="1:7" ht="15">
      <c r="A751" s="103" t="s">
        <v>1407</v>
      </c>
      <c r="B751" s="102">
        <v>3</v>
      </c>
      <c r="C751" s="105">
        <v>0.0005117166656268478</v>
      </c>
      <c r="D751" s="102" t="s">
        <v>2031</v>
      </c>
      <c r="E751" s="102" t="b">
        <v>1</v>
      </c>
      <c r="F751" s="102" t="b">
        <v>0</v>
      </c>
      <c r="G751" s="102" t="b">
        <v>0</v>
      </c>
    </row>
    <row r="752" spans="1:7" ht="15">
      <c r="A752" s="103" t="s">
        <v>1408</v>
      </c>
      <c r="B752" s="102">
        <v>3</v>
      </c>
      <c r="C752" s="105">
        <v>0.0004560268303783718</v>
      </c>
      <c r="D752" s="102" t="s">
        <v>2031</v>
      </c>
      <c r="E752" s="102" t="b">
        <v>0</v>
      </c>
      <c r="F752" s="102" t="b">
        <v>0</v>
      </c>
      <c r="G752" s="102" t="b">
        <v>0</v>
      </c>
    </row>
    <row r="753" spans="1:7" ht="15">
      <c r="A753" s="103" t="s">
        <v>1409</v>
      </c>
      <c r="B753" s="102">
        <v>3</v>
      </c>
      <c r="C753" s="105">
        <v>0.0004560268303783718</v>
      </c>
      <c r="D753" s="102" t="s">
        <v>2031</v>
      </c>
      <c r="E753" s="102" t="b">
        <v>0</v>
      </c>
      <c r="F753" s="102" t="b">
        <v>0</v>
      </c>
      <c r="G753" s="102" t="b">
        <v>0</v>
      </c>
    </row>
    <row r="754" spans="1:7" ht="15">
      <c r="A754" s="103" t="s">
        <v>1410</v>
      </c>
      <c r="B754" s="102">
        <v>3</v>
      </c>
      <c r="C754" s="105">
        <v>0.0004560268303783718</v>
      </c>
      <c r="D754" s="102" t="s">
        <v>2031</v>
      </c>
      <c r="E754" s="102" t="b">
        <v>0</v>
      </c>
      <c r="F754" s="102" t="b">
        <v>0</v>
      </c>
      <c r="G754" s="102" t="b">
        <v>0</v>
      </c>
    </row>
    <row r="755" spans="1:7" ht="15">
      <c r="A755" s="103" t="s">
        <v>1411</v>
      </c>
      <c r="B755" s="102">
        <v>3</v>
      </c>
      <c r="C755" s="105">
        <v>0.0005117166656268478</v>
      </c>
      <c r="D755" s="102" t="s">
        <v>2031</v>
      </c>
      <c r="E755" s="102" t="b">
        <v>0</v>
      </c>
      <c r="F755" s="102" t="b">
        <v>0</v>
      </c>
      <c r="G755" s="102" t="b">
        <v>0</v>
      </c>
    </row>
    <row r="756" spans="1:7" ht="15">
      <c r="A756" s="103" t="s">
        <v>1412</v>
      </c>
      <c r="B756" s="102">
        <v>3</v>
      </c>
      <c r="C756" s="105">
        <v>0.0004560268303783718</v>
      </c>
      <c r="D756" s="102" t="s">
        <v>2031</v>
      </c>
      <c r="E756" s="102" t="b">
        <v>0</v>
      </c>
      <c r="F756" s="102" t="b">
        <v>0</v>
      </c>
      <c r="G756" s="102" t="b">
        <v>0</v>
      </c>
    </row>
    <row r="757" spans="1:7" ht="15">
      <c r="A757" s="103" t="s">
        <v>1413</v>
      </c>
      <c r="B757" s="102">
        <v>3</v>
      </c>
      <c r="C757" s="105">
        <v>0.0004560268303783718</v>
      </c>
      <c r="D757" s="102" t="s">
        <v>2031</v>
      </c>
      <c r="E757" s="102" t="b">
        <v>0</v>
      </c>
      <c r="F757" s="102" t="b">
        <v>1</v>
      </c>
      <c r="G757" s="102" t="b">
        <v>0</v>
      </c>
    </row>
    <row r="758" spans="1:7" ht="15">
      <c r="A758" s="103" t="s">
        <v>1414</v>
      </c>
      <c r="B758" s="102">
        <v>3</v>
      </c>
      <c r="C758" s="105">
        <v>0.0005117166656268478</v>
      </c>
      <c r="D758" s="102" t="s">
        <v>2031</v>
      </c>
      <c r="E758" s="102" t="b">
        <v>0</v>
      </c>
      <c r="F758" s="102" t="b">
        <v>0</v>
      </c>
      <c r="G758" s="102" t="b">
        <v>0</v>
      </c>
    </row>
    <row r="759" spans="1:7" ht="15">
      <c r="A759" s="103" t="s">
        <v>1415</v>
      </c>
      <c r="B759" s="102">
        <v>3</v>
      </c>
      <c r="C759" s="105">
        <v>0.0005117166656268478</v>
      </c>
      <c r="D759" s="102" t="s">
        <v>2031</v>
      </c>
      <c r="E759" s="102" t="b">
        <v>0</v>
      </c>
      <c r="F759" s="102" t="b">
        <v>0</v>
      </c>
      <c r="G759" s="102" t="b">
        <v>0</v>
      </c>
    </row>
    <row r="760" spans="1:7" ht="15">
      <c r="A760" s="103" t="s">
        <v>1416</v>
      </c>
      <c r="B760" s="102">
        <v>3</v>
      </c>
      <c r="C760" s="105">
        <v>0.0004560268303783718</v>
      </c>
      <c r="D760" s="102" t="s">
        <v>2031</v>
      </c>
      <c r="E760" s="102" t="b">
        <v>0</v>
      </c>
      <c r="F760" s="102" t="b">
        <v>0</v>
      </c>
      <c r="G760" s="102" t="b">
        <v>0</v>
      </c>
    </row>
    <row r="761" spans="1:7" ht="15">
      <c r="A761" s="103" t="s">
        <v>1417</v>
      </c>
      <c r="B761" s="102">
        <v>3</v>
      </c>
      <c r="C761" s="105">
        <v>0.0004560268303783718</v>
      </c>
      <c r="D761" s="102" t="s">
        <v>2031</v>
      </c>
      <c r="E761" s="102" t="b">
        <v>0</v>
      </c>
      <c r="F761" s="102" t="b">
        <v>0</v>
      </c>
      <c r="G761" s="102" t="b">
        <v>0</v>
      </c>
    </row>
    <row r="762" spans="1:7" ht="15">
      <c r="A762" s="103" t="s">
        <v>1418</v>
      </c>
      <c r="B762" s="102">
        <v>3</v>
      </c>
      <c r="C762" s="105">
        <v>0.0004560268303783718</v>
      </c>
      <c r="D762" s="102" t="s">
        <v>2031</v>
      </c>
      <c r="E762" s="102" t="b">
        <v>0</v>
      </c>
      <c r="F762" s="102" t="b">
        <v>0</v>
      </c>
      <c r="G762" s="102" t="b">
        <v>0</v>
      </c>
    </row>
    <row r="763" spans="1:7" ht="15">
      <c r="A763" s="103" t="s">
        <v>1419</v>
      </c>
      <c r="B763" s="102">
        <v>3</v>
      </c>
      <c r="C763" s="105">
        <v>0.0004560268303783718</v>
      </c>
      <c r="D763" s="102" t="s">
        <v>2031</v>
      </c>
      <c r="E763" s="102" t="b">
        <v>0</v>
      </c>
      <c r="F763" s="102" t="b">
        <v>0</v>
      </c>
      <c r="G763" s="102" t="b">
        <v>0</v>
      </c>
    </row>
    <row r="764" spans="1:7" ht="15">
      <c r="A764" s="103" t="s">
        <v>1420</v>
      </c>
      <c r="B764" s="102">
        <v>3</v>
      </c>
      <c r="C764" s="105">
        <v>0.0005117166656268478</v>
      </c>
      <c r="D764" s="102" t="s">
        <v>2031</v>
      </c>
      <c r="E764" s="102" t="b">
        <v>0</v>
      </c>
      <c r="F764" s="102" t="b">
        <v>0</v>
      </c>
      <c r="G764" s="102" t="b">
        <v>0</v>
      </c>
    </row>
    <row r="765" spans="1:7" ht="15">
      <c r="A765" s="103" t="s">
        <v>1421</v>
      </c>
      <c r="B765" s="102">
        <v>3</v>
      </c>
      <c r="C765" s="105">
        <v>0.0004560268303783718</v>
      </c>
      <c r="D765" s="102" t="s">
        <v>2031</v>
      </c>
      <c r="E765" s="102" t="b">
        <v>0</v>
      </c>
      <c r="F765" s="102" t="b">
        <v>0</v>
      </c>
      <c r="G765" s="102" t="b">
        <v>0</v>
      </c>
    </row>
    <row r="766" spans="1:7" ht="15">
      <c r="A766" s="103" t="s">
        <v>1422</v>
      </c>
      <c r="B766" s="102">
        <v>3</v>
      </c>
      <c r="C766" s="105">
        <v>0.0004560268303783718</v>
      </c>
      <c r="D766" s="102" t="s">
        <v>2031</v>
      </c>
      <c r="E766" s="102" t="b">
        <v>0</v>
      </c>
      <c r="F766" s="102" t="b">
        <v>0</v>
      </c>
      <c r="G766" s="102" t="b">
        <v>0</v>
      </c>
    </row>
    <row r="767" spans="1:7" ht="15">
      <c r="A767" s="103" t="s">
        <v>1423</v>
      </c>
      <c r="B767" s="102">
        <v>3</v>
      </c>
      <c r="C767" s="105">
        <v>0.0004560268303783718</v>
      </c>
      <c r="D767" s="102" t="s">
        <v>2031</v>
      </c>
      <c r="E767" s="102" t="b">
        <v>0</v>
      </c>
      <c r="F767" s="102" t="b">
        <v>0</v>
      </c>
      <c r="G767" s="102" t="b">
        <v>0</v>
      </c>
    </row>
    <row r="768" spans="1:7" ht="15">
      <c r="A768" s="103" t="s">
        <v>1424</v>
      </c>
      <c r="B768" s="102">
        <v>3</v>
      </c>
      <c r="C768" s="105">
        <v>0.0004560268303783718</v>
      </c>
      <c r="D768" s="102" t="s">
        <v>2031</v>
      </c>
      <c r="E768" s="102" t="b">
        <v>0</v>
      </c>
      <c r="F768" s="102" t="b">
        <v>0</v>
      </c>
      <c r="G768" s="102" t="b">
        <v>0</v>
      </c>
    </row>
    <row r="769" spans="1:7" ht="15">
      <c r="A769" s="103" t="s">
        <v>1425</v>
      </c>
      <c r="B769" s="102">
        <v>3</v>
      </c>
      <c r="C769" s="105">
        <v>0.0005117166656268478</v>
      </c>
      <c r="D769" s="102" t="s">
        <v>2031</v>
      </c>
      <c r="E769" s="102" t="b">
        <v>0</v>
      </c>
      <c r="F769" s="102" t="b">
        <v>0</v>
      </c>
      <c r="G769" s="102" t="b">
        <v>0</v>
      </c>
    </row>
    <row r="770" spans="1:7" ht="15">
      <c r="A770" s="103" t="s">
        <v>1426</v>
      </c>
      <c r="B770" s="102">
        <v>3</v>
      </c>
      <c r="C770" s="105">
        <v>0.0004560268303783718</v>
      </c>
      <c r="D770" s="102" t="s">
        <v>2031</v>
      </c>
      <c r="E770" s="102" t="b">
        <v>0</v>
      </c>
      <c r="F770" s="102" t="b">
        <v>0</v>
      </c>
      <c r="G770" s="102" t="b">
        <v>0</v>
      </c>
    </row>
    <row r="771" spans="1:7" ht="15">
      <c r="A771" s="103" t="s">
        <v>1427</v>
      </c>
      <c r="B771" s="102">
        <v>3</v>
      </c>
      <c r="C771" s="105">
        <v>0.0005117166656268478</v>
      </c>
      <c r="D771" s="102" t="s">
        <v>2031</v>
      </c>
      <c r="E771" s="102" t="b">
        <v>0</v>
      </c>
      <c r="F771" s="102" t="b">
        <v>0</v>
      </c>
      <c r="G771" s="102" t="b">
        <v>0</v>
      </c>
    </row>
    <row r="772" spans="1:7" ht="15">
      <c r="A772" s="103" t="s">
        <v>1428</v>
      </c>
      <c r="B772" s="102">
        <v>3</v>
      </c>
      <c r="C772" s="105">
        <v>0.0004560268303783718</v>
      </c>
      <c r="D772" s="102" t="s">
        <v>2031</v>
      </c>
      <c r="E772" s="102" t="b">
        <v>0</v>
      </c>
      <c r="F772" s="102" t="b">
        <v>0</v>
      </c>
      <c r="G772" s="102" t="b">
        <v>0</v>
      </c>
    </row>
    <row r="773" spans="1:7" ht="15">
      <c r="A773" s="103" t="s">
        <v>1429</v>
      </c>
      <c r="B773" s="102">
        <v>3</v>
      </c>
      <c r="C773" s="105">
        <v>0.0004560268303783718</v>
      </c>
      <c r="D773" s="102" t="s">
        <v>2031</v>
      </c>
      <c r="E773" s="102" t="b">
        <v>0</v>
      </c>
      <c r="F773" s="102" t="b">
        <v>0</v>
      </c>
      <c r="G773" s="102" t="b">
        <v>0</v>
      </c>
    </row>
    <row r="774" spans="1:7" ht="15">
      <c r="A774" s="103" t="s">
        <v>1430</v>
      </c>
      <c r="B774" s="102">
        <v>3</v>
      </c>
      <c r="C774" s="105">
        <v>0.0004560268303783718</v>
      </c>
      <c r="D774" s="102" t="s">
        <v>2031</v>
      </c>
      <c r="E774" s="102" t="b">
        <v>0</v>
      </c>
      <c r="F774" s="102" t="b">
        <v>0</v>
      </c>
      <c r="G774" s="102" t="b">
        <v>0</v>
      </c>
    </row>
    <row r="775" spans="1:7" ht="15">
      <c r="A775" s="103" t="s">
        <v>1431</v>
      </c>
      <c r="B775" s="102">
        <v>3</v>
      </c>
      <c r="C775" s="105">
        <v>0.0004560268303783718</v>
      </c>
      <c r="D775" s="102" t="s">
        <v>2031</v>
      </c>
      <c r="E775" s="102" t="b">
        <v>0</v>
      </c>
      <c r="F775" s="102" t="b">
        <v>0</v>
      </c>
      <c r="G775" s="102" t="b">
        <v>0</v>
      </c>
    </row>
    <row r="776" spans="1:7" ht="15">
      <c r="A776" s="103" t="s">
        <v>1432</v>
      </c>
      <c r="B776" s="102">
        <v>3</v>
      </c>
      <c r="C776" s="105">
        <v>0.0004560268303783718</v>
      </c>
      <c r="D776" s="102" t="s">
        <v>2031</v>
      </c>
      <c r="E776" s="102" t="b">
        <v>0</v>
      </c>
      <c r="F776" s="102" t="b">
        <v>0</v>
      </c>
      <c r="G776" s="102" t="b">
        <v>0</v>
      </c>
    </row>
    <row r="777" spans="1:7" ht="15">
      <c r="A777" s="103" t="s">
        <v>1433</v>
      </c>
      <c r="B777" s="102">
        <v>3</v>
      </c>
      <c r="C777" s="105">
        <v>0.0005117166656268478</v>
      </c>
      <c r="D777" s="102" t="s">
        <v>2031</v>
      </c>
      <c r="E777" s="102" t="b">
        <v>0</v>
      </c>
      <c r="F777" s="102" t="b">
        <v>0</v>
      </c>
      <c r="G777" s="102" t="b">
        <v>0</v>
      </c>
    </row>
    <row r="778" spans="1:7" ht="15">
      <c r="A778" s="103" t="s">
        <v>1434</v>
      </c>
      <c r="B778" s="102">
        <v>3</v>
      </c>
      <c r="C778" s="105">
        <v>0.0004560268303783718</v>
      </c>
      <c r="D778" s="102" t="s">
        <v>2031</v>
      </c>
      <c r="E778" s="102" t="b">
        <v>0</v>
      </c>
      <c r="F778" s="102" t="b">
        <v>0</v>
      </c>
      <c r="G778" s="102" t="b">
        <v>0</v>
      </c>
    </row>
    <row r="779" spans="1:7" ht="15">
      <c r="A779" s="103" t="s">
        <v>1435</v>
      </c>
      <c r="B779" s="102">
        <v>3</v>
      </c>
      <c r="C779" s="105">
        <v>0.0004560268303783718</v>
      </c>
      <c r="D779" s="102" t="s">
        <v>2031</v>
      </c>
      <c r="E779" s="102" t="b">
        <v>0</v>
      </c>
      <c r="F779" s="102" t="b">
        <v>0</v>
      </c>
      <c r="G779" s="102" t="b">
        <v>0</v>
      </c>
    </row>
    <row r="780" spans="1:7" ht="15">
      <c r="A780" s="103" t="s">
        <v>1436</v>
      </c>
      <c r="B780" s="102">
        <v>3</v>
      </c>
      <c r="C780" s="105">
        <v>0.0004560268303783718</v>
      </c>
      <c r="D780" s="102" t="s">
        <v>2031</v>
      </c>
      <c r="E780" s="102" t="b">
        <v>0</v>
      </c>
      <c r="F780" s="102" t="b">
        <v>0</v>
      </c>
      <c r="G780" s="102" t="b">
        <v>0</v>
      </c>
    </row>
    <row r="781" spans="1:7" ht="15">
      <c r="A781" s="103" t="s">
        <v>1437</v>
      </c>
      <c r="B781" s="102">
        <v>3</v>
      </c>
      <c r="C781" s="105">
        <v>0.0004560268303783718</v>
      </c>
      <c r="D781" s="102" t="s">
        <v>2031</v>
      </c>
      <c r="E781" s="102" t="b">
        <v>0</v>
      </c>
      <c r="F781" s="102" t="b">
        <v>0</v>
      </c>
      <c r="G781" s="102" t="b">
        <v>0</v>
      </c>
    </row>
    <row r="782" spans="1:7" ht="15">
      <c r="A782" s="103" t="s">
        <v>1438</v>
      </c>
      <c r="B782" s="102">
        <v>3</v>
      </c>
      <c r="C782" s="105">
        <v>0.0004560268303783718</v>
      </c>
      <c r="D782" s="102" t="s">
        <v>2031</v>
      </c>
      <c r="E782" s="102" t="b">
        <v>0</v>
      </c>
      <c r="F782" s="102" t="b">
        <v>0</v>
      </c>
      <c r="G782" s="102" t="b">
        <v>0</v>
      </c>
    </row>
    <row r="783" spans="1:7" ht="15">
      <c r="A783" s="103" t="s">
        <v>1439</v>
      </c>
      <c r="B783" s="102">
        <v>3</v>
      </c>
      <c r="C783" s="105">
        <v>0.0004560268303783718</v>
      </c>
      <c r="D783" s="102" t="s">
        <v>2031</v>
      </c>
      <c r="E783" s="102" t="b">
        <v>1</v>
      </c>
      <c r="F783" s="102" t="b">
        <v>0</v>
      </c>
      <c r="G783" s="102" t="b">
        <v>0</v>
      </c>
    </row>
    <row r="784" spans="1:7" ht="15">
      <c r="A784" s="103" t="s">
        <v>1440</v>
      </c>
      <c r="B784" s="102">
        <v>3</v>
      </c>
      <c r="C784" s="105">
        <v>0.0004560268303783718</v>
      </c>
      <c r="D784" s="102" t="s">
        <v>2031</v>
      </c>
      <c r="E784" s="102" t="b">
        <v>0</v>
      </c>
      <c r="F784" s="102" t="b">
        <v>0</v>
      </c>
      <c r="G784" s="102" t="b">
        <v>0</v>
      </c>
    </row>
    <row r="785" spans="1:7" ht="15">
      <c r="A785" s="103" t="s">
        <v>1441</v>
      </c>
      <c r="B785" s="102">
        <v>3</v>
      </c>
      <c r="C785" s="105">
        <v>0.0005117166656268478</v>
      </c>
      <c r="D785" s="102" t="s">
        <v>2031</v>
      </c>
      <c r="E785" s="102" t="b">
        <v>0</v>
      </c>
      <c r="F785" s="102" t="b">
        <v>1</v>
      </c>
      <c r="G785" s="102" t="b">
        <v>0</v>
      </c>
    </row>
    <row r="786" spans="1:7" ht="15">
      <c r="A786" s="103" t="s">
        <v>1442</v>
      </c>
      <c r="B786" s="102">
        <v>3</v>
      </c>
      <c r="C786" s="105">
        <v>0.0004560268303783718</v>
      </c>
      <c r="D786" s="102" t="s">
        <v>2031</v>
      </c>
      <c r="E786" s="102" t="b">
        <v>0</v>
      </c>
      <c r="F786" s="102" t="b">
        <v>0</v>
      </c>
      <c r="G786" s="102" t="b">
        <v>0</v>
      </c>
    </row>
    <row r="787" spans="1:7" ht="15">
      <c r="A787" s="103" t="s">
        <v>1443</v>
      </c>
      <c r="B787" s="102">
        <v>3</v>
      </c>
      <c r="C787" s="105">
        <v>0.0004560268303783718</v>
      </c>
      <c r="D787" s="102" t="s">
        <v>2031</v>
      </c>
      <c r="E787" s="102" t="b">
        <v>0</v>
      </c>
      <c r="F787" s="102" t="b">
        <v>0</v>
      </c>
      <c r="G787" s="102" t="b">
        <v>0</v>
      </c>
    </row>
    <row r="788" spans="1:7" ht="15">
      <c r="A788" s="103" t="s">
        <v>1444</v>
      </c>
      <c r="B788" s="102">
        <v>3</v>
      </c>
      <c r="C788" s="105">
        <v>0.0004560268303783718</v>
      </c>
      <c r="D788" s="102" t="s">
        <v>2031</v>
      </c>
      <c r="E788" s="102" t="b">
        <v>0</v>
      </c>
      <c r="F788" s="102" t="b">
        <v>0</v>
      </c>
      <c r="G788" s="102" t="b">
        <v>0</v>
      </c>
    </row>
    <row r="789" spans="1:7" ht="15">
      <c r="A789" s="103" t="s">
        <v>1445</v>
      </c>
      <c r="B789" s="102">
        <v>3</v>
      </c>
      <c r="C789" s="105">
        <v>0.0004560268303783718</v>
      </c>
      <c r="D789" s="102" t="s">
        <v>2031</v>
      </c>
      <c r="E789" s="102" t="b">
        <v>0</v>
      </c>
      <c r="F789" s="102" t="b">
        <v>0</v>
      </c>
      <c r="G789" s="102" t="b">
        <v>0</v>
      </c>
    </row>
    <row r="790" spans="1:7" ht="15">
      <c r="A790" s="103" t="s">
        <v>1446</v>
      </c>
      <c r="B790" s="102">
        <v>3</v>
      </c>
      <c r="C790" s="105">
        <v>0.0004560268303783718</v>
      </c>
      <c r="D790" s="102" t="s">
        <v>2031</v>
      </c>
      <c r="E790" s="102" t="b">
        <v>0</v>
      </c>
      <c r="F790" s="102" t="b">
        <v>0</v>
      </c>
      <c r="G790" s="102" t="b">
        <v>0</v>
      </c>
    </row>
    <row r="791" spans="1:7" ht="15">
      <c r="A791" s="103" t="s">
        <v>1447</v>
      </c>
      <c r="B791" s="102">
        <v>3</v>
      </c>
      <c r="C791" s="105">
        <v>0.0004560268303783718</v>
      </c>
      <c r="D791" s="102" t="s">
        <v>2031</v>
      </c>
      <c r="E791" s="102" t="b">
        <v>0</v>
      </c>
      <c r="F791" s="102" t="b">
        <v>0</v>
      </c>
      <c r="G791" s="102" t="b">
        <v>0</v>
      </c>
    </row>
    <row r="792" spans="1:7" ht="15">
      <c r="A792" s="103" t="s">
        <v>1448</v>
      </c>
      <c r="B792" s="102">
        <v>3</v>
      </c>
      <c r="C792" s="105">
        <v>0.0004560268303783718</v>
      </c>
      <c r="D792" s="102" t="s">
        <v>2031</v>
      </c>
      <c r="E792" s="102" t="b">
        <v>0</v>
      </c>
      <c r="F792" s="102" t="b">
        <v>0</v>
      </c>
      <c r="G792" s="102" t="b">
        <v>0</v>
      </c>
    </row>
    <row r="793" spans="1:7" ht="15">
      <c r="A793" s="103" t="s">
        <v>1449</v>
      </c>
      <c r="B793" s="102">
        <v>3</v>
      </c>
      <c r="C793" s="105">
        <v>0.0004560268303783718</v>
      </c>
      <c r="D793" s="102" t="s">
        <v>2031</v>
      </c>
      <c r="E793" s="102" t="b">
        <v>0</v>
      </c>
      <c r="F793" s="102" t="b">
        <v>0</v>
      </c>
      <c r="G793" s="102" t="b">
        <v>0</v>
      </c>
    </row>
    <row r="794" spans="1:7" ht="15">
      <c r="A794" s="103" t="s">
        <v>1450</v>
      </c>
      <c r="B794" s="102">
        <v>3</v>
      </c>
      <c r="C794" s="105">
        <v>0.0004560268303783718</v>
      </c>
      <c r="D794" s="102" t="s">
        <v>2031</v>
      </c>
      <c r="E794" s="102" t="b">
        <v>1</v>
      </c>
      <c r="F794" s="102" t="b">
        <v>0</v>
      </c>
      <c r="G794" s="102" t="b">
        <v>0</v>
      </c>
    </row>
    <row r="795" spans="1:7" ht="15">
      <c r="A795" s="103" t="s">
        <v>1451</v>
      </c>
      <c r="B795" s="102">
        <v>3</v>
      </c>
      <c r="C795" s="105">
        <v>0.0004560268303783718</v>
      </c>
      <c r="D795" s="102" t="s">
        <v>2031</v>
      </c>
      <c r="E795" s="102" t="b">
        <v>0</v>
      </c>
      <c r="F795" s="102" t="b">
        <v>0</v>
      </c>
      <c r="G795" s="102" t="b">
        <v>0</v>
      </c>
    </row>
    <row r="796" spans="1:7" ht="15">
      <c r="A796" s="103" t="s">
        <v>1452</v>
      </c>
      <c r="B796" s="102">
        <v>3</v>
      </c>
      <c r="C796" s="105">
        <v>0.0005117166656268478</v>
      </c>
      <c r="D796" s="102" t="s">
        <v>2031</v>
      </c>
      <c r="E796" s="102" t="b">
        <v>0</v>
      </c>
      <c r="F796" s="102" t="b">
        <v>0</v>
      </c>
      <c r="G796" s="102" t="b">
        <v>0</v>
      </c>
    </row>
    <row r="797" spans="1:7" ht="15">
      <c r="A797" s="103" t="s">
        <v>1453</v>
      </c>
      <c r="B797" s="102">
        <v>3</v>
      </c>
      <c r="C797" s="105">
        <v>0.0006069190677976199</v>
      </c>
      <c r="D797" s="102" t="s">
        <v>2031</v>
      </c>
      <c r="E797" s="102" t="b">
        <v>0</v>
      </c>
      <c r="F797" s="102" t="b">
        <v>0</v>
      </c>
      <c r="G797" s="102" t="b">
        <v>0</v>
      </c>
    </row>
    <row r="798" spans="1:7" ht="15">
      <c r="A798" s="103" t="s">
        <v>1454</v>
      </c>
      <c r="B798" s="102">
        <v>3</v>
      </c>
      <c r="C798" s="105">
        <v>0.0005117166656268478</v>
      </c>
      <c r="D798" s="102" t="s">
        <v>2031</v>
      </c>
      <c r="E798" s="102" t="b">
        <v>0</v>
      </c>
      <c r="F798" s="102" t="b">
        <v>0</v>
      </c>
      <c r="G798" s="102" t="b">
        <v>0</v>
      </c>
    </row>
    <row r="799" spans="1:7" ht="15">
      <c r="A799" s="103" t="s">
        <v>1455</v>
      </c>
      <c r="B799" s="102">
        <v>3</v>
      </c>
      <c r="C799" s="105">
        <v>0.0005117166656268478</v>
      </c>
      <c r="D799" s="102" t="s">
        <v>2031</v>
      </c>
      <c r="E799" s="102" t="b">
        <v>0</v>
      </c>
      <c r="F799" s="102" t="b">
        <v>0</v>
      </c>
      <c r="G799" s="102" t="b">
        <v>0</v>
      </c>
    </row>
    <row r="800" spans="1:7" ht="15">
      <c r="A800" s="103" t="s">
        <v>1456</v>
      </c>
      <c r="B800" s="102">
        <v>3</v>
      </c>
      <c r="C800" s="105">
        <v>0.0005117166656268478</v>
      </c>
      <c r="D800" s="102" t="s">
        <v>2031</v>
      </c>
      <c r="E800" s="102" t="b">
        <v>0</v>
      </c>
      <c r="F800" s="102" t="b">
        <v>0</v>
      </c>
      <c r="G800" s="102" t="b">
        <v>0</v>
      </c>
    </row>
    <row r="801" spans="1:7" ht="15">
      <c r="A801" s="103" t="s">
        <v>1457</v>
      </c>
      <c r="B801" s="102">
        <v>3</v>
      </c>
      <c r="C801" s="105">
        <v>0.0005117166656268478</v>
      </c>
      <c r="D801" s="102" t="s">
        <v>2031</v>
      </c>
      <c r="E801" s="102" t="b">
        <v>0</v>
      </c>
      <c r="F801" s="102" t="b">
        <v>0</v>
      </c>
      <c r="G801" s="102" t="b">
        <v>0</v>
      </c>
    </row>
    <row r="802" spans="1:7" ht="15">
      <c r="A802" s="103" t="s">
        <v>1458</v>
      </c>
      <c r="B802" s="102">
        <v>3</v>
      </c>
      <c r="C802" s="105">
        <v>0.0004560268303783718</v>
      </c>
      <c r="D802" s="102" t="s">
        <v>2031</v>
      </c>
      <c r="E802" s="102" t="b">
        <v>0</v>
      </c>
      <c r="F802" s="102" t="b">
        <v>0</v>
      </c>
      <c r="G802" s="102" t="b">
        <v>0</v>
      </c>
    </row>
    <row r="803" spans="1:7" ht="15">
      <c r="A803" s="103" t="s">
        <v>1459</v>
      </c>
      <c r="B803" s="102">
        <v>3</v>
      </c>
      <c r="C803" s="105">
        <v>0.0006069190677976199</v>
      </c>
      <c r="D803" s="102" t="s">
        <v>2031</v>
      </c>
      <c r="E803" s="102" t="b">
        <v>0</v>
      </c>
      <c r="F803" s="102" t="b">
        <v>0</v>
      </c>
      <c r="G803" s="102" t="b">
        <v>0</v>
      </c>
    </row>
    <row r="804" spans="1:7" ht="15">
      <c r="A804" s="103" t="s">
        <v>1460</v>
      </c>
      <c r="B804" s="102">
        <v>3</v>
      </c>
      <c r="C804" s="105">
        <v>0.0006069190677976199</v>
      </c>
      <c r="D804" s="102" t="s">
        <v>2031</v>
      </c>
      <c r="E804" s="102" t="b">
        <v>0</v>
      </c>
      <c r="F804" s="102" t="b">
        <v>0</v>
      </c>
      <c r="G804" s="102" t="b">
        <v>0</v>
      </c>
    </row>
    <row r="805" spans="1:7" ht="15">
      <c r="A805" s="103" t="s">
        <v>1461</v>
      </c>
      <c r="B805" s="102">
        <v>3</v>
      </c>
      <c r="C805" s="105">
        <v>0.0004560268303783718</v>
      </c>
      <c r="D805" s="102" t="s">
        <v>2031</v>
      </c>
      <c r="E805" s="102" t="b">
        <v>0</v>
      </c>
      <c r="F805" s="102" t="b">
        <v>0</v>
      </c>
      <c r="G805" s="102" t="b">
        <v>0</v>
      </c>
    </row>
    <row r="806" spans="1:7" ht="15">
      <c r="A806" s="103" t="s">
        <v>1462</v>
      </c>
      <c r="B806" s="102">
        <v>3</v>
      </c>
      <c r="C806" s="105">
        <v>0.0005117166656268478</v>
      </c>
      <c r="D806" s="102" t="s">
        <v>2031</v>
      </c>
      <c r="E806" s="102" t="b">
        <v>0</v>
      </c>
      <c r="F806" s="102" t="b">
        <v>0</v>
      </c>
      <c r="G806" s="102" t="b">
        <v>0</v>
      </c>
    </row>
    <row r="807" spans="1:7" ht="15">
      <c r="A807" s="103" t="s">
        <v>1463</v>
      </c>
      <c r="B807" s="102">
        <v>3</v>
      </c>
      <c r="C807" s="105">
        <v>0.0006069190677976199</v>
      </c>
      <c r="D807" s="102" t="s">
        <v>2031</v>
      </c>
      <c r="E807" s="102" t="b">
        <v>0</v>
      </c>
      <c r="F807" s="102" t="b">
        <v>0</v>
      </c>
      <c r="G807" s="102" t="b">
        <v>0</v>
      </c>
    </row>
    <row r="808" spans="1:7" ht="15">
      <c r="A808" s="103" t="s">
        <v>1464</v>
      </c>
      <c r="B808" s="102">
        <v>3</v>
      </c>
      <c r="C808" s="105">
        <v>0.0006069190677976199</v>
      </c>
      <c r="D808" s="102" t="s">
        <v>2031</v>
      </c>
      <c r="E808" s="102" t="b">
        <v>0</v>
      </c>
      <c r="F808" s="102" t="b">
        <v>0</v>
      </c>
      <c r="G808" s="102" t="b">
        <v>0</v>
      </c>
    </row>
    <row r="809" spans="1:7" ht="15">
      <c r="A809" s="103" t="s">
        <v>1465</v>
      </c>
      <c r="B809" s="102">
        <v>3</v>
      </c>
      <c r="C809" s="105">
        <v>0.0006069190677976199</v>
      </c>
      <c r="D809" s="102" t="s">
        <v>2031</v>
      </c>
      <c r="E809" s="102" t="b">
        <v>0</v>
      </c>
      <c r="F809" s="102" t="b">
        <v>0</v>
      </c>
      <c r="G809" s="102" t="b">
        <v>0</v>
      </c>
    </row>
    <row r="810" spans="1:7" ht="15">
      <c r="A810" s="103" t="s">
        <v>1466</v>
      </c>
      <c r="B810" s="102">
        <v>3</v>
      </c>
      <c r="C810" s="105">
        <v>0.0005117166656268478</v>
      </c>
      <c r="D810" s="102" t="s">
        <v>2031</v>
      </c>
      <c r="E810" s="102" t="b">
        <v>0</v>
      </c>
      <c r="F810" s="102" t="b">
        <v>0</v>
      </c>
      <c r="G810" s="102" t="b">
        <v>0</v>
      </c>
    </row>
    <row r="811" spans="1:7" ht="15">
      <c r="A811" s="103" t="s">
        <v>1467</v>
      </c>
      <c r="B811" s="102">
        <v>3</v>
      </c>
      <c r="C811" s="105">
        <v>0.0005117166656268478</v>
      </c>
      <c r="D811" s="102" t="s">
        <v>2031</v>
      </c>
      <c r="E811" s="102" t="b">
        <v>0</v>
      </c>
      <c r="F811" s="102" t="b">
        <v>0</v>
      </c>
      <c r="G811" s="102" t="b">
        <v>0</v>
      </c>
    </row>
    <row r="812" spans="1:7" ht="15">
      <c r="A812" s="103" t="s">
        <v>1468</v>
      </c>
      <c r="B812" s="102">
        <v>3</v>
      </c>
      <c r="C812" s="105">
        <v>0.0006069190677976199</v>
      </c>
      <c r="D812" s="102" t="s">
        <v>2031</v>
      </c>
      <c r="E812" s="102" t="b">
        <v>0</v>
      </c>
      <c r="F812" s="102" t="b">
        <v>0</v>
      </c>
      <c r="G812" s="102" t="b">
        <v>0</v>
      </c>
    </row>
    <row r="813" spans="1:7" ht="15">
      <c r="A813" s="103" t="s">
        <v>1469</v>
      </c>
      <c r="B813" s="102">
        <v>3</v>
      </c>
      <c r="C813" s="105">
        <v>0.0006069190677976199</v>
      </c>
      <c r="D813" s="102" t="s">
        <v>2031</v>
      </c>
      <c r="E813" s="102" t="b">
        <v>0</v>
      </c>
      <c r="F813" s="102" t="b">
        <v>0</v>
      </c>
      <c r="G813" s="102" t="b">
        <v>0</v>
      </c>
    </row>
    <row r="814" spans="1:7" ht="15">
      <c r="A814" s="103" t="s">
        <v>1470</v>
      </c>
      <c r="B814" s="102">
        <v>3</v>
      </c>
      <c r="C814" s="105">
        <v>0.0004560268303783718</v>
      </c>
      <c r="D814" s="102" t="s">
        <v>2031</v>
      </c>
      <c r="E814" s="102" t="b">
        <v>0</v>
      </c>
      <c r="F814" s="102" t="b">
        <v>0</v>
      </c>
      <c r="G814" s="102" t="b">
        <v>0</v>
      </c>
    </row>
    <row r="815" spans="1:7" ht="15">
      <c r="A815" s="103" t="s">
        <v>1471</v>
      </c>
      <c r="B815" s="102">
        <v>3</v>
      </c>
      <c r="C815" s="105">
        <v>0.0005117166656268478</v>
      </c>
      <c r="D815" s="102" t="s">
        <v>2031</v>
      </c>
      <c r="E815" s="102" t="b">
        <v>0</v>
      </c>
      <c r="F815" s="102" t="b">
        <v>0</v>
      </c>
      <c r="G815" s="102" t="b">
        <v>0</v>
      </c>
    </row>
    <row r="816" spans="1:7" ht="15">
      <c r="A816" s="103" t="s">
        <v>1472</v>
      </c>
      <c r="B816" s="102">
        <v>3</v>
      </c>
      <c r="C816" s="105">
        <v>0.0006069190677976199</v>
      </c>
      <c r="D816" s="102" t="s">
        <v>2031</v>
      </c>
      <c r="E816" s="102" t="b">
        <v>0</v>
      </c>
      <c r="F816" s="102" t="b">
        <v>0</v>
      </c>
      <c r="G816" s="102" t="b">
        <v>0</v>
      </c>
    </row>
    <row r="817" spans="1:7" ht="15">
      <c r="A817" s="103" t="s">
        <v>1473</v>
      </c>
      <c r="B817" s="102">
        <v>3</v>
      </c>
      <c r="C817" s="105">
        <v>0.0006069190677976199</v>
      </c>
      <c r="D817" s="102" t="s">
        <v>2031</v>
      </c>
      <c r="E817" s="102" t="b">
        <v>0</v>
      </c>
      <c r="F817" s="102" t="b">
        <v>0</v>
      </c>
      <c r="G817" s="102" t="b">
        <v>0</v>
      </c>
    </row>
    <row r="818" spans="1:7" ht="15">
      <c r="A818" s="103" t="s">
        <v>1474</v>
      </c>
      <c r="B818" s="102">
        <v>3</v>
      </c>
      <c r="C818" s="105">
        <v>0.0006069190677976199</v>
      </c>
      <c r="D818" s="102" t="s">
        <v>2031</v>
      </c>
      <c r="E818" s="102" t="b">
        <v>0</v>
      </c>
      <c r="F818" s="102" t="b">
        <v>0</v>
      </c>
      <c r="G818" s="102" t="b">
        <v>0</v>
      </c>
    </row>
    <row r="819" spans="1:7" ht="15">
      <c r="A819" s="103" t="s">
        <v>1475</v>
      </c>
      <c r="B819" s="102">
        <v>2</v>
      </c>
      <c r="C819" s="105">
        <v>0.00034114444375123187</v>
      </c>
      <c r="D819" s="102" t="s">
        <v>2031</v>
      </c>
      <c r="E819" s="102" t="b">
        <v>0</v>
      </c>
      <c r="F819" s="102" t="b">
        <v>0</v>
      </c>
      <c r="G819" s="102" t="b">
        <v>0</v>
      </c>
    </row>
    <row r="820" spans="1:7" ht="15">
      <c r="A820" s="103" t="s">
        <v>1476</v>
      </c>
      <c r="B820" s="102">
        <v>2</v>
      </c>
      <c r="C820" s="105">
        <v>0.00034114444375123187</v>
      </c>
      <c r="D820" s="102" t="s">
        <v>2031</v>
      </c>
      <c r="E820" s="102" t="b">
        <v>0</v>
      </c>
      <c r="F820" s="102" t="b">
        <v>0</v>
      </c>
      <c r="G820" s="102" t="b">
        <v>0</v>
      </c>
    </row>
    <row r="821" spans="1:7" ht="15">
      <c r="A821" s="103" t="s">
        <v>1477</v>
      </c>
      <c r="B821" s="102">
        <v>2</v>
      </c>
      <c r="C821" s="105">
        <v>0.00034114444375123187</v>
      </c>
      <c r="D821" s="102" t="s">
        <v>2031</v>
      </c>
      <c r="E821" s="102" t="b">
        <v>0</v>
      </c>
      <c r="F821" s="102" t="b">
        <v>0</v>
      </c>
      <c r="G821" s="102" t="b">
        <v>0</v>
      </c>
    </row>
    <row r="822" spans="1:7" ht="15">
      <c r="A822" s="103" t="s">
        <v>1478</v>
      </c>
      <c r="B822" s="102">
        <v>2</v>
      </c>
      <c r="C822" s="105">
        <v>0.00034114444375123187</v>
      </c>
      <c r="D822" s="102" t="s">
        <v>2031</v>
      </c>
      <c r="E822" s="102" t="b">
        <v>0</v>
      </c>
      <c r="F822" s="102" t="b">
        <v>0</v>
      </c>
      <c r="G822" s="102" t="b">
        <v>0</v>
      </c>
    </row>
    <row r="823" spans="1:7" ht="15">
      <c r="A823" s="103" t="s">
        <v>1479</v>
      </c>
      <c r="B823" s="102">
        <v>2</v>
      </c>
      <c r="C823" s="105">
        <v>0.00034114444375123187</v>
      </c>
      <c r="D823" s="102" t="s">
        <v>2031</v>
      </c>
      <c r="E823" s="102" t="b">
        <v>0</v>
      </c>
      <c r="F823" s="102" t="b">
        <v>0</v>
      </c>
      <c r="G823" s="102" t="b">
        <v>0</v>
      </c>
    </row>
    <row r="824" spans="1:7" ht="15">
      <c r="A824" s="103" t="s">
        <v>1480</v>
      </c>
      <c r="B824" s="102">
        <v>2</v>
      </c>
      <c r="C824" s="105">
        <v>0.00034114444375123187</v>
      </c>
      <c r="D824" s="102" t="s">
        <v>2031</v>
      </c>
      <c r="E824" s="102" t="b">
        <v>0</v>
      </c>
      <c r="F824" s="102" t="b">
        <v>0</v>
      </c>
      <c r="G824" s="102" t="b">
        <v>0</v>
      </c>
    </row>
    <row r="825" spans="1:7" ht="15">
      <c r="A825" s="103" t="s">
        <v>1481</v>
      </c>
      <c r="B825" s="102">
        <v>2</v>
      </c>
      <c r="C825" s="105">
        <v>0.00034114444375123187</v>
      </c>
      <c r="D825" s="102" t="s">
        <v>2031</v>
      </c>
      <c r="E825" s="102" t="b">
        <v>0</v>
      </c>
      <c r="F825" s="102" t="b">
        <v>0</v>
      </c>
      <c r="G825" s="102" t="b">
        <v>0</v>
      </c>
    </row>
    <row r="826" spans="1:7" ht="15">
      <c r="A826" s="103" t="s">
        <v>1482</v>
      </c>
      <c r="B826" s="102">
        <v>2</v>
      </c>
      <c r="C826" s="105">
        <v>0.00034114444375123187</v>
      </c>
      <c r="D826" s="102" t="s">
        <v>2031</v>
      </c>
      <c r="E826" s="102" t="b">
        <v>0</v>
      </c>
      <c r="F826" s="102" t="b">
        <v>0</v>
      </c>
      <c r="G826" s="102" t="b">
        <v>0</v>
      </c>
    </row>
    <row r="827" spans="1:7" ht="15">
      <c r="A827" s="103" t="s">
        <v>1483</v>
      </c>
      <c r="B827" s="102">
        <v>2</v>
      </c>
      <c r="C827" s="105">
        <v>0.00034114444375123187</v>
      </c>
      <c r="D827" s="102" t="s">
        <v>2031</v>
      </c>
      <c r="E827" s="102" t="b">
        <v>0</v>
      </c>
      <c r="F827" s="102" t="b">
        <v>0</v>
      </c>
      <c r="G827" s="102" t="b">
        <v>0</v>
      </c>
    </row>
    <row r="828" spans="1:7" ht="15">
      <c r="A828" s="103" t="s">
        <v>1484</v>
      </c>
      <c r="B828" s="102">
        <v>2</v>
      </c>
      <c r="C828" s="105">
        <v>0.00034114444375123187</v>
      </c>
      <c r="D828" s="102" t="s">
        <v>2031</v>
      </c>
      <c r="E828" s="102" t="b">
        <v>0</v>
      </c>
      <c r="F828" s="102" t="b">
        <v>0</v>
      </c>
      <c r="G828" s="102" t="b">
        <v>0</v>
      </c>
    </row>
    <row r="829" spans="1:7" ht="15">
      <c r="A829" s="103" t="s">
        <v>1485</v>
      </c>
      <c r="B829" s="102">
        <v>2</v>
      </c>
      <c r="C829" s="105">
        <v>0.00034114444375123187</v>
      </c>
      <c r="D829" s="102" t="s">
        <v>2031</v>
      </c>
      <c r="E829" s="102" t="b">
        <v>0</v>
      </c>
      <c r="F829" s="102" t="b">
        <v>0</v>
      </c>
      <c r="G829" s="102" t="b">
        <v>0</v>
      </c>
    </row>
    <row r="830" spans="1:7" ht="15">
      <c r="A830" s="103" t="s">
        <v>1486</v>
      </c>
      <c r="B830" s="102">
        <v>2</v>
      </c>
      <c r="C830" s="105">
        <v>0.0004046127118650799</v>
      </c>
      <c r="D830" s="102" t="s">
        <v>2031</v>
      </c>
      <c r="E830" s="102" t="b">
        <v>0</v>
      </c>
      <c r="F830" s="102" t="b">
        <v>0</v>
      </c>
      <c r="G830" s="102" t="b">
        <v>0</v>
      </c>
    </row>
    <row r="831" spans="1:7" ht="15">
      <c r="A831" s="103" t="s">
        <v>1487</v>
      </c>
      <c r="B831" s="102">
        <v>2</v>
      </c>
      <c r="C831" s="105">
        <v>0.0004046127118650799</v>
      </c>
      <c r="D831" s="102" t="s">
        <v>2031</v>
      </c>
      <c r="E831" s="102" t="b">
        <v>0</v>
      </c>
      <c r="F831" s="102" t="b">
        <v>0</v>
      </c>
      <c r="G831" s="102" t="b">
        <v>0</v>
      </c>
    </row>
    <row r="832" spans="1:7" ht="15">
      <c r="A832" s="103" t="s">
        <v>1488</v>
      </c>
      <c r="B832" s="102">
        <v>2</v>
      </c>
      <c r="C832" s="105">
        <v>0.00034114444375123187</v>
      </c>
      <c r="D832" s="102" t="s">
        <v>2031</v>
      </c>
      <c r="E832" s="102" t="b">
        <v>0</v>
      </c>
      <c r="F832" s="102" t="b">
        <v>0</v>
      </c>
      <c r="G832" s="102" t="b">
        <v>0</v>
      </c>
    </row>
    <row r="833" spans="1:7" ht="15">
      <c r="A833" s="103" t="s">
        <v>1489</v>
      </c>
      <c r="B833" s="102">
        <v>2</v>
      </c>
      <c r="C833" s="105">
        <v>0.00034114444375123187</v>
      </c>
      <c r="D833" s="102" t="s">
        <v>2031</v>
      </c>
      <c r="E833" s="102" t="b">
        <v>0</v>
      </c>
      <c r="F833" s="102" t="b">
        <v>0</v>
      </c>
      <c r="G833" s="102" t="b">
        <v>0</v>
      </c>
    </row>
    <row r="834" spans="1:7" ht="15">
      <c r="A834" s="103" t="s">
        <v>1490</v>
      </c>
      <c r="B834" s="102">
        <v>2</v>
      </c>
      <c r="C834" s="105">
        <v>0.00034114444375123187</v>
      </c>
      <c r="D834" s="102" t="s">
        <v>2031</v>
      </c>
      <c r="E834" s="102" t="b">
        <v>0</v>
      </c>
      <c r="F834" s="102" t="b">
        <v>0</v>
      </c>
      <c r="G834" s="102" t="b">
        <v>0</v>
      </c>
    </row>
    <row r="835" spans="1:7" ht="15">
      <c r="A835" s="103" t="s">
        <v>1491</v>
      </c>
      <c r="B835" s="102">
        <v>2</v>
      </c>
      <c r="C835" s="105">
        <v>0.00034114444375123187</v>
      </c>
      <c r="D835" s="102" t="s">
        <v>2031</v>
      </c>
      <c r="E835" s="102" t="b">
        <v>0</v>
      </c>
      <c r="F835" s="102" t="b">
        <v>0</v>
      </c>
      <c r="G835" s="102" t="b">
        <v>0</v>
      </c>
    </row>
    <row r="836" spans="1:7" ht="15">
      <c r="A836" s="103" t="s">
        <v>1492</v>
      </c>
      <c r="B836" s="102">
        <v>2</v>
      </c>
      <c r="C836" s="105">
        <v>0.00034114444375123187</v>
      </c>
      <c r="D836" s="102" t="s">
        <v>2031</v>
      </c>
      <c r="E836" s="102" t="b">
        <v>0</v>
      </c>
      <c r="F836" s="102" t="b">
        <v>0</v>
      </c>
      <c r="G836" s="102" t="b">
        <v>0</v>
      </c>
    </row>
    <row r="837" spans="1:7" ht="15">
      <c r="A837" s="103" t="s">
        <v>1493</v>
      </c>
      <c r="B837" s="102">
        <v>2</v>
      </c>
      <c r="C837" s="105">
        <v>0.00034114444375123187</v>
      </c>
      <c r="D837" s="102" t="s">
        <v>2031</v>
      </c>
      <c r="E837" s="102" t="b">
        <v>0</v>
      </c>
      <c r="F837" s="102" t="b">
        <v>0</v>
      </c>
      <c r="G837" s="102" t="b">
        <v>0</v>
      </c>
    </row>
    <row r="838" spans="1:7" ht="15">
      <c r="A838" s="103" t="s">
        <v>1494</v>
      </c>
      <c r="B838" s="102">
        <v>2</v>
      </c>
      <c r="C838" s="105">
        <v>0.00034114444375123187</v>
      </c>
      <c r="D838" s="102" t="s">
        <v>2031</v>
      </c>
      <c r="E838" s="102" t="b">
        <v>0</v>
      </c>
      <c r="F838" s="102" t="b">
        <v>0</v>
      </c>
      <c r="G838" s="102" t="b">
        <v>0</v>
      </c>
    </row>
    <row r="839" spans="1:7" ht="15">
      <c r="A839" s="103" t="s">
        <v>1495</v>
      </c>
      <c r="B839" s="102">
        <v>2</v>
      </c>
      <c r="C839" s="105">
        <v>0.00034114444375123187</v>
      </c>
      <c r="D839" s="102" t="s">
        <v>2031</v>
      </c>
      <c r="E839" s="102" t="b">
        <v>0</v>
      </c>
      <c r="F839" s="102" t="b">
        <v>0</v>
      </c>
      <c r="G839" s="102" t="b">
        <v>0</v>
      </c>
    </row>
    <row r="840" spans="1:7" ht="15">
      <c r="A840" s="103" t="s">
        <v>1496</v>
      </c>
      <c r="B840" s="102">
        <v>2</v>
      </c>
      <c r="C840" s="105">
        <v>0.00034114444375123187</v>
      </c>
      <c r="D840" s="102" t="s">
        <v>2031</v>
      </c>
      <c r="E840" s="102" t="b">
        <v>0</v>
      </c>
      <c r="F840" s="102" t="b">
        <v>0</v>
      </c>
      <c r="G840" s="102" t="b">
        <v>0</v>
      </c>
    </row>
    <row r="841" spans="1:7" ht="15">
      <c r="A841" s="103" t="s">
        <v>1497</v>
      </c>
      <c r="B841" s="102">
        <v>2</v>
      </c>
      <c r="C841" s="105">
        <v>0.00034114444375123187</v>
      </c>
      <c r="D841" s="102" t="s">
        <v>2031</v>
      </c>
      <c r="E841" s="102" t="b">
        <v>0</v>
      </c>
      <c r="F841" s="102" t="b">
        <v>0</v>
      </c>
      <c r="G841" s="102" t="b">
        <v>0</v>
      </c>
    </row>
    <row r="842" spans="1:7" ht="15">
      <c r="A842" s="103" t="s">
        <v>1498</v>
      </c>
      <c r="B842" s="102">
        <v>2</v>
      </c>
      <c r="C842" s="105">
        <v>0.00034114444375123187</v>
      </c>
      <c r="D842" s="102" t="s">
        <v>2031</v>
      </c>
      <c r="E842" s="102" t="b">
        <v>0</v>
      </c>
      <c r="F842" s="102" t="b">
        <v>0</v>
      </c>
      <c r="G842" s="102" t="b">
        <v>0</v>
      </c>
    </row>
    <row r="843" spans="1:7" ht="15">
      <c r="A843" s="103" t="s">
        <v>1499</v>
      </c>
      <c r="B843" s="102">
        <v>2</v>
      </c>
      <c r="C843" s="105">
        <v>0.00034114444375123187</v>
      </c>
      <c r="D843" s="102" t="s">
        <v>2031</v>
      </c>
      <c r="E843" s="102" t="b">
        <v>0</v>
      </c>
      <c r="F843" s="102" t="b">
        <v>0</v>
      </c>
      <c r="G843" s="102" t="b">
        <v>0</v>
      </c>
    </row>
    <row r="844" spans="1:7" ht="15">
      <c r="A844" s="103" t="s">
        <v>1500</v>
      </c>
      <c r="B844" s="102">
        <v>2</v>
      </c>
      <c r="C844" s="105">
        <v>0.00034114444375123187</v>
      </c>
      <c r="D844" s="102" t="s">
        <v>2031</v>
      </c>
      <c r="E844" s="102" t="b">
        <v>0</v>
      </c>
      <c r="F844" s="102" t="b">
        <v>0</v>
      </c>
      <c r="G844" s="102" t="b">
        <v>0</v>
      </c>
    </row>
    <row r="845" spans="1:7" ht="15">
      <c r="A845" s="103" t="s">
        <v>1501</v>
      </c>
      <c r="B845" s="102">
        <v>2</v>
      </c>
      <c r="C845" s="105">
        <v>0.00034114444375123187</v>
      </c>
      <c r="D845" s="102" t="s">
        <v>2031</v>
      </c>
      <c r="E845" s="102" t="b">
        <v>0</v>
      </c>
      <c r="F845" s="102" t="b">
        <v>0</v>
      </c>
      <c r="G845" s="102" t="b">
        <v>0</v>
      </c>
    </row>
    <row r="846" spans="1:7" ht="15">
      <c r="A846" s="103" t="s">
        <v>1502</v>
      </c>
      <c r="B846" s="102">
        <v>2</v>
      </c>
      <c r="C846" s="105">
        <v>0.00034114444375123187</v>
      </c>
      <c r="D846" s="102" t="s">
        <v>2031</v>
      </c>
      <c r="E846" s="102" t="b">
        <v>0</v>
      </c>
      <c r="F846" s="102" t="b">
        <v>0</v>
      </c>
      <c r="G846" s="102" t="b">
        <v>0</v>
      </c>
    </row>
    <row r="847" spans="1:7" ht="15">
      <c r="A847" s="103" t="s">
        <v>1503</v>
      </c>
      <c r="B847" s="102">
        <v>2</v>
      </c>
      <c r="C847" s="105">
        <v>0.00034114444375123187</v>
      </c>
      <c r="D847" s="102" t="s">
        <v>2031</v>
      </c>
      <c r="E847" s="102" t="b">
        <v>0</v>
      </c>
      <c r="F847" s="102" t="b">
        <v>0</v>
      </c>
      <c r="G847" s="102" t="b">
        <v>0</v>
      </c>
    </row>
    <row r="848" spans="1:7" ht="15">
      <c r="A848" s="103" t="s">
        <v>1504</v>
      </c>
      <c r="B848" s="102">
        <v>2</v>
      </c>
      <c r="C848" s="105">
        <v>0.0004046127118650799</v>
      </c>
      <c r="D848" s="102" t="s">
        <v>2031</v>
      </c>
      <c r="E848" s="102" t="b">
        <v>1</v>
      </c>
      <c r="F848" s="102" t="b">
        <v>0</v>
      </c>
      <c r="G848" s="102" t="b">
        <v>0</v>
      </c>
    </row>
    <row r="849" spans="1:7" ht="15">
      <c r="A849" s="103" t="s">
        <v>1505</v>
      </c>
      <c r="B849" s="102">
        <v>2</v>
      </c>
      <c r="C849" s="105">
        <v>0.00034114444375123187</v>
      </c>
      <c r="D849" s="102" t="s">
        <v>2031</v>
      </c>
      <c r="E849" s="102" t="b">
        <v>0</v>
      </c>
      <c r="F849" s="102" t="b">
        <v>0</v>
      </c>
      <c r="G849" s="102" t="b">
        <v>0</v>
      </c>
    </row>
    <row r="850" spans="1:7" ht="15">
      <c r="A850" s="103" t="s">
        <v>1506</v>
      </c>
      <c r="B850" s="102">
        <v>2</v>
      </c>
      <c r="C850" s="105">
        <v>0.00034114444375123187</v>
      </c>
      <c r="D850" s="102" t="s">
        <v>2031</v>
      </c>
      <c r="E850" s="102" t="b">
        <v>0</v>
      </c>
      <c r="F850" s="102" t="b">
        <v>0</v>
      </c>
      <c r="G850" s="102" t="b">
        <v>0</v>
      </c>
    </row>
    <row r="851" spans="1:7" ht="15">
      <c r="A851" s="103" t="s">
        <v>1507</v>
      </c>
      <c r="B851" s="102">
        <v>2</v>
      </c>
      <c r="C851" s="105">
        <v>0.0004046127118650799</v>
      </c>
      <c r="D851" s="102" t="s">
        <v>2031</v>
      </c>
      <c r="E851" s="102" t="b">
        <v>0</v>
      </c>
      <c r="F851" s="102" t="b">
        <v>0</v>
      </c>
      <c r="G851" s="102" t="b">
        <v>0</v>
      </c>
    </row>
    <row r="852" spans="1:7" ht="15">
      <c r="A852" s="103" t="s">
        <v>1508</v>
      </c>
      <c r="B852" s="102">
        <v>2</v>
      </c>
      <c r="C852" s="105">
        <v>0.00034114444375123187</v>
      </c>
      <c r="D852" s="102" t="s">
        <v>2031</v>
      </c>
      <c r="E852" s="102" t="b">
        <v>0</v>
      </c>
      <c r="F852" s="102" t="b">
        <v>1</v>
      </c>
      <c r="G852" s="102" t="b">
        <v>0</v>
      </c>
    </row>
    <row r="853" spans="1:7" ht="15">
      <c r="A853" s="103" t="s">
        <v>1509</v>
      </c>
      <c r="B853" s="102">
        <v>2</v>
      </c>
      <c r="C853" s="105">
        <v>0.00034114444375123187</v>
      </c>
      <c r="D853" s="102" t="s">
        <v>2031</v>
      </c>
      <c r="E853" s="102" t="b">
        <v>0</v>
      </c>
      <c r="F853" s="102" t="b">
        <v>0</v>
      </c>
      <c r="G853" s="102" t="b">
        <v>0</v>
      </c>
    </row>
    <row r="854" spans="1:7" ht="15">
      <c r="A854" s="103" t="s">
        <v>1510</v>
      </c>
      <c r="B854" s="102">
        <v>2</v>
      </c>
      <c r="C854" s="105">
        <v>0.00034114444375123187</v>
      </c>
      <c r="D854" s="102" t="s">
        <v>2031</v>
      </c>
      <c r="E854" s="102" t="b">
        <v>0</v>
      </c>
      <c r="F854" s="102" t="b">
        <v>0</v>
      </c>
      <c r="G854" s="102" t="b">
        <v>0</v>
      </c>
    </row>
    <row r="855" spans="1:7" ht="15">
      <c r="A855" s="103" t="s">
        <v>1511</v>
      </c>
      <c r="B855" s="102">
        <v>2</v>
      </c>
      <c r="C855" s="105">
        <v>0.00034114444375123187</v>
      </c>
      <c r="D855" s="102" t="s">
        <v>2031</v>
      </c>
      <c r="E855" s="102" t="b">
        <v>0</v>
      </c>
      <c r="F855" s="102" t="b">
        <v>0</v>
      </c>
      <c r="G855" s="102" t="b">
        <v>0</v>
      </c>
    </row>
    <row r="856" spans="1:7" ht="15">
      <c r="A856" s="103" t="s">
        <v>1512</v>
      </c>
      <c r="B856" s="102">
        <v>2</v>
      </c>
      <c r="C856" s="105">
        <v>0.00034114444375123187</v>
      </c>
      <c r="D856" s="102" t="s">
        <v>2031</v>
      </c>
      <c r="E856" s="102" t="b">
        <v>0</v>
      </c>
      <c r="F856" s="102" t="b">
        <v>0</v>
      </c>
      <c r="G856" s="102" t="b">
        <v>0</v>
      </c>
    </row>
    <row r="857" spans="1:7" ht="15">
      <c r="A857" s="103" t="s">
        <v>1513</v>
      </c>
      <c r="B857" s="102">
        <v>2</v>
      </c>
      <c r="C857" s="105">
        <v>0.00034114444375123187</v>
      </c>
      <c r="D857" s="102" t="s">
        <v>2031</v>
      </c>
      <c r="E857" s="102" t="b">
        <v>0</v>
      </c>
      <c r="F857" s="102" t="b">
        <v>0</v>
      </c>
      <c r="G857" s="102" t="b">
        <v>0</v>
      </c>
    </row>
    <row r="858" spans="1:7" ht="15">
      <c r="A858" s="103" t="s">
        <v>1514</v>
      </c>
      <c r="B858" s="102">
        <v>2</v>
      </c>
      <c r="C858" s="105">
        <v>0.00034114444375123187</v>
      </c>
      <c r="D858" s="102" t="s">
        <v>2031</v>
      </c>
      <c r="E858" s="102" t="b">
        <v>0</v>
      </c>
      <c r="F858" s="102" t="b">
        <v>0</v>
      </c>
      <c r="G858" s="102" t="b">
        <v>0</v>
      </c>
    </row>
    <row r="859" spans="1:7" ht="15">
      <c r="A859" s="103" t="s">
        <v>1515</v>
      </c>
      <c r="B859" s="102">
        <v>2</v>
      </c>
      <c r="C859" s="105">
        <v>0.00034114444375123187</v>
      </c>
      <c r="D859" s="102" t="s">
        <v>2031</v>
      </c>
      <c r="E859" s="102" t="b">
        <v>0</v>
      </c>
      <c r="F859" s="102" t="b">
        <v>0</v>
      </c>
      <c r="G859" s="102" t="b">
        <v>0</v>
      </c>
    </row>
    <row r="860" spans="1:7" ht="15">
      <c r="A860" s="103" t="s">
        <v>1516</v>
      </c>
      <c r="B860" s="102">
        <v>2</v>
      </c>
      <c r="C860" s="105">
        <v>0.00034114444375123187</v>
      </c>
      <c r="D860" s="102" t="s">
        <v>2031</v>
      </c>
      <c r="E860" s="102" t="b">
        <v>0</v>
      </c>
      <c r="F860" s="102" t="b">
        <v>0</v>
      </c>
      <c r="G860" s="102" t="b">
        <v>0</v>
      </c>
    </row>
    <row r="861" spans="1:7" ht="15">
      <c r="A861" s="103" t="s">
        <v>1517</v>
      </c>
      <c r="B861" s="102">
        <v>2</v>
      </c>
      <c r="C861" s="105">
        <v>0.00034114444375123187</v>
      </c>
      <c r="D861" s="102" t="s">
        <v>2031</v>
      </c>
      <c r="E861" s="102" t="b">
        <v>0</v>
      </c>
      <c r="F861" s="102" t="b">
        <v>0</v>
      </c>
      <c r="G861" s="102" t="b">
        <v>0</v>
      </c>
    </row>
    <row r="862" spans="1:7" ht="15">
      <c r="A862" s="103" t="s">
        <v>1518</v>
      </c>
      <c r="B862" s="102">
        <v>2</v>
      </c>
      <c r="C862" s="105">
        <v>0.00034114444375123187</v>
      </c>
      <c r="D862" s="102" t="s">
        <v>2031</v>
      </c>
      <c r="E862" s="102" t="b">
        <v>0</v>
      </c>
      <c r="F862" s="102" t="b">
        <v>0</v>
      </c>
      <c r="G862" s="102" t="b">
        <v>0</v>
      </c>
    </row>
    <row r="863" spans="1:7" ht="15">
      <c r="A863" s="103" t="s">
        <v>1519</v>
      </c>
      <c r="B863" s="102">
        <v>2</v>
      </c>
      <c r="C863" s="105">
        <v>0.00034114444375123187</v>
      </c>
      <c r="D863" s="102" t="s">
        <v>2031</v>
      </c>
      <c r="E863" s="102" t="b">
        <v>0</v>
      </c>
      <c r="F863" s="102" t="b">
        <v>0</v>
      </c>
      <c r="G863" s="102" t="b">
        <v>0</v>
      </c>
    </row>
    <row r="864" spans="1:7" ht="15">
      <c r="A864" s="103" t="s">
        <v>1520</v>
      </c>
      <c r="B864" s="102">
        <v>2</v>
      </c>
      <c r="C864" s="105">
        <v>0.00034114444375123187</v>
      </c>
      <c r="D864" s="102" t="s">
        <v>2031</v>
      </c>
      <c r="E864" s="102" t="b">
        <v>0</v>
      </c>
      <c r="F864" s="102" t="b">
        <v>0</v>
      </c>
      <c r="G864" s="102" t="b">
        <v>0</v>
      </c>
    </row>
    <row r="865" spans="1:7" ht="15">
      <c r="A865" s="103" t="s">
        <v>1521</v>
      </c>
      <c r="B865" s="102">
        <v>2</v>
      </c>
      <c r="C865" s="105">
        <v>0.0004046127118650799</v>
      </c>
      <c r="D865" s="102" t="s">
        <v>2031</v>
      </c>
      <c r="E865" s="102" t="b">
        <v>0</v>
      </c>
      <c r="F865" s="102" t="b">
        <v>0</v>
      </c>
      <c r="G865" s="102" t="b">
        <v>0</v>
      </c>
    </row>
    <row r="866" spans="1:7" ht="15">
      <c r="A866" s="103" t="s">
        <v>1522</v>
      </c>
      <c r="B866" s="102">
        <v>2</v>
      </c>
      <c r="C866" s="105">
        <v>0.0004046127118650799</v>
      </c>
      <c r="D866" s="102" t="s">
        <v>2031</v>
      </c>
      <c r="E866" s="102" t="b">
        <v>0</v>
      </c>
      <c r="F866" s="102" t="b">
        <v>0</v>
      </c>
      <c r="G866" s="102" t="b">
        <v>0</v>
      </c>
    </row>
    <row r="867" spans="1:7" ht="15">
      <c r="A867" s="103" t="s">
        <v>1523</v>
      </c>
      <c r="B867" s="102">
        <v>2</v>
      </c>
      <c r="C867" s="105">
        <v>0.0004046127118650799</v>
      </c>
      <c r="D867" s="102" t="s">
        <v>2031</v>
      </c>
      <c r="E867" s="102" t="b">
        <v>0</v>
      </c>
      <c r="F867" s="102" t="b">
        <v>0</v>
      </c>
      <c r="G867" s="102" t="b">
        <v>0</v>
      </c>
    </row>
    <row r="868" spans="1:7" ht="15">
      <c r="A868" s="103" t="s">
        <v>1524</v>
      </c>
      <c r="B868" s="102">
        <v>2</v>
      </c>
      <c r="C868" s="105">
        <v>0.0004046127118650799</v>
      </c>
      <c r="D868" s="102" t="s">
        <v>2031</v>
      </c>
      <c r="E868" s="102" t="b">
        <v>0</v>
      </c>
      <c r="F868" s="102" t="b">
        <v>0</v>
      </c>
      <c r="G868" s="102" t="b">
        <v>0</v>
      </c>
    </row>
    <row r="869" spans="1:7" ht="15">
      <c r="A869" s="103" t="s">
        <v>1525</v>
      </c>
      <c r="B869" s="102">
        <v>2</v>
      </c>
      <c r="C869" s="105">
        <v>0.00034114444375123187</v>
      </c>
      <c r="D869" s="102" t="s">
        <v>2031</v>
      </c>
      <c r="E869" s="102" t="b">
        <v>0</v>
      </c>
      <c r="F869" s="102" t="b">
        <v>1</v>
      </c>
      <c r="G869" s="102" t="b">
        <v>0</v>
      </c>
    </row>
    <row r="870" spans="1:7" ht="15">
      <c r="A870" s="103" t="s">
        <v>1526</v>
      </c>
      <c r="B870" s="102">
        <v>2</v>
      </c>
      <c r="C870" s="105">
        <v>0.00034114444375123187</v>
      </c>
      <c r="D870" s="102" t="s">
        <v>2031</v>
      </c>
      <c r="E870" s="102" t="b">
        <v>1</v>
      </c>
      <c r="F870" s="102" t="b">
        <v>0</v>
      </c>
      <c r="G870" s="102" t="b">
        <v>0</v>
      </c>
    </row>
    <row r="871" spans="1:7" ht="15">
      <c r="A871" s="103" t="s">
        <v>1527</v>
      </c>
      <c r="B871" s="102">
        <v>2</v>
      </c>
      <c r="C871" s="105">
        <v>0.00034114444375123187</v>
      </c>
      <c r="D871" s="102" t="s">
        <v>2031</v>
      </c>
      <c r="E871" s="102" t="b">
        <v>0</v>
      </c>
      <c r="F871" s="102" t="b">
        <v>1</v>
      </c>
      <c r="G871" s="102" t="b">
        <v>0</v>
      </c>
    </row>
    <row r="872" spans="1:7" ht="15">
      <c r="A872" s="103" t="s">
        <v>1528</v>
      </c>
      <c r="B872" s="102">
        <v>2</v>
      </c>
      <c r="C872" s="105">
        <v>0.00034114444375123187</v>
      </c>
      <c r="D872" s="102" t="s">
        <v>2031</v>
      </c>
      <c r="E872" s="102" t="b">
        <v>0</v>
      </c>
      <c r="F872" s="102" t="b">
        <v>1</v>
      </c>
      <c r="G872" s="102" t="b">
        <v>0</v>
      </c>
    </row>
    <row r="873" spans="1:7" ht="15">
      <c r="A873" s="103" t="s">
        <v>1529</v>
      </c>
      <c r="B873" s="102">
        <v>2</v>
      </c>
      <c r="C873" s="105">
        <v>0.00034114444375123187</v>
      </c>
      <c r="D873" s="102" t="s">
        <v>2031</v>
      </c>
      <c r="E873" s="102" t="b">
        <v>0</v>
      </c>
      <c r="F873" s="102" t="b">
        <v>0</v>
      </c>
      <c r="G873" s="102" t="b">
        <v>0</v>
      </c>
    </row>
    <row r="874" spans="1:7" ht="15">
      <c r="A874" s="103" t="s">
        <v>1530</v>
      </c>
      <c r="B874" s="102">
        <v>2</v>
      </c>
      <c r="C874" s="105">
        <v>0.00034114444375123187</v>
      </c>
      <c r="D874" s="102" t="s">
        <v>2031</v>
      </c>
      <c r="E874" s="102" t="b">
        <v>0</v>
      </c>
      <c r="F874" s="102" t="b">
        <v>0</v>
      </c>
      <c r="G874" s="102" t="b">
        <v>0</v>
      </c>
    </row>
    <row r="875" spans="1:7" ht="15">
      <c r="A875" s="103" t="s">
        <v>1531</v>
      </c>
      <c r="B875" s="102">
        <v>2</v>
      </c>
      <c r="C875" s="105">
        <v>0.00034114444375123187</v>
      </c>
      <c r="D875" s="102" t="s">
        <v>2031</v>
      </c>
      <c r="E875" s="102" t="b">
        <v>0</v>
      </c>
      <c r="F875" s="102" t="b">
        <v>0</v>
      </c>
      <c r="G875" s="102" t="b">
        <v>0</v>
      </c>
    </row>
    <row r="876" spans="1:7" ht="15">
      <c r="A876" s="103" t="s">
        <v>1532</v>
      </c>
      <c r="B876" s="102">
        <v>2</v>
      </c>
      <c r="C876" s="105">
        <v>0.00034114444375123187</v>
      </c>
      <c r="D876" s="102" t="s">
        <v>2031</v>
      </c>
      <c r="E876" s="102" t="b">
        <v>0</v>
      </c>
      <c r="F876" s="102" t="b">
        <v>0</v>
      </c>
      <c r="G876" s="102" t="b">
        <v>0</v>
      </c>
    </row>
    <row r="877" spans="1:7" ht="15">
      <c r="A877" s="103" t="s">
        <v>1533</v>
      </c>
      <c r="B877" s="102">
        <v>2</v>
      </c>
      <c r="C877" s="105">
        <v>0.00034114444375123187</v>
      </c>
      <c r="D877" s="102" t="s">
        <v>2031</v>
      </c>
      <c r="E877" s="102" t="b">
        <v>0</v>
      </c>
      <c r="F877" s="102" t="b">
        <v>0</v>
      </c>
      <c r="G877" s="102" t="b">
        <v>0</v>
      </c>
    </row>
    <row r="878" spans="1:7" ht="15">
      <c r="A878" s="103" t="s">
        <v>1534</v>
      </c>
      <c r="B878" s="102">
        <v>2</v>
      </c>
      <c r="C878" s="105">
        <v>0.00034114444375123187</v>
      </c>
      <c r="D878" s="102" t="s">
        <v>2031</v>
      </c>
      <c r="E878" s="102" t="b">
        <v>0</v>
      </c>
      <c r="F878" s="102" t="b">
        <v>0</v>
      </c>
      <c r="G878" s="102" t="b">
        <v>0</v>
      </c>
    </row>
    <row r="879" spans="1:7" ht="15">
      <c r="A879" s="103" t="s">
        <v>1535</v>
      </c>
      <c r="B879" s="102">
        <v>2</v>
      </c>
      <c r="C879" s="105">
        <v>0.00034114444375123187</v>
      </c>
      <c r="D879" s="102" t="s">
        <v>2031</v>
      </c>
      <c r="E879" s="102" t="b">
        <v>0</v>
      </c>
      <c r="F879" s="102" t="b">
        <v>0</v>
      </c>
      <c r="G879" s="102" t="b">
        <v>0</v>
      </c>
    </row>
    <row r="880" spans="1:7" ht="15">
      <c r="A880" s="103" t="s">
        <v>1536</v>
      </c>
      <c r="B880" s="102">
        <v>2</v>
      </c>
      <c r="C880" s="105">
        <v>0.00034114444375123187</v>
      </c>
      <c r="D880" s="102" t="s">
        <v>2031</v>
      </c>
      <c r="E880" s="102" t="b">
        <v>0</v>
      </c>
      <c r="F880" s="102" t="b">
        <v>0</v>
      </c>
      <c r="G880" s="102" t="b">
        <v>0</v>
      </c>
    </row>
    <row r="881" spans="1:7" ht="15">
      <c r="A881" s="103" t="s">
        <v>1537</v>
      </c>
      <c r="B881" s="102">
        <v>2</v>
      </c>
      <c r="C881" s="105">
        <v>0.00034114444375123187</v>
      </c>
      <c r="D881" s="102" t="s">
        <v>2031</v>
      </c>
      <c r="E881" s="102" t="b">
        <v>0</v>
      </c>
      <c r="F881" s="102" t="b">
        <v>0</v>
      </c>
      <c r="G881" s="102" t="b">
        <v>0</v>
      </c>
    </row>
    <row r="882" spans="1:7" ht="15">
      <c r="A882" s="103" t="s">
        <v>1538</v>
      </c>
      <c r="B882" s="102">
        <v>2</v>
      </c>
      <c r="C882" s="105">
        <v>0.00034114444375123187</v>
      </c>
      <c r="D882" s="102" t="s">
        <v>2031</v>
      </c>
      <c r="E882" s="102" t="b">
        <v>0</v>
      </c>
      <c r="F882" s="102" t="b">
        <v>0</v>
      </c>
      <c r="G882" s="102" t="b">
        <v>0</v>
      </c>
    </row>
    <row r="883" spans="1:7" ht="15">
      <c r="A883" s="103" t="s">
        <v>1539</v>
      </c>
      <c r="B883" s="102">
        <v>2</v>
      </c>
      <c r="C883" s="105">
        <v>0.00034114444375123187</v>
      </c>
      <c r="D883" s="102" t="s">
        <v>2031</v>
      </c>
      <c r="E883" s="102" t="b">
        <v>0</v>
      </c>
      <c r="F883" s="102" t="b">
        <v>0</v>
      </c>
      <c r="G883" s="102" t="b">
        <v>0</v>
      </c>
    </row>
    <row r="884" spans="1:7" ht="15">
      <c r="A884" s="103" t="s">
        <v>1540</v>
      </c>
      <c r="B884" s="102">
        <v>2</v>
      </c>
      <c r="C884" s="105">
        <v>0.00034114444375123187</v>
      </c>
      <c r="D884" s="102" t="s">
        <v>2031</v>
      </c>
      <c r="E884" s="102" t="b">
        <v>0</v>
      </c>
      <c r="F884" s="102" t="b">
        <v>0</v>
      </c>
      <c r="G884" s="102" t="b">
        <v>0</v>
      </c>
    </row>
    <row r="885" spans="1:7" ht="15">
      <c r="A885" s="103" t="s">
        <v>1541</v>
      </c>
      <c r="B885" s="102">
        <v>2</v>
      </c>
      <c r="C885" s="105">
        <v>0.00034114444375123187</v>
      </c>
      <c r="D885" s="102" t="s">
        <v>2031</v>
      </c>
      <c r="E885" s="102" t="b">
        <v>0</v>
      </c>
      <c r="F885" s="102" t="b">
        <v>0</v>
      </c>
      <c r="G885" s="102" t="b">
        <v>0</v>
      </c>
    </row>
    <row r="886" spans="1:7" ht="15">
      <c r="A886" s="103" t="s">
        <v>1542</v>
      </c>
      <c r="B886" s="102">
        <v>2</v>
      </c>
      <c r="C886" s="105">
        <v>0.00034114444375123187</v>
      </c>
      <c r="D886" s="102" t="s">
        <v>2031</v>
      </c>
      <c r="E886" s="102" t="b">
        <v>0</v>
      </c>
      <c r="F886" s="102" t="b">
        <v>0</v>
      </c>
      <c r="G886" s="102" t="b">
        <v>0</v>
      </c>
    </row>
    <row r="887" spans="1:7" ht="15">
      <c r="A887" s="103" t="s">
        <v>1543</v>
      </c>
      <c r="B887" s="102">
        <v>2</v>
      </c>
      <c r="C887" s="105">
        <v>0.00034114444375123187</v>
      </c>
      <c r="D887" s="102" t="s">
        <v>2031</v>
      </c>
      <c r="E887" s="102" t="b">
        <v>0</v>
      </c>
      <c r="F887" s="102" t="b">
        <v>0</v>
      </c>
      <c r="G887" s="102" t="b">
        <v>0</v>
      </c>
    </row>
    <row r="888" spans="1:7" ht="15">
      <c r="A888" s="103" t="s">
        <v>1544</v>
      </c>
      <c r="B888" s="102">
        <v>2</v>
      </c>
      <c r="C888" s="105">
        <v>0.0004046127118650799</v>
      </c>
      <c r="D888" s="102" t="s">
        <v>2031</v>
      </c>
      <c r="E888" s="102" t="b">
        <v>0</v>
      </c>
      <c r="F888" s="102" t="b">
        <v>0</v>
      </c>
      <c r="G888" s="102" t="b">
        <v>0</v>
      </c>
    </row>
    <row r="889" spans="1:7" ht="15">
      <c r="A889" s="103" t="s">
        <v>1545</v>
      </c>
      <c r="B889" s="102">
        <v>2</v>
      </c>
      <c r="C889" s="105">
        <v>0.00034114444375123187</v>
      </c>
      <c r="D889" s="102" t="s">
        <v>2031</v>
      </c>
      <c r="E889" s="102" t="b">
        <v>0</v>
      </c>
      <c r="F889" s="102" t="b">
        <v>0</v>
      </c>
      <c r="G889" s="102" t="b">
        <v>0</v>
      </c>
    </row>
    <row r="890" spans="1:7" ht="15">
      <c r="A890" s="103" t="s">
        <v>1546</v>
      </c>
      <c r="B890" s="102">
        <v>2</v>
      </c>
      <c r="C890" s="105">
        <v>0.0004046127118650799</v>
      </c>
      <c r="D890" s="102" t="s">
        <v>2031</v>
      </c>
      <c r="E890" s="102" t="b">
        <v>0</v>
      </c>
      <c r="F890" s="102" t="b">
        <v>0</v>
      </c>
      <c r="G890" s="102" t="b">
        <v>0</v>
      </c>
    </row>
    <row r="891" spans="1:7" ht="15">
      <c r="A891" s="103" t="s">
        <v>1547</v>
      </c>
      <c r="B891" s="102">
        <v>2</v>
      </c>
      <c r="C891" s="105">
        <v>0.00034114444375123187</v>
      </c>
      <c r="D891" s="102" t="s">
        <v>2031</v>
      </c>
      <c r="E891" s="102" t="b">
        <v>0</v>
      </c>
      <c r="F891" s="102" t="b">
        <v>0</v>
      </c>
      <c r="G891" s="102" t="b">
        <v>0</v>
      </c>
    </row>
    <row r="892" spans="1:7" ht="15">
      <c r="A892" s="103" t="s">
        <v>1548</v>
      </c>
      <c r="B892" s="102">
        <v>2</v>
      </c>
      <c r="C892" s="105">
        <v>0.00034114444375123187</v>
      </c>
      <c r="D892" s="102" t="s">
        <v>2031</v>
      </c>
      <c r="E892" s="102" t="b">
        <v>0</v>
      </c>
      <c r="F892" s="102" t="b">
        <v>0</v>
      </c>
      <c r="G892" s="102" t="b">
        <v>0</v>
      </c>
    </row>
    <row r="893" spans="1:7" ht="15">
      <c r="A893" s="103" t="s">
        <v>1549</v>
      </c>
      <c r="B893" s="102">
        <v>2</v>
      </c>
      <c r="C893" s="105">
        <v>0.00034114444375123187</v>
      </c>
      <c r="D893" s="102" t="s">
        <v>2031</v>
      </c>
      <c r="E893" s="102" t="b">
        <v>0</v>
      </c>
      <c r="F893" s="102" t="b">
        <v>0</v>
      </c>
      <c r="G893" s="102" t="b">
        <v>0</v>
      </c>
    </row>
    <row r="894" spans="1:7" ht="15">
      <c r="A894" s="103" t="s">
        <v>1550</v>
      </c>
      <c r="B894" s="102">
        <v>2</v>
      </c>
      <c r="C894" s="105">
        <v>0.00034114444375123187</v>
      </c>
      <c r="D894" s="102" t="s">
        <v>2031</v>
      </c>
      <c r="E894" s="102" t="b">
        <v>0</v>
      </c>
      <c r="F894" s="102" t="b">
        <v>0</v>
      </c>
      <c r="G894" s="102" t="b">
        <v>0</v>
      </c>
    </row>
    <row r="895" spans="1:7" ht="15">
      <c r="A895" s="103" t="s">
        <v>1551</v>
      </c>
      <c r="B895" s="102">
        <v>2</v>
      </c>
      <c r="C895" s="105">
        <v>0.00034114444375123187</v>
      </c>
      <c r="D895" s="102" t="s">
        <v>2031</v>
      </c>
      <c r="E895" s="102" t="b">
        <v>0</v>
      </c>
      <c r="F895" s="102" t="b">
        <v>0</v>
      </c>
      <c r="G895" s="102" t="b">
        <v>0</v>
      </c>
    </row>
    <row r="896" spans="1:7" ht="15">
      <c r="A896" s="103" t="s">
        <v>1552</v>
      </c>
      <c r="B896" s="102">
        <v>2</v>
      </c>
      <c r="C896" s="105">
        <v>0.00034114444375123187</v>
      </c>
      <c r="D896" s="102" t="s">
        <v>2031</v>
      </c>
      <c r="E896" s="102" t="b">
        <v>0</v>
      </c>
      <c r="F896" s="102" t="b">
        <v>0</v>
      </c>
      <c r="G896" s="102" t="b">
        <v>0</v>
      </c>
    </row>
    <row r="897" spans="1:7" ht="15">
      <c r="A897" s="103" t="s">
        <v>1553</v>
      </c>
      <c r="B897" s="102">
        <v>2</v>
      </c>
      <c r="C897" s="105">
        <v>0.00034114444375123187</v>
      </c>
      <c r="D897" s="102" t="s">
        <v>2031</v>
      </c>
      <c r="E897" s="102" t="b">
        <v>0</v>
      </c>
      <c r="F897" s="102" t="b">
        <v>0</v>
      </c>
      <c r="G897" s="102" t="b">
        <v>0</v>
      </c>
    </row>
    <row r="898" spans="1:7" ht="15">
      <c r="A898" s="103" t="s">
        <v>1554</v>
      </c>
      <c r="B898" s="102">
        <v>2</v>
      </c>
      <c r="C898" s="105">
        <v>0.00034114444375123187</v>
      </c>
      <c r="D898" s="102" t="s">
        <v>2031</v>
      </c>
      <c r="E898" s="102" t="b">
        <v>0</v>
      </c>
      <c r="F898" s="102" t="b">
        <v>0</v>
      </c>
      <c r="G898" s="102" t="b">
        <v>0</v>
      </c>
    </row>
    <row r="899" spans="1:7" ht="15">
      <c r="A899" s="103" t="s">
        <v>1555</v>
      </c>
      <c r="B899" s="102">
        <v>2</v>
      </c>
      <c r="C899" s="105">
        <v>0.00034114444375123187</v>
      </c>
      <c r="D899" s="102" t="s">
        <v>2031</v>
      </c>
      <c r="E899" s="102" t="b">
        <v>0</v>
      </c>
      <c r="F899" s="102" t="b">
        <v>0</v>
      </c>
      <c r="G899" s="102" t="b">
        <v>0</v>
      </c>
    </row>
    <row r="900" spans="1:7" ht="15">
      <c r="A900" s="103" t="s">
        <v>1556</v>
      </c>
      <c r="B900" s="102">
        <v>2</v>
      </c>
      <c r="C900" s="105">
        <v>0.00034114444375123187</v>
      </c>
      <c r="D900" s="102" t="s">
        <v>2031</v>
      </c>
      <c r="E900" s="102" t="b">
        <v>0</v>
      </c>
      <c r="F900" s="102" t="b">
        <v>0</v>
      </c>
      <c r="G900" s="102" t="b">
        <v>0</v>
      </c>
    </row>
    <row r="901" spans="1:7" ht="15">
      <c r="A901" s="103" t="s">
        <v>1557</v>
      </c>
      <c r="B901" s="102">
        <v>2</v>
      </c>
      <c r="C901" s="105">
        <v>0.0004046127118650799</v>
      </c>
      <c r="D901" s="102" t="s">
        <v>2031</v>
      </c>
      <c r="E901" s="102" t="b">
        <v>1</v>
      </c>
      <c r="F901" s="102" t="b">
        <v>0</v>
      </c>
      <c r="G901" s="102" t="b">
        <v>0</v>
      </c>
    </row>
    <row r="902" spans="1:7" ht="15">
      <c r="A902" s="103" t="s">
        <v>1558</v>
      </c>
      <c r="B902" s="102">
        <v>2</v>
      </c>
      <c r="C902" s="105">
        <v>0.0004046127118650799</v>
      </c>
      <c r="D902" s="102" t="s">
        <v>2031</v>
      </c>
      <c r="E902" s="102" t="b">
        <v>0</v>
      </c>
      <c r="F902" s="102" t="b">
        <v>0</v>
      </c>
      <c r="G902" s="102" t="b">
        <v>0</v>
      </c>
    </row>
    <row r="903" spans="1:7" ht="15">
      <c r="A903" s="103" t="s">
        <v>1559</v>
      </c>
      <c r="B903" s="102">
        <v>2</v>
      </c>
      <c r="C903" s="105">
        <v>0.00034114444375123187</v>
      </c>
      <c r="D903" s="102" t="s">
        <v>2031</v>
      </c>
      <c r="E903" s="102" t="b">
        <v>0</v>
      </c>
      <c r="F903" s="102" t="b">
        <v>1</v>
      </c>
      <c r="G903" s="102" t="b">
        <v>0</v>
      </c>
    </row>
    <row r="904" spans="1:7" ht="15">
      <c r="A904" s="103" t="s">
        <v>1560</v>
      </c>
      <c r="B904" s="102">
        <v>2</v>
      </c>
      <c r="C904" s="105">
        <v>0.00034114444375123187</v>
      </c>
      <c r="D904" s="102" t="s">
        <v>2031</v>
      </c>
      <c r="E904" s="102" t="b">
        <v>0</v>
      </c>
      <c r="F904" s="102" t="b">
        <v>0</v>
      </c>
      <c r="G904" s="102" t="b">
        <v>0</v>
      </c>
    </row>
    <row r="905" spans="1:7" ht="15">
      <c r="A905" s="103" t="s">
        <v>1561</v>
      </c>
      <c r="B905" s="102">
        <v>2</v>
      </c>
      <c r="C905" s="105">
        <v>0.00034114444375123187</v>
      </c>
      <c r="D905" s="102" t="s">
        <v>2031</v>
      </c>
      <c r="E905" s="102" t="b">
        <v>0</v>
      </c>
      <c r="F905" s="102" t="b">
        <v>0</v>
      </c>
      <c r="G905" s="102" t="b">
        <v>0</v>
      </c>
    </row>
    <row r="906" spans="1:7" ht="15">
      <c r="A906" s="103" t="s">
        <v>1562</v>
      </c>
      <c r="B906" s="102">
        <v>2</v>
      </c>
      <c r="C906" s="105">
        <v>0.00034114444375123187</v>
      </c>
      <c r="D906" s="102" t="s">
        <v>2031</v>
      </c>
      <c r="E906" s="102" t="b">
        <v>0</v>
      </c>
      <c r="F906" s="102" t="b">
        <v>0</v>
      </c>
      <c r="G906" s="102" t="b">
        <v>0</v>
      </c>
    </row>
    <row r="907" spans="1:7" ht="15">
      <c r="A907" s="103" t="s">
        <v>1563</v>
      </c>
      <c r="B907" s="102">
        <v>2</v>
      </c>
      <c r="C907" s="105">
        <v>0.00034114444375123187</v>
      </c>
      <c r="D907" s="102" t="s">
        <v>2031</v>
      </c>
      <c r="E907" s="102" t="b">
        <v>0</v>
      </c>
      <c r="F907" s="102" t="b">
        <v>0</v>
      </c>
      <c r="G907" s="102" t="b">
        <v>0</v>
      </c>
    </row>
    <row r="908" spans="1:7" ht="15">
      <c r="A908" s="103" t="s">
        <v>1564</v>
      </c>
      <c r="B908" s="102">
        <v>2</v>
      </c>
      <c r="C908" s="105">
        <v>0.00034114444375123187</v>
      </c>
      <c r="D908" s="102" t="s">
        <v>2031</v>
      </c>
      <c r="E908" s="102" t="b">
        <v>0</v>
      </c>
      <c r="F908" s="102" t="b">
        <v>0</v>
      </c>
      <c r="G908" s="102" t="b">
        <v>0</v>
      </c>
    </row>
    <row r="909" spans="1:7" ht="15">
      <c r="A909" s="103" t="s">
        <v>1565</v>
      </c>
      <c r="B909" s="102">
        <v>2</v>
      </c>
      <c r="C909" s="105">
        <v>0.00034114444375123187</v>
      </c>
      <c r="D909" s="102" t="s">
        <v>2031</v>
      </c>
      <c r="E909" s="102" t="b">
        <v>0</v>
      </c>
      <c r="F909" s="102" t="b">
        <v>0</v>
      </c>
      <c r="G909" s="102" t="b">
        <v>0</v>
      </c>
    </row>
    <row r="910" spans="1:7" ht="15">
      <c r="A910" s="103" t="s">
        <v>1566</v>
      </c>
      <c r="B910" s="102">
        <v>2</v>
      </c>
      <c r="C910" s="105">
        <v>0.00034114444375123187</v>
      </c>
      <c r="D910" s="102" t="s">
        <v>2031</v>
      </c>
      <c r="E910" s="102" t="b">
        <v>0</v>
      </c>
      <c r="F910" s="102" t="b">
        <v>1</v>
      </c>
      <c r="G910" s="102" t="b">
        <v>0</v>
      </c>
    </row>
    <row r="911" spans="1:7" ht="15">
      <c r="A911" s="103" t="s">
        <v>1567</v>
      </c>
      <c r="B911" s="102">
        <v>2</v>
      </c>
      <c r="C911" s="105">
        <v>0.00034114444375123187</v>
      </c>
      <c r="D911" s="102" t="s">
        <v>2031</v>
      </c>
      <c r="E911" s="102" t="b">
        <v>1</v>
      </c>
      <c r="F911" s="102" t="b">
        <v>0</v>
      </c>
      <c r="G911" s="102" t="b">
        <v>0</v>
      </c>
    </row>
    <row r="912" spans="1:7" ht="15">
      <c r="A912" s="103" t="s">
        <v>1568</v>
      </c>
      <c r="B912" s="102">
        <v>2</v>
      </c>
      <c r="C912" s="105">
        <v>0.00034114444375123187</v>
      </c>
      <c r="D912" s="102" t="s">
        <v>2031</v>
      </c>
      <c r="E912" s="102" t="b">
        <v>0</v>
      </c>
      <c r="F912" s="102" t="b">
        <v>0</v>
      </c>
      <c r="G912" s="102" t="b">
        <v>0</v>
      </c>
    </row>
    <row r="913" spans="1:7" ht="15">
      <c r="A913" s="103" t="s">
        <v>1569</v>
      </c>
      <c r="B913" s="102">
        <v>2</v>
      </c>
      <c r="C913" s="105">
        <v>0.00034114444375123187</v>
      </c>
      <c r="D913" s="102" t="s">
        <v>2031</v>
      </c>
      <c r="E913" s="102" t="b">
        <v>0</v>
      </c>
      <c r="F913" s="102" t="b">
        <v>0</v>
      </c>
      <c r="G913" s="102" t="b">
        <v>0</v>
      </c>
    </row>
    <row r="914" spans="1:7" ht="15">
      <c r="A914" s="103" t="s">
        <v>1570</v>
      </c>
      <c r="B914" s="102">
        <v>2</v>
      </c>
      <c r="C914" s="105">
        <v>0.00034114444375123187</v>
      </c>
      <c r="D914" s="102" t="s">
        <v>2031</v>
      </c>
      <c r="E914" s="102" t="b">
        <v>0</v>
      </c>
      <c r="F914" s="102" t="b">
        <v>0</v>
      </c>
      <c r="G914" s="102" t="b">
        <v>0</v>
      </c>
    </row>
    <row r="915" spans="1:7" ht="15">
      <c r="A915" s="103" t="s">
        <v>1571</v>
      </c>
      <c r="B915" s="102">
        <v>2</v>
      </c>
      <c r="C915" s="105">
        <v>0.00034114444375123187</v>
      </c>
      <c r="D915" s="102" t="s">
        <v>2031</v>
      </c>
      <c r="E915" s="102" t="b">
        <v>0</v>
      </c>
      <c r="F915" s="102" t="b">
        <v>0</v>
      </c>
      <c r="G915" s="102" t="b">
        <v>0</v>
      </c>
    </row>
    <row r="916" spans="1:7" ht="15">
      <c r="A916" s="103" t="s">
        <v>1572</v>
      </c>
      <c r="B916" s="102">
        <v>2</v>
      </c>
      <c r="C916" s="105">
        <v>0.00034114444375123187</v>
      </c>
      <c r="D916" s="102" t="s">
        <v>2031</v>
      </c>
      <c r="E916" s="102" t="b">
        <v>0</v>
      </c>
      <c r="F916" s="102" t="b">
        <v>0</v>
      </c>
      <c r="G916" s="102" t="b">
        <v>0</v>
      </c>
    </row>
    <row r="917" spans="1:7" ht="15">
      <c r="A917" s="103" t="s">
        <v>1573</v>
      </c>
      <c r="B917" s="102">
        <v>2</v>
      </c>
      <c r="C917" s="105">
        <v>0.00034114444375123187</v>
      </c>
      <c r="D917" s="102" t="s">
        <v>2031</v>
      </c>
      <c r="E917" s="102" t="b">
        <v>0</v>
      </c>
      <c r="F917" s="102" t="b">
        <v>0</v>
      </c>
      <c r="G917" s="102" t="b">
        <v>0</v>
      </c>
    </row>
    <row r="918" spans="1:7" ht="15">
      <c r="A918" s="103" t="s">
        <v>1574</v>
      </c>
      <c r="B918" s="102">
        <v>2</v>
      </c>
      <c r="C918" s="105">
        <v>0.00034114444375123187</v>
      </c>
      <c r="D918" s="102" t="s">
        <v>2031</v>
      </c>
      <c r="E918" s="102" t="b">
        <v>0</v>
      </c>
      <c r="F918" s="102" t="b">
        <v>0</v>
      </c>
      <c r="G918" s="102" t="b">
        <v>0</v>
      </c>
    </row>
    <row r="919" spans="1:7" ht="15">
      <c r="A919" s="103" t="s">
        <v>1575</v>
      </c>
      <c r="B919" s="102">
        <v>2</v>
      </c>
      <c r="C919" s="105">
        <v>0.00034114444375123187</v>
      </c>
      <c r="D919" s="102" t="s">
        <v>2031</v>
      </c>
      <c r="E919" s="102" t="b">
        <v>0</v>
      </c>
      <c r="F919" s="102" t="b">
        <v>0</v>
      </c>
      <c r="G919" s="102" t="b">
        <v>0</v>
      </c>
    </row>
    <row r="920" spans="1:7" ht="15">
      <c r="A920" s="103" t="s">
        <v>1576</v>
      </c>
      <c r="B920" s="102">
        <v>2</v>
      </c>
      <c r="C920" s="105">
        <v>0.0004046127118650799</v>
      </c>
      <c r="D920" s="102" t="s">
        <v>2031</v>
      </c>
      <c r="E920" s="102" t="b">
        <v>0</v>
      </c>
      <c r="F920" s="102" t="b">
        <v>0</v>
      </c>
      <c r="G920" s="102" t="b">
        <v>0</v>
      </c>
    </row>
    <row r="921" spans="1:7" ht="15">
      <c r="A921" s="103" t="s">
        <v>1577</v>
      </c>
      <c r="B921" s="102">
        <v>2</v>
      </c>
      <c r="C921" s="105">
        <v>0.00034114444375123187</v>
      </c>
      <c r="D921" s="102" t="s">
        <v>2031</v>
      </c>
      <c r="E921" s="102" t="b">
        <v>0</v>
      </c>
      <c r="F921" s="102" t="b">
        <v>0</v>
      </c>
      <c r="G921" s="102" t="b">
        <v>0</v>
      </c>
    </row>
    <row r="922" spans="1:7" ht="15">
      <c r="A922" s="103" t="s">
        <v>1578</v>
      </c>
      <c r="B922" s="102">
        <v>2</v>
      </c>
      <c r="C922" s="105">
        <v>0.00034114444375123187</v>
      </c>
      <c r="D922" s="102" t="s">
        <v>2031</v>
      </c>
      <c r="E922" s="102" t="b">
        <v>0</v>
      </c>
      <c r="F922" s="102" t="b">
        <v>0</v>
      </c>
      <c r="G922" s="102" t="b">
        <v>0</v>
      </c>
    </row>
    <row r="923" spans="1:7" ht="15">
      <c r="A923" s="103" t="s">
        <v>1579</v>
      </c>
      <c r="B923" s="102">
        <v>2</v>
      </c>
      <c r="C923" s="105">
        <v>0.00034114444375123187</v>
      </c>
      <c r="D923" s="102" t="s">
        <v>2031</v>
      </c>
      <c r="E923" s="102" t="b">
        <v>0</v>
      </c>
      <c r="F923" s="102" t="b">
        <v>0</v>
      </c>
      <c r="G923" s="102" t="b">
        <v>0</v>
      </c>
    </row>
    <row r="924" spans="1:7" ht="15">
      <c r="A924" s="103" t="s">
        <v>1580</v>
      </c>
      <c r="B924" s="102">
        <v>2</v>
      </c>
      <c r="C924" s="105">
        <v>0.00034114444375123187</v>
      </c>
      <c r="D924" s="102" t="s">
        <v>2031</v>
      </c>
      <c r="E924" s="102" t="b">
        <v>0</v>
      </c>
      <c r="F924" s="102" t="b">
        <v>0</v>
      </c>
      <c r="G924" s="102" t="b">
        <v>0</v>
      </c>
    </row>
    <row r="925" spans="1:7" ht="15">
      <c r="A925" s="103" t="s">
        <v>1581</v>
      </c>
      <c r="B925" s="102">
        <v>2</v>
      </c>
      <c r="C925" s="105">
        <v>0.00034114444375123187</v>
      </c>
      <c r="D925" s="102" t="s">
        <v>2031</v>
      </c>
      <c r="E925" s="102" t="b">
        <v>0</v>
      </c>
      <c r="F925" s="102" t="b">
        <v>0</v>
      </c>
      <c r="G925" s="102" t="b">
        <v>0</v>
      </c>
    </row>
    <row r="926" spans="1:7" ht="15">
      <c r="A926" s="103" t="s">
        <v>1582</v>
      </c>
      <c r="B926" s="102">
        <v>2</v>
      </c>
      <c r="C926" s="105">
        <v>0.00034114444375123187</v>
      </c>
      <c r="D926" s="102" t="s">
        <v>2031</v>
      </c>
      <c r="E926" s="102" t="b">
        <v>1</v>
      </c>
      <c r="F926" s="102" t="b">
        <v>0</v>
      </c>
      <c r="G926" s="102" t="b">
        <v>0</v>
      </c>
    </row>
    <row r="927" spans="1:7" ht="15">
      <c r="A927" s="103" t="s">
        <v>1583</v>
      </c>
      <c r="B927" s="102">
        <v>2</v>
      </c>
      <c r="C927" s="105">
        <v>0.00034114444375123187</v>
      </c>
      <c r="D927" s="102" t="s">
        <v>2031</v>
      </c>
      <c r="E927" s="102" t="b">
        <v>0</v>
      </c>
      <c r="F927" s="102" t="b">
        <v>0</v>
      </c>
      <c r="G927" s="102" t="b">
        <v>0</v>
      </c>
    </row>
    <row r="928" spans="1:7" ht="15">
      <c r="A928" s="103" t="s">
        <v>1584</v>
      </c>
      <c r="B928" s="102">
        <v>2</v>
      </c>
      <c r="C928" s="105">
        <v>0.00034114444375123187</v>
      </c>
      <c r="D928" s="102" t="s">
        <v>2031</v>
      </c>
      <c r="E928" s="102" t="b">
        <v>0</v>
      </c>
      <c r="F928" s="102" t="b">
        <v>0</v>
      </c>
      <c r="G928" s="102" t="b">
        <v>0</v>
      </c>
    </row>
    <row r="929" spans="1:7" ht="15">
      <c r="A929" s="103" t="s">
        <v>1585</v>
      </c>
      <c r="B929" s="102">
        <v>2</v>
      </c>
      <c r="C929" s="105">
        <v>0.00034114444375123187</v>
      </c>
      <c r="D929" s="102" t="s">
        <v>2031</v>
      </c>
      <c r="E929" s="102" t="b">
        <v>1</v>
      </c>
      <c r="F929" s="102" t="b">
        <v>0</v>
      </c>
      <c r="G929" s="102" t="b">
        <v>0</v>
      </c>
    </row>
    <row r="930" spans="1:7" ht="15">
      <c r="A930" s="103" t="s">
        <v>1586</v>
      </c>
      <c r="B930" s="102">
        <v>2</v>
      </c>
      <c r="C930" s="105">
        <v>0.00034114444375123187</v>
      </c>
      <c r="D930" s="102" t="s">
        <v>2031</v>
      </c>
      <c r="E930" s="102" t="b">
        <v>0</v>
      </c>
      <c r="F930" s="102" t="b">
        <v>0</v>
      </c>
      <c r="G930" s="102" t="b">
        <v>0</v>
      </c>
    </row>
    <row r="931" spans="1:7" ht="15">
      <c r="A931" s="103" t="s">
        <v>1587</v>
      </c>
      <c r="B931" s="102">
        <v>2</v>
      </c>
      <c r="C931" s="105">
        <v>0.00034114444375123187</v>
      </c>
      <c r="D931" s="102" t="s">
        <v>2031</v>
      </c>
      <c r="E931" s="102" t="b">
        <v>0</v>
      </c>
      <c r="F931" s="102" t="b">
        <v>0</v>
      </c>
      <c r="G931" s="102" t="b">
        <v>0</v>
      </c>
    </row>
    <row r="932" spans="1:7" ht="15">
      <c r="A932" s="103" t="s">
        <v>1588</v>
      </c>
      <c r="B932" s="102">
        <v>2</v>
      </c>
      <c r="C932" s="105">
        <v>0.00034114444375123187</v>
      </c>
      <c r="D932" s="102" t="s">
        <v>2031</v>
      </c>
      <c r="E932" s="102" t="b">
        <v>0</v>
      </c>
      <c r="F932" s="102" t="b">
        <v>0</v>
      </c>
      <c r="G932" s="102" t="b">
        <v>0</v>
      </c>
    </row>
    <row r="933" spans="1:7" ht="15">
      <c r="A933" s="103" t="s">
        <v>1589</v>
      </c>
      <c r="B933" s="102">
        <v>2</v>
      </c>
      <c r="C933" s="105">
        <v>0.00034114444375123187</v>
      </c>
      <c r="D933" s="102" t="s">
        <v>2031</v>
      </c>
      <c r="E933" s="102" t="b">
        <v>0</v>
      </c>
      <c r="F933" s="102" t="b">
        <v>1</v>
      </c>
      <c r="G933" s="102" t="b">
        <v>0</v>
      </c>
    </row>
    <row r="934" spans="1:7" ht="15">
      <c r="A934" s="103" t="s">
        <v>1590</v>
      </c>
      <c r="B934" s="102">
        <v>2</v>
      </c>
      <c r="C934" s="105">
        <v>0.00034114444375123187</v>
      </c>
      <c r="D934" s="102" t="s">
        <v>2031</v>
      </c>
      <c r="E934" s="102" t="b">
        <v>0</v>
      </c>
      <c r="F934" s="102" t="b">
        <v>0</v>
      </c>
      <c r="G934" s="102" t="b">
        <v>0</v>
      </c>
    </row>
    <row r="935" spans="1:7" ht="15">
      <c r="A935" s="103" t="s">
        <v>1591</v>
      </c>
      <c r="B935" s="102">
        <v>2</v>
      </c>
      <c r="C935" s="105">
        <v>0.00034114444375123187</v>
      </c>
      <c r="D935" s="102" t="s">
        <v>2031</v>
      </c>
      <c r="E935" s="102" t="b">
        <v>0</v>
      </c>
      <c r="F935" s="102" t="b">
        <v>1</v>
      </c>
      <c r="G935" s="102" t="b">
        <v>0</v>
      </c>
    </row>
    <row r="936" spans="1:7" ht="15">
      <c r="A936" s="103" t="s">
        <v>1592</v>
      </c>
      <c r="B936" s="102">
        <v>2</v>
      </c>
      <c r="C936" s="105">
        <v>0.00034114444375123187</v>
      </c>
      <c r="D936" s="102" t="s">
        <v>2031</v>
      </c>
      <c r="E936" s="102" t="b">
        <v>0</v>
      </c>
      <c r="F936" s="102" t="b">
        <v>0</v>
      </c>
      <c r="G936" s="102" t="b">
        <v>0</v>
      </c>
    </row>
    <row r="937" spans="1:7" ht="15">
      <c r="A937" s="103" t="s">
        <v>1593</v>
      </c>
      <c r="B937" s="102">
        <v>2</v>
      </c>
      <c r="C937" s="105">
        <v>0.00034114444375123187</v>
      </c>
      <c r="D937" s="102" t="s">
        <v>2031</v>
      </c>
      <c r="E937" s="102" t="b">
        <v>0</v>
      </c>
      <c r="F937" s="102" t="b">
        <v>0</v>
      </c>
      <c r="G937" s="102" t="b">
        <v>0</v>
      </c>
    </row>
    <row r="938" spans="1:7" ht="15">
      <c r="A938" s="103" t="s">
        <v>1594</v>
      </c>
      <c r="B938" s="102">
        <v>2</v>
      </c>
      <c r="C938" s="105">
        <v>0.0004046127118650799</v>
      </c>
      <c r="D938" s="102" t="s">
        <v>2031</v>
      </c>
      <c r="E938" s="102" t="b">
        <v>0</v>
      </c>
      <c r="F938" s="102" t="b">
        <v>0</v>
      </c>
      <c r="G938" s="102" t="b">
        <v>0</v>
      </c>
    </row>
    <row r="939" spans="1:7" ht="15">
      <c r="A939" s="103" t="s">
        <v>1595</v>
      </c>
      <c r="B939" s="102">
        <v>2</v>
      </c>
      <c r="C939" s="105">
        <v>0.00034114444375123187</v>
      </c>
      <c r="D939" s="102" t="s">
        <v>2031</v>
      </c>
      <c r="E939" s="102" t="b">
        <v>0</v>
      </c>
      <c r="F939" s="102" t="b">
        <v>0</v>
      </c>
      <c r="G939" s="102" t="b">
        <v>0</v>
      </c>
    </row>
    <row r="940" spans="1:7" ht="15">
      <c r="A940" s="103" t="s">
        <v>1596</v>
      </c>
      <c r="B940" s="102">
        <v>2</v>
      </c>
      <c r="C940" s="105">
        <v>0.0004046127118650799</v>
      </c>
      <c r="D940" s="102" t="s">
        <v>2031</v>
      </c>
      <c r="E940" s="102" t="b">
        <v>0</v>
      </c>
      <c r="F940" s="102" t="b">
        <v>0</v>
      </c>
      <c r="G940" s="102" t="b">
        <v>0</v>
      </c>
    </row>
    <row r="941" spans="1:7" ht="15">
      <c r="A941" s="103" t="s">
        <v>1597</v>
      </c>
      <c r="B941" s="102">
        <v>2</v>
      </c>
      <c r="C941" s="105">
        <v>0.00034114444375123187</v>
      </c>
      <c r="D941" s="102" t="s">
        <v>2031</v>
      </c>
      <c r="E941" s="102" t="b">
        <v>0</v>
      </c>
      <c r="F941" s="102" t="b">
        <v>0</v>
      </c>
      <c r="G941" s="102" t="b">
        <v>0</v>
      </c>
    </row>
    <row r="942" spans="1:7" ht="15">
      <c r="A942" s="103" t="s">
        <v>1598</v>
      </c>
      <c r="B942" s="102">
        <v>2</v>
      </c>
      <c r="C942" s="105">
        <v>0.0004046127118650799</v>
      </c>
      <c r="D942" s="102" t="s">
        <v>2031</v>
      </c>
      <c r="E942" s="102" t="b">
        <v>0</v>
      </c>
      <c r="F942" s="102" t="b">
        <v>0</v>
      </c>
      <c r="G942" s="102" t="b">
        <v>0</v>
      </c>
    </row>
    <row r="943" spans="1:7" ht="15">
      <c r="A943" s="103" t="s">
        <v>1599</v>
      </c>
      <c r="B943" s="102">
        <v>2</v>
      </c>
      <c r="C943" s="105">
        <v>0.00034114444375123187</v>
      </c>
      <c r="D943" s="102" t="s">
        <v>2031</v>
      </c>
      <c r="E943" s="102" t="b">
        <v>0</v>
      </c>
      <c r="F943" s="102" t="b">
        <v>0</v>
      </c>
      <c r="G943" s="102" t="b">
        <v>0</v>
      </c>
    </row>
    <row r="944" spans="1:7" ht="15">
      <c r="A944" s="103" t="s">
        <v>1600</v>
      </c>
      <c r="B944" s="102">
        <v>2</v>
      </c>
      <c r="C944" s="105">
        <v>0.00034114444375123187</v>
      </c>
      <c r="D944" s="102" t="s">
        <v>2031</v>
      </c>
      <c r="E944" s="102" t="b">
        <v>0</v>
      </c>
      <c r="F944" s="102" t="b">
        <v>0</v>
      </c>
      <c r="G944" s="102" t="b">
        <v>0</v>
      </c>
    </row>
    <row r="945" spans="1:7" ht="15">
      <c r="A945" s="103" t="s">
        <v>1601</v>
      </c>
      <c r="B945" s="102">
        <v>2</v>
      </c>
      <c r="C945" s="105">
        <v>0.00034114444375123187</v>
      </c>
      <c r="D945" s="102" t="s">
        <v>2031</v>
      </c>
      <c r="E945" s="102" t="b">
        <v>0</v>
      </c>
      <c r="F945" s="102" t="b">
        <v>0</v>
      </c>
      <c r="G945" s="102" t="b">
        <v>0</v>
      </c>
    </row>
    <row r="946" spans="1:7" ht="15">
      <c r="A946" s="103" t="s">
        <v>1602</v>
      </c>
      <c r="B946" s="102">
        <v>2</v>
      </c>
      <c r="C946" s="105">
        <v>0.00034114444375123187</v>
      </c>
      <c r="D946" s="102" t="s">
        <v>2031</v>
      </c>
      <c r="E946" s="102" t="b">
        <v>0</v>
      </c>
      <c r="F946" s="102" t="b">
        <v>0</v>
      </c>
      <c r="G946" s="102" t="b">
        <v>0</v>
      </c>
    </row>
    <row r="947" spans="1:7" ht="15">
      <c r="A947" s="103" t="s">
        <v>1603</v>
      </c>
      <c r="B947" s="102">
        <v>2</v>
      </c>
      <c r="C947" s="105">
        <v>0.00034114444375123187</v>
      </c>
      <c r="D947" s="102" t="s">
        <v>2031</v>
      </c>
      <c r="E947" s="102" t="b">
        <v>0</v>
      </c>
      <c r="F947" s="102" t="b">
        <v>0</v>
      </c>
      <c r="G947" s="102" t="b">
        <v>0</v>
      </c>
    </row>
    <row r="948" spans="1:7" ht="15">
      <c r="A948" s="103" t="s">
        <v>1604</v>
      </c>
      <c r="B948" s="102">
        <v>2</v>
      </c>
      <c r="C948" s="105">
        <v>0.00034114444375123187</v>
      </c>
      <c r="D948" s="102" t="s">
        <v>2031</v>
      </c>
      <c r="E948" s="102" t="b">
        <v>0</v>
      </c>
      <c r="F948" s="102" t="b">
        <v>0</v>
      </c>
      <c r="G948" s="102" t="b">
        <v>0</v>
      </c>
    </row>
    <row r="949" spans="1:7" ht="15">
      <c r="A949" s="103" t="s">
        <v>1605</v>
      </c>
      <c r="B949" s="102">
        <v>2</v>
      </c>
      <c r="C949" s="105">
        <v>0.00034114444375123187</v>
      </c>
      <c r="D949" s="102" t="s">
        <v>2031</v>
      </c>
      <c r="E949" s="102" t="b">
        <v>0</v>
      </c>
      <c r="F949" s="102" t="b">
        <v>0</v>
      </c>
      <c r="G949" s="102" t="b">
        <v>0</v>
      </c>
    </row>
    <row r="950" spans="1:7" ht="15">
      <c r="A950" s="103" t="s">
        <v>1606</v>
      </c>
      <c r="B950" s="102">
        <v>2</v>
      </c>
      <c r="C950" s="105">
        <v>0.00034114444375123187</v>
      </c>
      <c r="D950" s="102" t="s">
        <v>2031</v>
      </c>
      <c r="E950" s="102" t="b">
        <v>0</v>
      </c>
      <c r="F950" s="102" t="b">
        <v>0</v>
      </c>
      <c r="G950" s="102" t="b">
        <v>0</v>
      </c>
    </row>
    <row r="951" spans="1:7" ht="15">
      <c r="A951" s="103" t="s">
        <v>1607</v>
      </c>
      <c r="B951" s="102">
        <v>2</v>
      </c>
      <c r="C951" s="105">
        <v>0.00034114444375123187</v>
      </c>
      <c r="D951" s="102" t="s">
        <v>2031</v>
      </c>
      <c r="E951" s="102" t="b">
        <v>0</v>
      </c>
      <c r="F951" s="102" t="b">
        <v>0</v>
      </c>
      <c r="G951" s="102" t="b">
        <v>0</v>
      </c>
    </row>
    <row r="952" spans="1:7" ht="15">
      <c r="A952" s="103" t="s">
        <v>1608</v>
      </c>
      <c r="B952" s="102">
        <v>2</v>
      </c>
      <c r="C952" s="105">
        <v>0.00034114444375123187</v>
      </c>
      <c r="D952" s="102" t="s">
        <v>2031</v>
      </c>
      <c r="E952" s="102" t="b">
        <v>0</v>
      </c>
      <c r="F952" s="102" t="b">
        <v>0</v>
      </c>
      <c r="G952" s="102" t="b">
        <v>0</v>
      </c>
    </row>
    <row r="953" spans="1:7" ht="15">
      <c r="A953" s="103" t="s">
        <v>1609</v>
      </c>
      <c r="B953" s="102">
        <v>2</v>
      </c>
      <c r="C953" s="105">
        <v>0.00034114444375123187</v>
      </c>
      <c r="D953" s="102" t="s">
        <v>2031</v>
      </c>
      <c r="E953" s="102" t="b">
        <v>0</v>
      </c>
      <c r="F953" s="102" t="b">
        <v>0</v>
      </c>
      <c r="G953" s="102" t="b">
        <v>0</v>
      </c>
    </row>
    <row r="954" spans="1:7" ht="15">
      <c r="A954" s="103" t="s">
        <v>1610</v>
      </c>
      <c r="B954" s="102">
        <v>2</v>
      </c>
      <c r="C954" s="105">
        <v>0.00034114444375123187</v>
      </c>
      <c r="D954" s="102" t="s">
        <v>2031</v>
      </c>
      <c r="E954" s="102" t="b">
        <v>0</v>
      </c>
      <c r="F954" s="102" t="b">
        <v>0</v>
      </c>
      <c r="G954" s="102" t="b">
        <v>0</v>
      </c>
    </row>
    <row r="955" spans="1:7" ht="15">
      <c r="A955" s="103" t="s">
        <v>1611</v>
      </c>
      <c r="B955" s="102">
        <v>2</v>
      </c>
      <c r="C955" s="105">
        <v>0.00034114444375123187</v>
      </c>
      <c r="D955" s="102" t="s">
        <v>2031</v>
      </c>
      <c r="E955" s="102" t="b">
        <v>0</v>
      </c>
      <c r="F955" s="102" t="b">
        <v>0</v>
      </c>
      <c r="G955" s="102" t="b">
        <v>0</v>
      </c>
    </row>
    <row r="956" spans="1:7" ht="15">
      <c r="A956" s="103" t="s">
        <v>1612</v>
      </c>
      <c r="B956" s="102">
        <v>2</v>
      </c>
      <c r="C956" s="105">
        <v>0.00034114444375123187</v>
      </c>
      <c r="D956" s="102" t="s">
        <v>2031</v>
      </c>
      <c r="E956" s="102" t="b">
        <v>0</v>
      </c>
      <c r="F956" s="102" t="b">
        <v>0</v>
      </c>
      <c r="G956" s="102" t="b">
        <v>0</v>
      </c>
    </row>
    <row r="957" spans="1:7" ht="15">
      <c r="A957" s="103" t="s">
        <v>1613</v>
      </c>
      <c r="B957" s="102">
        <v>2</v>
      </c>
      <c r="C957" s="105">
        <v>0.00034114444375123187</v>
      </c>
      <c r="D957" s="102" t="s">
        <v>2031</v>
      </c>
      <c r="E957" s="102" t="b">
        <v>0</v>
      </c>
      <c r="F957" s="102" t="b">
        <v>0</v>
      </c>
      <c r="G957" s="102" t="b">
        <v>0</v>
      </c>
    </row>
    <row r="958" spans="1:7" ht="15">
      <c r="A958" s="103" t="s">
        <v>1614</v>
      </c>
      <c r="B958" s="102">
        <v>2</v>
      </c>
      <c r="C958" s="105">
        <v>0.00034114444375123187</v>
      </c>
      <c r="D958" s="102" t="s">
        <v>2031</v>
      </c>
      <c r="E958" s="102" t="b">
        <v>0</v>
      </c>
      <c r="F958" s="102" t="b">
        <v>0</v>
      </c>
      <c r="G958" s="102" t="b">
        <v>0</v>
      </c>
    </row>
    <row r="959" spans="1:7" ht="15">
      <c r="A959" s="103" t="s">
        <v>1615</v>
      </c>
      <c r="B959" s="102">
        <v>2</v>
      </c>
      <c r="C959" s="105">
        <v>0.00034114444375123187</v>
      </c>
      <c r="D959" s="102" t="s">
        <v>2031</v>
      </c>
      <c r="E959" s="102" t="b">
        <v>0</v>
      </c>
      <c r="F959" s="102" t="b">
        <v>0</v>
      </c>
      <c r="G959" s="102" t="b">
        <v>0</v>
      </c>
    </row>
    <row r="960" spans="1:7" ht="15">
      <c r="A960" s="103" t="s">
        <v>1616</v>
      </c>
      <c r="B960" s="102">
        <v>2</v>
      </c>
      <c r="C960" s="105">
        <v>0.00034114444375123187</v>
      </c>
      <c r="D960" s="102" t="s">
        <v>2031</v>
      </c>
      <c r="E960" s="102" t="b">
        <v>0</v>
      </c>
      <c r="F960" s="102" t="b">
        <v>0</v>
      </c>
      <c r="G960" s="102" t="b">
        <v>0</v>
      </c>
    </row>
    <row r="961" spans="1:7" ht="15">
      <c r="A961" s="103" t="s">
        <v>1617</v>
      </c>
      <c r="B961" s="102">
        <v>2</v>
      </c>
      <c r="C961" s="105">
        <v>0.00034114444375123187</v>
      </c>
      <c r="D961" s="102" t="s">
        <v>2031</v>
      </c>
      <c r="E961" s="102" t="b">
        <v>0</v>
      </c>
      <c r="F961" s="102" t="b">
        <v>0</v>
      </c>
      <c r="G961" s="102" t="b">
        <v>0</v>
      </c>
    </row>
    <row r="962" spans="1:7" ht="15">
      <c r="A962" s="103" t="s">
        <v>1618</v>
      </c>
      <c r="B962" s="102">
        <v>2</v>
      </c>
      <c r="C962" s="105">
        <v>0.00034114444375123187</v>
      </c>
      <c r="D962" s="102" t="s">
        <v>2031</v>
      </c>
      <c r="E962" s="102" t="b">
        <v>0</v>
      </c>
      <c r="F962" s="102" t="b">
        <v>0</v>
      </c>
      <c r="G962" s="102" t="b">
        <v>0</v>
      </c>
    </row>
    <row r="963" spans="1:7" ht="15">
      <c r="A963" s="103" t="s">
        <v>1619</v>
      </c>
      <c r="B963" s="102">
        <v>2</v>
      </c>
      <c r="C963" s="105">
        <v>0.00034114444375123187</v>
      </c>
      <c r="D963" s="102" t="s">
        <v>2031</v>
      </c>
      <c r="E963" s="102" t="b">
        <v>0</v>
      </c>
      <c r="F963" s="102" t="b">
        <v>0</v>
      </c>
      <c r="G963" s="102" t="b">
        <v>0</v>
      </c>
    </row>
    <row r="964" spans="1:7" ht="15">
      <c r="A964" s="103" t="s">
        <v>1620</v>
      </c>
      <c r="B964" s="102">
        <v>2</v>
      </c>
      <c r="C964" s="105">
        <v>0.0004046127118650799</v>
      </c>
      <c r="D964" s="102" t="s">
        <v>2031</v>
      </c>
      <c r="E964" s="102" t="b">
        <v>0</v>
      </c>
      <c r="F964" s="102" t="b">
        <v>0</v>
      </c>
      <c r="G964" s="102" t="b">
        <v>0</v>
      </c>
    </row>
    <row r="965" spans="1:7" ht="15">
      <c r="A965" s="103" t="s">
        <v>1621</v>
      </c>
      <c r="B965" s="102">
        <v>2</v>
      </c>
      <c r="C965" s="105">
        <v>0.0004046127118650799</v>
      </c>
      <c r="D965" s="102" t="s">
        <v>2031</v>
      </c>
      <c r="E965" s="102" t="b">
        <v>0</v>
      </c>
      <c r="F965" s="102" t="b">
        <v>0</v>
      </c>
      <c r="G965" s="102" t="b">
        <v>0</v>
      </c>
    </row>
    <row r="966" spans="1:7" ht="15">
      <c r="A966" s="103" t="s">
        <v>1622</v>
      </c>
      <c r="B966" s="102">
        <v>2</v>
      </c>
      <c r="C966" s="105">
        <v>0.0004046127118650799</v>
      </c>
      <c r="D966" s="102" t="s">
        <v>2031</v>
      </c>
      <c r="E966" s="102" t="b">
        <v>0</v>
      </c>
      <c r="F966" s="102" t="b">
        <v>0</v>
      </c>
      <c r="G966" s="102" t="b">
        <v>0</v>
      </c>
    </row>
    <row r="967" spans="1:7" ht="15">
      <c r="A967" s="103" t="s">
        <v>1623</v>
      </c>
      <c r="B967" s="102">
        <v>2</v>
      </c>
      <c r="C967" s="105">
        <v>0.00034114444375123187</v>
      </c>
      <c r="D967" s="102" t="s">
        <v>2031</v>
      </c>
      <c r="E967" s="102" t="b">
        <v>0</v>
      </c>
      <c r="F967" s="102" t="b">
        <v>0</v>
      </c>
      <c r="G967" s="102" t="b">
        <v>0</v>
      </c>
    </row>
    <row r="968" spans="1:7" ht="15">
      <c r="A968" s="103" t="s">
        <v>1624</v>
      </c>
      <c r="B968" s="102">
        <v>2</v>
      </c>
      <c r="C968" s="105">
        <v>0.0004046127118650799</v>
      </c>
      <c r="D968" s="102" t="s">
        <v>2031</v>
      </c>
      <c r="E968" s="102" t="b">
        <v>0</v>
      </c>
      <c r="F968" s="102" t="b">
        <v>0</v>
      </c>
      <c r="G968" s="102" t="b">
        <v>0</v>
      </c>
    </row>
    <row r="969" spans="1:7" ht="15">
      <c r="A969" s="103" t="s">
        <v>1625</v>
      </c>
      <c r="B969" s="102">
        <v>2</v>
      </c>
      <c r="C969" s="105">
        <v>0.00034114444375123187</v>
      </c>
      <c r="D969" s="102" t="s">
        <v>2031</v>
      </c>
      <c r="E969" s="102" t="b">
        <v>0</v>
      </c>
      <c r="F969" s="102" t="b">
        <v>0</v>
      </c>
      <c r="G969" s="102" t="b">
        <v>0</v>
      </c>
    </row>
    <row r="970" spans="1:7" ht="15">
      <c r="A970" s="103" t="s">
        <v>1626</v>
      </c>
      <c r="B970" s="102">
        <v>2</v>
      </c>
      <c r="C970" s="105">
        <v>0.00034114444375123187</v>
      </c>
      <c r="D970" s="102" t="s">
        <v>2031</v>
      </c>
      <c r="E970" s="102" t="b">
        <v>0</v>
      </c>
      <c r="F970" s="102" t="b">
        <v>0</v>
      </c>
      <c r="G970" s="102" t="b">
        <v>0</v>
      </c>
    </row>
    <row r="971" spans="1:7" ht="15">
      <c r="A971" s="103" t="s">
        <v>1627</v>
      </c>
      <c r="B971" s="102">
        <v>2</v>
      </c>
      <c r="C971" s="105">
        <v>0.00034114444375123187</v>
      </c>
      <c r="D971" s="102" t="s">
        <v>2031</v>
      </c>
      <c r="E971" s="102" t="b">
        <v>0</v>
      </c>
      <c r="F971" s="102" t="b">
        <v>0</v>
      </c>
      <c r="G971" s="102" t="b">
        <v>0</v>
      </c>
    </row>
    <row r="972" spans="1:7" ht="15">
      <c r="A972" s="103" t="s">
        <v>1628</v>
      </c>
      <c r="B972" s="102">
        <v>2</v>
      </c>
      <c r="C972" s="105">
        <v>0.0004046127118650799</v>
      </c>
      <c r="D972" s="102" t="s">
        <v>2031</v>
      </c>
      <c r="E972" s="102" t="b">
        <v>0</v>
      </c>
      <c r="F972" s="102" t="b">
        <v>0</v>
      </c>
      <c r="G972" s="102" t="b">
        <v>0</v>
      </c>
    </row>
    <row r="973" spans="1:7" ht="15">
      <c r="A973" s="103" t="s">
        <v>1629</v>
      </c>
      <c r="B973" s="102">
        <v>2</v>
      </c>
      <c r="C973" s="105">
        <v>0.00034114444375123187</v>
      </c>
      <c r="D973" s="102" t="s">
        <v>2031</v>
      </c>
      <c r="E973" s="102" t="b">
        <v>0</v>
      </c>
      <c r="F973" s="102" t="b">
        <v>0</v>
      </c>
      <c r="G973" s="102" t="b">
        <v>0</v>
      </c>
    </row>
    <row r="974" spans="1:7" ht="15">
      <c r="A974" s="103" t="s">
        <v>1630</v>
      </c>
      <c r="B974" s="102">
        <v>2</v>
      </c>
      <c r="C974" s="105">
        <v>0.00034114444375123187</v>
      </c>
      <c r="D974" s="102" t="s">
        <v>2031</v>
      </c>
      <c r="E974" s="102" t="b">
        <v>0</v>
      </c>
      <c r="F974" s="102" t="b">
        <v>0</v>
      </c>
      <c r="G974" s="102" t="b">
        <v>0</v>
      </c>
    </row>
    <row r="975" spans="1:7" ht="15">
      <c r="A975" s="103" t="s">
        <v>1631</v>
      </c>
      <c r="B975" s="102">
        <v>2</v>
      </c>
      <c r="C975" s="105">
        <v>0.00034114444375123187</v>
      </c>
      <c r="D975" s="102" t="s">
        <v>2031</v>
      </c>
      <c r="E975" s="102" t="b">
        <v>0</v>
      </c>
      <c r="F975" s="102" t="b">
        <v>0</v>
      </c>
      <c r="G975" s="102" t="b">
        <v>0</v>
      </c>
    </row>
    <row r="976" spans="1:7" ht="15">
      <c r="A976" s="103" t="s">
        <v>1632</v>
      </c>
      <c r="B976" s="102">
        <v>2</v>
      </c>
      <c r="C976" s="105">
        <v>0.00034114444375123187</v>
      </c>
      <c r="D976" s="102" t="s">
        <v>2031</v>
      </c>
      <c r="E976" s="102" t="b">
        <v>0</v>
      </c>
      <c r="F976" s="102" t="b">
        <v>0</v>
      </c>
      <c r="G976" s="102" t="b">
        <v>0</v>
      </c>
    </row>
    <row r="977" spans="1:7" ht="15">
      <c r="A977" s="103" t="s">
        <v>1633</v>
      </c>
      <c r="B977" s="102">
        <v>2</v>
      </c>
      <c r="C977" s="105">
        <v>0.00034114444375123187</v>
      </c>
      <c r="D977" s="102" t="s">
        <v>2031</v>
      </c>
      <c r="E977" s="102" t="b">
        <v>0</v>
      </c>
      <c r="F977" s="102" t="b">
        <v>0</v>
      </c>
      <c r="G977" s="102" t="b">
        <v>0</v>
      </c>
    </row>
    <row r="978" spans="1:7" ht="15">
      <c r="A978" s="103" t="s">
        <v>1634</v>
      </c>
      <c r="B978" s="102">
        <v>2</v>
      </c>
      <c r="C978" s="105">
        <v>0.00034114444375123187</v>
      </c>
      <c r="D978" s="102" t="s">
        <v>2031</v>
      </c>
      <c r="E978" s="102" t="b">
        <v>0</v>
      </c>
      <c r="F978" s="102" t="b">
        <v>0</v>
      </c>
      <c r="G978" s="102" t="b">
        <v>0</v>
      </c>
    </row>
    <row r="979" spans="1:7" ht="15">
      <c r="A979" s="103" t="s">
        <v>1635</v>
      </c>
      <c r="B979" s="102">
        <v>2</v>
      </c>
      <c r="C979" s="105">
        <v>0.00034114444375123187</v>
      </c>
      <c r="D979" s="102" t="s">
        <v>2031</v>
      </c>
      <c r="E979" s="102" t="b">
        <v>0</v>
      </c>
      <c r="F979" s="102" t="b">
        <v>0</v>
      </c>
      <c r="G979" s="102" t="b">
        <v>0</v>
      </c>
    </row>
    <row r="980" spans="1:7" ht="15">
      <c r="A980" s="103" t="s">
        <v>1636</v>
      </c>
      <c r="B980" s="102">
        <v>2</v>
      </c>
      <c r="C980" s="105">
        <v>0.0004046127118650799</v>
      </c>
      <c r="D980" s="102" t="s">
        <v>2031</v>
      </c>
      <c r="E980" s="102" t="b">
        <v>0</v>
      </c>
      <c r="F980" s="102" t="b">
        <v>0</v>
      </c>
      <c r="G980" s="102" t="b">
        <v>0</v>
      </c>
    </row>
    <row r="981" spans="1:7" ht="15">
      <c r="A981" s="103" t="s">
        <v>1637</v>
      </c>
      <c r="B981" s="102">
        <v>2</v>
      </c>
      <c r="C981" s="105">
        <v>0.00034114444375123187</v>
      </c>
      <c r="D981" s="102" t="s">
        <v>2031</v>
      </c>
      <c r="E981" s="102" t="b">
        <v>0</v>
      </c>
      <c r="F981" s="102" t="b">
        <v>0</v>
      </c>
      <c r="G981" s="102" t="b">
        <v>0</v>
      </c>
    </row>
    <row r="982" spans="1:7" ht="15">
      <c r="A982" s="103" t="s">
        <v>1638</v>
      </c>
      <c r="B982" s="102">
        <v>2</v>
      </c>
      <c r="C982" s="105">
        <v>0.0004046127118650799</v>
      </c>
      <c r="D982" s="102" t="s">
        <v>2031</v>
      </c>
      <c r="E982" s="102" t="b">
        <v>0</v>
      </c>
      <c r="F982" s="102" t="b">
        <v>0</v>
      </c>
      <c r="G982" s="102" t="b">
        <v>0</v>
      </c>
    </row>
    <row r="983" spans="1:7" ht="15">
      <c r="A983" s="103" t="s">
        <v>1639</v>
      </c>
      <c r="B983" s="102">
        <v>2</v>
      </c>
      <c r="C983" s="105">
        <v>0.0004046127118650799</v>
      </c>
      <c r="D983" s="102" t="s">
        <v>2031</v>
      </c>
      <c r="E983" s="102" t="b">
        <v>0</v>
      </c>
      <c r="F983" s="102" t="b">
        <v>0</v>
      </c>
      <c r="G983" s="102" t="b">
        <v>0</v>
      </c>
    </row>
    <row r="984" spans="1:7" ht="15">
      <c r="A984" s="103" t="s">
        <v>1640</v>
      </c>
      <c r="B984" s="102">
        <v>2</v>
      </c>
      <c r="C984" s="105">
        <v>0.0004046127118650799</v>
      </c>
      <c r="D984" s="102" t="s">
        <v>2031</v>
      </c>
      <c r="E984" s="102" t="b">
        <v>0</v>
      </c>
      <c r="F984" s="102" t="b">
        <v>0</v>
      </c>
      <c r="G984" s="102" t="b">
        <v>0</v>
      </c>
    </row>
    <row r="985" spans="1:7" ht="15">
      <c r="A985" s="103" t="s">
        <v>1641</v>
      </c>
      <c r="B985" s="102">
        <v>2</v>
      </c>
      <c r="C985" s="105">
        <v>0.00034114444375123187</v>
      </c>
      <c r="D985" s="102" t="s">
        <v>2031</v>
      </c>
      <c r="E985" s="102" t="b">
        <v>0</v>
      </c>
      <c r="F985" s="102" t="b">
        <v>0</v>
      </c>
      <c r="G985" s="102" t="b">
        <v>0</v>
      </c>
    </row>
    <row r="986" spans="1:7" ht="15">
      <c r="A986" s="103" t="s">
        <v>1642</v>
      </c>
      <c r="B986" s="102">
        <v>2</v>
      </c>
      <c r="C986" s="105">
        <v>0.00034114444375123187</v>
      </c>
      <c r="D986" s="102" t="s">
        <v>2031</v>
      </c>
      <c r="E986" s="102" t="b">
        <v>0</v>
      </c>
      <c r="F986" s="102" t="b">
        <v>0</v>
      </c>
      <c r="G986" s="102" t="b">
        <v>0</v>
      </c>
    </row>
    <row r="987" spans="1:7" ht="15">
      <c r="A987" s="103" t="s">
        <v>1643</v>
      </c>
      <c r="B987" s="102">
        <v>2</v>
      </c>
      <c r="C987" s="105">
        <v>0.0004046127118650799</v>
      </c>
      <c r="D987" s="102" t="s">
        <v>2031</v>
      </c>
      <c r="E987" s="102" t="b">
        <v>0</v>
      </c>
      <c r="F987" s="102" t="b">
        <v>0</v>
      </c>
      <c r="G987" s="102" t="b">
        <v>0</v>
      </c>
    </row>
    <row r="988" spans="1:7" ht="15">
      <c r="A988" s="103" t="s">
        <v>1644</v>
      </c>
      <c r="B988" s="102">
        <v>2</v>
      </c>
      <c r="C988" s="105">
        <v>0.0004046127118650799</v>
      </c>
      <c r="D988" s="102" t="s">
        <v>2031</v>
      </c>
      <c r="E988" s="102" t="b">
        <v>0</v>
      </c>
      <c r="F988" s="102" t="b">
        <v>0</v>
      </c>
      <c r="G988" s="102" t="b">
        <v>0</v>
      </c>
    </row>
    <row r="989" spans="1:7" ht="15">
      <c r="A989" s="103" t="s">
        <v>1645</v>
      </c>
      <c r="B989" s="102">
        <v>2</v>
      </c>
      <c r="C989" s="105">
        <v>0.00034114444375123187</v>
      </c>
      <c r="D989" s="102" t="s">
        <v>2031</v>
      </c>
      <c r="E989" s="102" t="b">
        <v>0</v>
      </c>
      <c r="F989" s="102" t="b">
        <v>0</v>
      </c>
      <c r="G989" s="102" t="b">
        <v>0</v>
      </c>
    </row>
    <row r="990" spans="1:7" ht="15">
      <c r="A990" s="103" t="s">
        <v>1646</v>
      </c>
      <c r="B990" s="102">
        <v>2</v>
      </c>
      <c r="C990" s="105">
        <v>0.00034114444375123187</v>
      </c>
      <c r="D990" s="102" t="s">
        <v>2031</v>
      </c>
      <c r="E990" s="102" t="b">
        <v>0</v>
      </c>
      <c r="F990" s="102" t="b">
        <v>0</v>
      </c>
      <c r="G990" s="102" t="b">
        <v>0</v>
      </c>
    </row>
    <row r="991" spans="1:7" ht="15">
      <c r="A991" s="103" t="s">
        <v>1647</v>
      </c>
      <c r="B991" s="102">
        <v>2</v>
      </c>
      <c r="C991" s="105">
        <v>0.00034114444375123187</v>
      </c>
      <c r="D991" s="102" t="s">
        <v>2031</v>
      </c>
      <c r="E991" s="102" t="b">
        <v>0</v>
      </c>
      <c r="F991" s="102" t="b">
        <v>0</v>
      </c>
      <c r="G991" s="102" t="b">
        <v>0</v>
      </c>
    </row>
    <row r="992" spans="1:7" ht="15">
      <c r="A992" s="103" t="s">
        <v>1648</v>
      </c>
      <c r="B992" s="102">
        <v>2</v>
      </c>
      <c r="C992" s="105">
        <v>0.0004046127118650799</v>
      </c>
      <c r="D992" s="102" t="s">
        <v>2031</v>
      </c>
      <c r="E992" s="102" t="b">
        <v>0</v>
      </c>
      <c r="F992" s="102" t="b">
        <v>0</v>
      </c>
      <c r="G992" s="102" t="b">
        <v>0</v>
      </c>
    </row>
    <row r="993" spans="1:7" ht="15">
      <c r="A993" s="103" t="s">
        <v>1649</v>
      </c>
      <c r="B993" s="102">
        <v>2</v>
      </c>
      <c r="C993" s="105">
        <v>0.0004046127118650799</v>
      </c>
      <c r="D993" s="102" t="s">
        <v>2031</v>
      </c>
      <c r="E993" s="102" t="b">
        <v>0</v>
      </c>
      <c r="F993" s="102" t="b">
        <v>0</v>
      </c>
      <c r="G993" s="102" t="b">
        <v>0</v>
      </c>
    </row>
    <row r="994" spans="1:7" ht="15">
      <c r="A994" s="103" t="s">
        <v>1650</v>
      </c>
      <c r="B994" s="102">
        <v>2</v>
      </c>
      <c r="C994" s="105">
        <v>0.00034114444375123187</v>
      </c>
      <c r="D994" s="102" t="s">
        <v>2031</v>
      </c>
      <c r="E994" s="102" t="b">
        <v>0</v>
      </c>
      <c r="F994" s="102" t="b">
        <v>0</v>
      </c>
      <c r="G994" s="102" t="b">
        <v>0</v>
      </c>
    </row>
    <row r="995" spans="1:7" ht="15">
      <c r="A995" s="103" t="s">
        <v>1651</v>
      </c>
      <c r="B995" s="102">
        <v>2</v>
      </c>
      <c r="C995" s="105">
        <v>0.00034114444375123187</v>
      </c>
      <c r="D995" s="102" t="s">
        <v>2031</v>
      </c>
      <c r="E995" s="102" t="b">
        <v>0</v>
      </c>
      <c r="F995" s="102" t="b">
        <v>0</v>
      </c>
      <c r="G995" s="102" t="b">
        <v>0</v>
      </c>
    </row>
    <row r="996" spans="1:7" ht="15">
      <c r="A996" s="103" t="s">
        <v>1652</v>
      </c>
      <c r="B996" s="102">
        <v>2</v>
      </c>
      <c r="C996" s="105">
        <v>0.0004046127118650799</v>
      </c>
      <c r="D996" s="102" t="s">
        <v>2031</v>
      </c>
      <c r="E996" s="102" t="b">
        <v>0</v>
      </c>
      <c r="F996" s="102" t="b">
        <v>0</v>
      </c>
      <c r="G996" s="102" t="b">
        <v>0</v>
      </c>
    </row>
    <row r="997" spans="1:7" ht="15">
      <c r="A997" s="103" t="s">
        <v>1653</v>
      </c>
      <c r="B997" s="102">
        <v>2</v>
      </c>
      <c r="C997" s="105">
        <v>0.0004046127118650799</v>
      </c>
      <c r="D997" s="102" t="s">
        <v>2031</v>
      </c>
      <c r="E997" s="102" t="b">
        <v>0</v>
      </c>
      <c r="F997" s="102" t="b">
        <v>0</v>
      </c>
      <c r="G997" s="102" t="b">
        <v>0</v>
      </c>
    </row>
    <row r="998" spans="1:7" ht="15">
      <c r="A998" s="103" t="s">
        <v>1654</v>
      </c>
      <c r="B998" s="102">
        <v>2</v>
      </c>
      <c r="C998" s="105">
        <v>0.00034114444375123187</v>
      </c>
      <c r="D998" s="102" t="s">
        <v>2031</v>
      </c>
      <c r="E998" s="102" t="b">
        <v>0</v>
      </c>
      <c r="F998" s="102" t="b">
        <v>0</v>
      </c>
      <c r="G998" s="102" t="b">
        <v>0</v>
      </c>
    </row>
    <row r="999" spans="1:7" ht="15">
      <c r="A999" s="103" t="s">
        <v>1655</v>
      </c>
      <c r="B999" s="102">
        <v>2</v>
      </c>
      <c r="C999" s="105">
        <v>0.00034114444375123187</v>
      </c>
      <c r="D999" s="102" t="s">
        <v>2031</v>
      </c>
      <c r="E999" s="102" t="b">
        <v>0</v>
      </c>
      <c r="F999" s="102" t="b">
        <v>0</v>
      </c>
      <c r="G999" s="102" t="b">
        <v>0</v>
      </c>
    </row>
    <row r="1000" spans="1:7" ht="15">
      <c r="A1000" s="103" t="s">
        <v>1656</v>
      </c>
      <c r="B1000" s="102">
        <v>2</v>
      </c>
      <c r="C1000" s="105">
        <v>0.00034114444375123187</v>
      </c>
      <c r="D1000" s="102" t="s">
        <v>2031</v>
      </c>
      <c r="E1000" s="102" t="b">
        <v>0</v>
      </c>
      <c r="F1000" s="102" t="b">
        <v>0</v>
      </c>
      <c r="G1000" s="102" t="b">
        <v>0</v>
      </c>
    </row>
    <row r="1001" spans="1:7" ht="15">
      <c r="A1001" s="103" t="s">
        <v>1657</v>
      </c>
      <c r="B1001" s="102">
        <v>2</v>
      </c>
      <c r="C1001" s="105">
        <v>0.00034114444375123187</v>
      </c>
      <c r="D1001" s="102" t="s">
        <v>2031</v>
      </c>
      <c r="E1001" s="102" t="b">
        <v>0</v>
      </c>
      <c r="F1001" s="102" t="b">
        <v>0</v>
      </c>
      <c r="G1001" s="102" t="b">
        <v>0</v>
      </c>
    </row>
    <row r="1002" spans="1:7" ht="15">
      <c r="A1002" s="103" t="s">
        <v>1658</v>
      </c>
      <c r="B1002" s="102">
        <v>2</v>
      </c>
      <c r="C1002" s="105">
        <v>0.0004046127118650799</v>
      </c>
      <c r="D1002" s="102" t="s">
        <v>2031</v>
      </c>
      <c r="E1002" s="102" t="b">
        <v>0</v>
      </c>
      <c r="F1002" s="102" t="b">
        <v>0</v>
      </c>
      <c r="G1002" s="102" t="b">
        <v>0</v>
      </c>
    </row>
    <row r="1003" spans="1:7" ht="15">
      <c r="A1003" s="103" t="s">
        <v>1659</v>
      </c>
      <c r="B1003" s="102">
        <v>2</v>
      </c>
      <c r="C1003" s="105">
        <v>0.00034114444375123187</v>
      </c>
      <c r="D1003" s="102" t="s">
        <v>2031</v>
      </c>
      <c r="E1003" s="102" t="b">
        <v>0</v>
      </c>
      <c r="F1003" s="102" t="b">
        <v>0</v>
      </c>
      <c r="G1003" s="102" t="b">
        <v>0</v>
      </c>
    </row>
    <row r="1004" spans="1:7" ht="15">
      <c r="A1004" s="103" t="s">
        <v>1660</v>
      </c>
      <c r="B1004" s="102">
        <v>2</v>
      </c>
      <c r="C1004" s="105">
        <v>0.0004046127118650799</v>
      </c>
      <c r="D1004" s="102" t="s">
        <v>2031</v>
      </c>
      <c r="E1004" s="102" t="b">
        <v>0</v>
      </c>
      <c r="F1004" s="102" t="b">
        <v>0</v>
      </c>
      <c r="G1004" s="102" t="b">
        <v>0</v>
      </c>
    </row>
    <row r="1005" spans="1:7" ht="15">
      <c r="A1005" s="103" t="s">
        <v>1661</v>
      </c>
      <c r="B1005" s="102">
        <v>2</v>
      </c>
      <c r="C1005" s="105">
        <v>0.00034114444375123187</v>
      </c>
      <c r="D1005" s="102" t="s">
        <v>2031</v>
      </c>
      <c r="E1005" s="102" t="b">
        <v>1</v>
      </c>
      <c r="F1005" s="102" t="b">
        <v>0</v>
      </c>
      <c r="G1005" s="102" t="b">
        <v>0</v>
      </c>
    </row>
    <row r="1006" spans="1:7" ht="15">
      <c r="A1006" s="103" t="s">
        <v>1662</v>
      </c>
      <c r="B1006" s="102">
        <v>2</v>
      </c>
      <c r="C1006" s="105">
        <v>0.00034114444375123187</v>
      </c>
      <c r="D1006" s="102" t="s">
        <v>2031</v>
      </c>
      <c r="E1006" s="102" t="b">
        <v>0</v>
      </c>
      <c r="F1006" s="102" t="b">
        <v>0</v>
      </c>
      <c r="G1006" s="102" t="b">
        <v>0</v>
      </c>
    </row>
    <row r="1007" spans="1:7" ht="15">
      <c r="A1007" s="103" t="s">
        <v>1663</v>
      </c>
      <c r="B1007" s="102">
        <v>2</v>
      </c>
      <c r="C1007" s="105">
        <v>0.0004046127118650799</v>
      </c>
      <c r="D1007" s="102" t="s">
        <v>2031</v>
      </c>
      <c r="E1007" s="102" t="b">
        <v>0</v>
      </c>
      <c r="F1007" s="102" t="b">
        <v>0</v>
      </c>
      <c r="G1007" s="102" t="b">
        <v>0</v>
      </c>
    </row>
    <row r="1008" spans="1:7" ht="15">
      <c r="A1008" s="103" t="s">
        <v>1664</v>
      </c>
      <c r="B1008" s="102">
        <v>2</v>
      </c>
      <c r="C1008" s="105">
        <v>0.00034114444375123187</v>
      </c>
      <c r="D1008" s="102" t="s">
        <v>2031</v>
      </c>
      <c r="E1008" s="102" t="b">
        <v>0</v>
      </c>
      <c r="F1008" s="102" t="b">
        <v>0</v>
      </c>
      <c r="G1008" s="102" t="b">
        <v>0</v>
      </c>
    </row>
    <row r="1009" spans="1:7" ht="15">
      <c r="A1009" s="103" t="s">
        <v>1665</v>
      </c>
      <c r="B1009" s="102">
        <v>2</v>
      </c>
      <c r="C1009" s="105">
        <v>0.00034114444375123187</v>
      </c>
      <c r="D1009" s="102" t="s">
        <v>2031</v>
      </c>
      <c r="E1009" s="102" t="b">
        <v>0</v>
      </c>
      <c r="F1009" s="102" t="b">
        <v>0</v>
      </c>
      <c r="G1009" s="102" t="b">
        <v>0</v>
      </c>
    </row>
    <row r="1010" spans="1:7" ht="15">
      <c r="A1010" s="103" t="s">
        <v>1666</v>
      </c>
      <c r="B1010" s="102">
        <v>2</v>
      </c>
      <c r="C1010" s="105">
        <v>0.00034114444375123187</v>
      </c>
      <c r="D1010" s="102" t="s">
        <v>2031</v>
      </c>
      <c r="E1010" s="102" t="b">
        <v>0</v>
      </c>
      <c r="F1010" s="102" t="b">
        <v>0</v>
      </c>
      <c r="G1010" s="102" t="b">
        <v>0</v>
      </c>
    </row>
    <row r="1011" spans="1:7" ht="15">
      <c r="A1011" s="103" t="s">
        <v>1667</v>
      </c>
      <c r="B1011" s="102">
        <v>2</v>
      </c>
      <c r="C1011" s="105">
        <v>0.0004046127118650799</v>
      </c>
      <c r="D1011" s="102" t="s">
        <v>2031</v>
      </c>
      <c r="E1011" s="102" t="b">
        <v>0</v>
      </c>
      <c r="F1011" s="102" t="b">
        <v>0</v>
      </c>
      <c r="G1011" s="102" t="b">
        <v>0</v>
      </c>
    </row>
    <row r="1012" spans="1:7" ht="15">
      <c r="A1012" s="103" t="s">
        <v>1668</v>
      </c>
      <c r="B1012" s="102">
        <v>2</v>
      </c>
      <c r="C1012" s="105">
        <v>0.00034114444375123187</v>
      </c>
      <c r="D1012" s="102" t="s">
        <v>2031</v>
      </c>
      <c r="E1012" s="102" t="b">
        <v>0</v>
      </c>
      <c r="F1012" s="102" t="b">
        <v>0</v>
      </c>
      <c r="G1012" s="102" t="b">
        <v>0</v>
      </c>
    </row>
    <row r="1013" spans="1:7" ht="15">
      <c r="A1013" s="103" t="s">
        <v>1669</v>
      </c>
      <c r="B1013" s="102">
        <v>2</v>
      </c>
      <c r="C1013" s="105">
        <v>0.0004046127118650799</v>
      </c>
      <c r="D1013" s="102" t="s">
        <v>2031</v>
      </c>
      <c r="E1013" s="102" t="b">
        <v>0</v>
      </c>
      <c r="F1013" s="102" t="b">
        <v>0</v>
      </c>
      <c r="G1013" s="102" t="b">
        <v>0</v>
      </c>
    </row>
    <row r="1014" spans="1:7" ht="15">
      <c r="A1014" s="103" t="s">
        <v>1670</v>
      </c>
      <c r="B1014" s="102">
        <v>2</v>
      </c>
      <c r="C1014" s="105">
        <v>0.00034114444375123187</v>
      </c>
      <c r="D1014" s="102" t="s">
        <v>2031</v>
      </c>
      <c r="E1014" s="102" t="b">
        <v>0</v>
      </c>
      <c r="F1014" s="102" t="b">
        <v>0</v>
      </c>
      <c r="G1014" s="102" t="b">
        <v>0</v>
      </c>
    </row>
    <row r="1015" spans="1:7" ht="15">
      <c r="A1015" s="103" t="s">
        <v>1671</v>
      </c>
      <c r="B1015" s="102">
        <v>2</v>
      </c>
      <c r="C1015" s="105">
        <v>0.00034114444375123187</v>
      </c>
      <c r="D1015" s="102" t="s">
        <v>2031</v>
      </c>
      <c r="E1015" s="102" t="b">
        <v>1</v>
      </c>
      <c r="F1015" s="102" t="b">
        <v>0</v>
      </c>
      <c r="G1015" s="102" t="b">
        <v>0</v>
      </c>
    </row>
    <row r="1016" spans="1:7" ht="15">
      <c r="A1016" s="103" t="s">
        <v>1672</v>
      </c>
      <c r="B1016" s="102">
        <v>2</v>
      </c>
      <c r="C1016" s="105">
        <v>0.00034114444375123187</v>
      </c>
      <c r="D1016" s="102" t="s">
        <v>2031</v>
      </c>
      <c r="E1016" s="102" t="b">
        <v>0</v>
      </c>
      <c r="F1016" s="102" t="b">
        <v>0</v>
      </c>
      <c r="G1016" s="102" t="b">
        <v>0</v>
      </c>
    </row>
    <row r="1017" spans="1:7" ht="15">
      <c r="A1017" s="103" t="s">
        <v>1673</v>
      </c>
      <c r="B1017" s="102">
        <v>2</v>
      </c>
      <c r="C1017" s="105">
        <v>0.00034114444375123187</v>
      </c>
      <c r="D1017" s="102" t="s">
        <v>2031</v>
      </c>
      <c r="E1017" s="102" t="b">
        <v>0</v>
      </c>
      <c r="F1017" s="102" t="b">
        <v>0</v>
      </c>
      <c r="G1017" s="102" t="b">
        <v>0</v>
      </c>
    </row>
    <row r="1018" spans="1:7" ht="15">
      <c r="A1018" s="103" t="s">
        <v>1674</v>
      </c>
      <c r="B1018" s="102">
        <v>2</v>
      </c>
      <c r="C1018" s="105">
        <v>0.0004046127118650799</v>
      </c>
      <c r="D1018" s="102" t="s">
        <v>2031</v>
      </c>
      <c r="E1018" s="102" t="b">
        <v>0</v>
      </c>
      <c r="F1018" s="102" t="b">
        <v>1</v>
      </c>
      <c r="G1018" s="102" t="b">
        <v>0</v>
      </c>
    </row>
    <row r="1019" spans="1:7" ht="15">
      <c r="A1019" s="103" t="s">
        <v>1675</v>
      </c>
      <c r="B1019" s="102">
        <v>2</v>
      </c>
      <c r="C1019" s="105">
        <v>0.00034114444375123187</v>
      </c>
      <c r="D1019" s="102" t="s">
        <v>2031</v>
      </c>
      <c r="E1019" s="102" t="b">
        <v>0</v>
      </c>
      <c r="F1019" s="102" t="b">
        <v>0</v>
      </c>
      <c r="G1019" s="102" t="b">
        <v>0</v>
      </c>
    </row>
    <row r="1020" spans="1:7" ht="15">
      <c r="A1020" s="103" t="s">
        <v>1676</v>
      </c>
      <c r="B1020" s="102">
        <v>2</v>
      </c>
      <c r="C1020" s="105">
        <v>0.00034114444375123187</v>
      </c>
      <c r="D1020" s="102" t="s">
        <v>2031</v>
      </c>
      <c r="E1020" s="102" t="b">
        <v>0</v>
      </c>
      <c r="F1020" s="102" t="b">
        <v>0</v>
      </c>
      <c r="G1020" s="102" t="b">
        <v>0</v>
      </c>
    </row>
    <row r="1021" spans="1:7" ht="15">
      <c r="A1021" s="103" t="s">
        <v>1677</v>
      </c>
      <c r="B1021" s="102">
        <v>2</v>
      </c>
      <c r="C1021" s="105">
        <v>0.00034114444375123187</v>
      </c>
      <c r="D1021" s="102" t="s">
        <v>2031</v>
      </c>
      <c r="E1021" s="102" t="b">
        <v>0</v>
      </c>
      <c r="F1021" s="102" t="b">
        <v>0</v>
      </c>
      <c r="G1021" s="102" t="b">
        <v>0</v>
      </c>
    </row>
    <row r="1022" spans="1:7" ht="15">
      <c r="A1022" s="103" t="s">
        <v>1678</v>
      </c>
      <c r="B1022" s="102">
        <v>2</v>
      </c>
      <c r="C1022" s="105">
        <v>0.00034114444375123187</v>
      </c>
      <c r="D1022" s="102" t="s">
        <v>2031</v>
      </c>
      <c r="E1022" s="102" t="b">
        <v>0</v>
      </c>
      <c r="F1022" s="102" t="b">
        <v>0</v>
      </c>
      <c r="G1022" s="102" t="b">
        <v>0</v>
      </c>
    </row>
    <row r="1023" spans="1:7" ht="15">
      <c r="A1023" s="103" t="s">
        <v>1679</v>
      </c>
      <c r="B1023" s="102">
        <v>2</v>
      </c>
      <c r="C1023" s="105">
        <v>0.00034114444375123187</v>
      </c>
      <c r="D1023" s="102" t="s">
        <v>2031</v>
      </c>
      <c r="E1023" s="102" t="b">
        <v>1</v>
      </c>
      <c r="F1023" s="102" t="b">
        <v>0</v>
      </c>
      <c r="G1023" s="102" t="b">
        <v>0</v>
      </c>
    </row>
    <row r="1024" spans="1:7" ht="15">
      <c r="A1024" s="103" t="s">
        <v>1680</v>
      </c>
      <c r="B1024" s="102">
        <v>2</v>
      </c>
      <c r="C1024" s="105">
        <v>0.00034114444375123187</v>
      </c>
      <c r="D1024" s="102" t="s">
        <v>2031</v>
      </c>
      <c r="E1024" s="102" t="b">
        <v>0</v>
      </c>
      <c r="F1024" s="102" t="b">
        <v>0</v>
      </c>
      <c r="G1024" s="102" t="b">
        <v>0</v>
      </c>
    </row>
    <row r="1025" spans="1:7" ht="15">
      <c r="A1025" s="103" t="s">
        <v>1681</v>
      </c>
      <c r="B1025" s="102">
        <v>2</v>
      </c>
      <c r="C1025" s="105">
        <v>0.00034114444375123187</v>
      </c>
      <c r="D1025" s="102" t="s">
        <v>2031</v>
      </c>
      <c r="E1025" s="102" t="b">
        <v>0</v>
      </c>
      <c r="F1025" s="102" t="b">
        <v>0</v>
      </c>
      <c r="G1025" s="102" t="b">
        <v>0</v>
      </c>
    </row>
    <row r="1026" spans="1:7" ht="15">
      <c r="A1026" s="103" t="s">
        <v>1682</v>
      </c>
      <c r="B1026" s="102">
        <v>2</v>
      </c>
      <c r="C1026" s="105">
        <v>0.0004046127118650799</v>
      </c>
      <c r="D1026" s="102" t="s">
        <v>2031</v>
      </c>
      <c r="E1026" s="102" t="b">
        <v>0</v>
      </c>
      <c r="F1026" s="102" t="b">
        <v>0</v>
      </c>
      <c r="G1026" s="102" t="b">
        <v>0</v>
      </c>
    </row>
    <row r="1027" spans="1:7" ht="15">
      <c r="A1027" s="103" t="s">
        <v>1683</v>
      </c>
      <c r="B1027" s="102">
        <v>2</v>
      </c>
      <c r="C1027" s="105">
        <v>0.0004046127118650799</v>
      </c>
      <c r="D1027" s="102" t="s">
        <v>2031</v>
      </c>
      <c r="E1027" s="102" t="b">
        <v>0</v>
      </c>
      <c r="F1027" s="102" t="b">
        <v>0</v>
      </c>
      <c r="G1027" s="102" t="b">
        <v>0</v>
      </c>
    </row>
    <row r="1028" spans="1:7" ht="15">
      <c r="A1028" s="103" t="s">
        <v>1684</v>
      </c>
      <c r="B1028" s="102">
        <v>2</v>
      </c>
      <c r="C1028" s="105">
        <v>0.0004046127118650799</v>
      </c>
      <c r="D1028" s="102" t="s">
        <v>2031</v>
      </c>
      <c r="E1028" s="102" t="b">
        <v>0</v>
      </c>
      <c r="F1028" s="102" t="b">
        <v>0</v>
      </c>
      <c r="G1028" s="102" t="b">
        <v>0</v>
      </c>
    </row>
    <row r="1029" spans="1:7" ht="15">
      <c r="A1029" s="103" t="s">
        <v>1685</v>
      </c>
      <c r="B1029" s="102">
        <v>2</v>
      </c>
      <c r="C1029" s="105">
        <v>0.0004046127118650799</v>
      </c>
      <c r="D1029" s="102" t="s">
        <v>2031</v>
      </c>
      <c r="E1029" s="102" t="b">
        <v>0</v>
      </c>
      <c r="F1029" s="102" t="b">
        <v>0</v>
      </c>
      <c r="G1029" s="102" t="b">
        <v>0</v>
      </c>
    </row>
    <row r="1030" spans="1:7" ht="15">
      <c r="A1030" s="103" t="s">
        <v>1686</v>
      </c>
      <c r="B1030" s="102">
        <v>2</v>
      </c>
      <c r="C1030" s="105">
        <v>0.00034114444375123187</v>
      </c>
      <c r="D1030" s="102" t="s">
        <v>2031</v>
      </c>
      <c r="E1030" s="102" t="b">
        <v>0</v>
      </c>
      <c r="F1030" s="102" t="b">
        <v>0</v>
      </c>
      <c r="G1030" s="102" t="b">
        <v>0</v>
      </c>
    </row>
    <row r="1031" spans="1:7" ht="15">
      <c r="A1031" s="103" t="s">
        <v>1687</v>
      </c>
      <c r="B1031" s="102">
        <v>2</v>
      </c>
      <c r="C1031" s="105">
        <v>0.00034114444375123187</v>
      </c>
      <c r="D1031" s="102" t="s">
        <v>2031</v>
      </c>
      <c r="E1031" s="102" t="b">
        <v>0</v>
      </c>
      <c r="F1031" s="102" t="b">
        <v>0</v>
      </c>
      <c r="G1031" s="102" t="b">
        <v>0</v>
      </c>
    </row>
    <row r="1032" spans="1:7" ht="15">
      <c r="A1032" s="103" t="s">
        <v>1688</v>
      </c>
      <c r="B1032" s="102">
        <v>2</v>
      </c>
      <c r="C1032" s="105">
        <v>0.0004046127118650799</v>
      </c>
      <c r="D1032" s="102" t="s">
        <v>2031</v>
      </c>
      <c r="E1032" s="102" t="b">
        <v>0</v>
      </c>
      <c r="F1032" s="102" t="b">
        <v>0</v>
      </c>
      <c r="G1032" s="102" t="b">
        <v>0</v>
      </c>
    </row>
    <row r="1033" spans="1:7" ht="15">
      <c r="A1033" s="103" t="s">
        <v>1689</v>
      </c>
      <c r="B1033" s="102">
        <v>2</v>
      </c>
      <c r="C1033" s="105">
        <v>0.00034114444375123187</v>
      </c>
      <c r="D1033" s="102" t="s">
        <v>2031</v>
      </c>
      <c r="E1033" s="102" t="b">
        <v>0</v>
      </c>
      <c r="F1033" s="102" t="b">
        <v>0</v>
      </c>
      <c r="G1033" s="102" t="b">
        <v>0</v>
      </c>
    </row>
    <row r="1034" spans="1:7" ht="15">
      <c r="A1034" s="103" t="s">
        <v>1690</v>
      </c>
      <c r="B1034" s="102">
        <v>2</v>
      </c>
      <c r="C1034" s="105">
        <v>0.00034114444375123187</v>
      </c>
      <c r="D1034" s="102" t="s">
        <v>2031</v>
      </c>
      <c r="E1034" s="102" t="b">
        <v>0</v>
      </c>
      <c r="F1034" s="102" t="b">
        <v>0</v>
      </c>
      <c r="G1034" s="102" t="b">
        <v>0</v>
      </c>
    </row>
    <row r="1035" spans="1:7" ht="15">
      <c r="A1035" s="103" t="s">
        <v>1691</v>
      </c>
      <c r="B1035" s="102">
        <v>2</v>
      </c>
      <c r="C1035" s="105">
        <v>0.00034114444375123187</v>
      </c>
      <c r="D1035" s="102" t="s">
        <v>2031</v>
      </c>
      <c r="E1035" s="102" t="b">
        <v>0</v>
      </c>
      <c r="F1035" s="102" t="b">
        <v>0</v>
      </c>
      <c r="G1035" s="102" t="b">
        <v>0</v>
      </c>
    </row>
    <row r="1036" spans="1:7" ht="15">
      <c r="A1036" s="103" t="s">
        <v>1692</v>
      </c>
      <c r="B1036" s="102">
        <v>2</v>
      </c>
      <c r="C1036" s="105">
        <v>0.00034114444375123187</v>
      </c>
      <c r="D1036" s="102" t="s">
        <v>2031</v>
      </c>
      <c r="E1036" s="102" t="b">
        <v>0</v>
      </c>
      <c r="F1036" s="102" t="b">
        <v>0</v>
      </c>
      <c r="G1036" s="102" t="b">
        <v>0</v>
      </c>
    </row>
    <row r="1037" spans="1:7" ht="15">
      <c r="A1037" s="103" t="s">
        <v>1693</v>
      </c>
      <c r="B1037" s="102">
        <v>2</v>
      </c>
      <c r="C1037" s="105">
        <v>0.00034114444375123187</v>
      </c>
      <c r="D1037" s="102" t="s">
        <v>2031</v>
      </c>
      <c r="E1037" s="102" t="b">
        <v>0</v>
      </c>
      <c r="F1037" s="102" t="b">
        <v>0</v>
      </c>
      <c r="G1037" s="102" t="b">
        <v>0</v>
      </c>
    </row>
    <row r="1038" spans="1:7" ht="15">
      <c r="A1038" s="103" t="s">
        <v>1694</v>
      </c>
      <c r="B1038" s="102">
        <v>2</v>
      </c>
      <c r="C1038" s="105">
        <v>0.00034114444375123187</v>
      </c>
      <c r="D1038" s="102" t="s">
        <v>2031</v>
      </c>
      <c r="E1038" s="102" t="b">
        <v>0</v>
      </c>
      <c r="F1038" s="102" t="b">
        <v>0</v>
      </c>
      <c r="G1038" s="102" t="b">
        <v>0</v>
      </c>
    </row>
    <row r="1039" spans="1:7" ht="15">
      <c r="A1039" s="103" t="s">
        <v>1695</v>
      </c>
      <c r="B1039" s="102">
        <v>2</v>
      </c>
      <c r="C1039" s="105">
        <v>0.00034114444375123187</v>
      </c>
      <c r="D1039" s="102" t="s">
        <v>2031</v>
      </c>
      <c r="E1039" s="102" t="b">
        <v>0</v>
      </c>
      <c r="F1039" s="102" t="b">
        <v>0</v>
      </c>
      <c r="G1039" s="102" t="b">
        <v>0</v>
      </c>
    </row>
    <row r="1040" spans="1:7" ht="15">
      <c r="A1040" s="103" t="s">
        <v>1696</v>
      </c>
      <c r="B1040" s="102">
        <v>2</v>
      </c>
      <c r="C1040" s="105">
        <v>0.00034114444375123187</v>
      </c>
      <c r="D1040" s="102" t="s">
        <v>2031</v>
      </c>
      <c r="E1040" s="102" t="b">
        <v>0</v>
      </c>
      <c r="F1040" s="102" t="b">
        <v>0</v>
      </c>
      <c r="G1040" s="102" t="b">
        <v>0</v>
      </c>
    </row>
    <row r="1041" spans="1:7" ht="15">
      <c r="A1041" s="103" t="s">
        <v>1697</v>
      </c>
      <c r="B1041" s="102">
        <v>2</v>
      </c>
      <c r="C1041" s="105">
        <v>0.0004046127118650799</v>
      </c>
      <c r="D1041" s="102" t="s">
        <v>2031</v>
      </c>
      <c r="E1041" s="102" t="b">
        <v>0</v>
      </c>
      <c r="F1041" s="102" t="b">
        <v>0</v>
      </c>
      <c r="G1041" s="102" t="b">
        <v>0</v>
      </c>
    </row>
    <row r="1042" spans="1:7" ht="15">
      <c r="A1042" s="103" t="s">
        <v>1698</v>
      </c>
      <c r="B1042" s="102">
        <v>2</v>
      </c>
      <c r="C1042" s="105">
        <v>0.0004046127118650799</v>
      </c>
      <c r="D1042" s="102" t="s">
        <v>2031</v>
      </c>
      <c r="E1042" s="102" t="b">
        <v>0</v>
      </c>
      <c r="F1042" s="102" t="b">
        <v>0</v>
      </c>
      <c r="G1042" s="102" t="b">
        <v>0</v>
      </c>
    </row>
    <row r="1043" spans="1:7" ht="15">
      <c r="A1043" s="103" t="s">
        <v>1699</v>
      </c>
      <c r="B1043" s="102">
        <v>2</v>
      </c>
      <c r="C1043" s="105">
        <v>0.0004046127118650799</v>
      </c>
      <c r="D1043" s="102" t="s">
        <v>2031</v>
      </c>
      <c r="E1043" s="102" t="b">
        <v>0</v>
      </c>
      <c r="F1043" s="102" t="b">
        <v>0</v>
      </c>
      <c r="G1043" s="102" t="b">
        <v>0</v>
      </c>
    </row>
    <row r="1044" spans="1:7" ht="15">
      <c r="A1044" s="103" t="s">
        <v>1700</v>
      </c>
      <c r="B1044" s="102">
        <v>2</v>
      </c>
      <c r="C1044" s="105">
        <v>0.0004046127118650799</v>
      </c>
      <c r="D1044" s="102" t="s">
        <v>2031</v>
      </c>
      <c r="E1044" s="102" t="b">
        <v>0</v>
      </c>
      <c r="F1044" s="102" t="b">
        <v>0</v>
      </c>
      <c r="G1044" s="102" t="b">
        <v>0</v>
      </c>
    </row>
    <row r="1045" spans="1:7" ht="15">
      <c r="A1045" s="103" t="s">
        <v>1701</v>
      </c>
      <c r="B1045" s="102">
        <v>2</v>
      </c>
      <c r="C1045" s="105">
        <v>0.0004046127118650799</v>
      </c>
      <c r="D1045" s="102" t="s">
        <v>2031</v>
      </c>
      <c r="E1045" s="102" t="b">
        <v>0</v>
      </c>
      <c r="F1045" s="102" t="b">
        <v>1</v>
      </c>
      <c r="G1045" s="102" t="b">
        <v>0</v>
      </c>
    </row>
    <row r="1046" spans="1:7" ht="15">
      <c r="A1046" s="103" t="s">
        <v>1702</v>
      </c>
      <c r="B1046" s="102">
        <v>2</v>
      </c>
      <c r="C1046" s="105">
        <v>0.00034114444375123187</v>
      </c>
      <c r="D1046" s="102" t="s">
        <v>2031</v>
      </c>
      <c r="E1046" s="102" t="b">
        <v>0</v>
      </c>
      <c r="F1046" s="102" t="b">
        <v>0</v>
      </c>
      <c r="G1046" s="102" t="b">
        <v>0</v>
      </c>
    </row>
    <row r="1047" spans="1:7" ht="15">
      <c r="A1047" s="103" t="s">
        <v>1703</v>
      </c>
      <c r="B1047" s="102">
        <v>2</v>
      </c>
      <c r="C1047" s="105">
        <v>0.00034114444375123187</v>
      </c>
      <c r="D1047" s="102" t="s">
        <v>2031</v>
      </c>
      <c r="E1047" s="102" t="b">
        <v>0</v>
      </c>
      <c r="F1047" s="102" t="b">
        <v>0</v>
      </c>
      <c r="G1047" s="102" t="b">
        <v>0</v>
      </c>
    </row>
    <row r="1048" spans="1:7" ht="15">
      <c r="A1048" s="103" t="s">
        <v>1704</v>
      </c>
      <c r="B1048" s="102">
        <v>2</v>
      </c>
      <c r="C1048" s="105">
        <v>0.00034114444375123187</v>
      </c>
      <c r="D1048" s="102" t="s">
        <v>2031</v>
      </c>
      <c r="E1048" s="102" t="b">
        <v>0</v>
      </c>
      <c r="F1048" s="102" t="b">
        <v>0</v>
      </c>
      <c r="G1048" s="102" t="b">
        <v>0</v>
      </c>
    </row>
    <row r="1049" spans="1:7" ht="15">
      <c r="A1049" s="103" t="s">
        <v>1705</v>
      </c>
      <c r="B1049" s="102">
        <v>2</v>
      </c>
      <c r="C1049" s="105">
        <v>0.00034114444375123187</v>
      </c>
      <c r="D1049" s="102" t="s">
        <v>2031</v>
      </c>
      <c r="E1049" s="102" t="b">
        <v>0</v>
      </c>
      <c r="F1049" s="102" t="b">
        <v>0</v>
      </c>
      <c r="G1049" s="102" t="b">
        <v>0</v>
      </c>
    </row>
    <row r="1050" spans="1:7" ht="15">
      <c r="A1050" s="103" t="s">
        <v>1706</v>
      </c>
      <c r="B1050" s="102">
        <v>2</v>
      </c>
      <c r="C1050" s="105">
        <v>0.00034114444375123187</v>
      </c>
      <c r="D1050" s="102" t="s">
        <v>2031</v>
      </c>
      <c r="E1050" s="102" t="b">
        <v>0</v>
      </c>
      <c r="F1050" s="102" t="b">
        <v>0</v>
      </c>
      <c r="G1050" s="102" t="b">
        <v>0</v>
      </c>
    </row>
    <row r="1051" spans="1:7" ht="15">
      <c r="A1051" s="103" t="s">
        <v>1707</v>
      </c>
      <c r="B1051" s="102">
        <v>2</v>
      </c>
      <c r="C1051" s="105">
        <v>0.00034114444375123187</v>
      </c>
      <c r="D1051" s="102" t="s">
        <v>2031</v>
      </c>
      <c r="E1051" s="102" t="b">
        <v>0</v>
      </c>
      <c r="F1051" s="102" t="b">
        <v>0</v>
      </c>
      <c r="G1051" s="102" t="b">
        <v>0</v>
      </c>
    </row>
    <row r="1052" spans="1:7" ht="15">
      <c r="A1052" s="103" t="s">
        <v>1708</v>
      </c>
      <c r="B1052" s="102">
        <v>2</v>
      </c>
      <c r="C1052" s="105">
        <v>0.00034114444375123187</v>
      </c>
      <c r="D1052" s="102" t="s">
        <v>2031</v>
      </c>
      <c r="E1052" s="102" t="b">
        <v>0</v>
      </c>
      <c r="F1052" s="102" t="b">
        <v>0</v>
      </c>
      <c r="G1052" s="102" t="b">
        <v>0</v>
      </c>
    </row>
    <row r="1053" spans="1:7" ht="15">
      <c r="A1053" s="103" t="s">
        <v>1709</v>
      </c>
      <c r="B1053" s="102">
        <v>2</v>
      </c>
      <c r="C1053" s="105">
        <v>0.00034114444375123187</v>
      </c>
      <c r="D1053" s="102" t="s">
        <v>2031</v>
      </c>
      <c r="E1053" s="102" t="b">
        <v>0</v>
      </c>
      <c r="F1053" s="102" t="b">
        <v>0</v>
      </c>
      <c r="G1053" s="102" t="b">
        <v>0</v>
      </c>
    </row>
    <row r="1054" spans="1:7" ht="15">
      <c r="A1054" s="103" t="s">
        <v>1710</v>
      </c>
      <c r="B1054" s="102">
        <v>2</v>
      </c>
      <c r="C1054" s="105">
        <v>0.00034114444375123187</v>
      </c>
      <c r="D1054" s="102" t="s">
        <v>2031</v>
      </c>
      <c r="E1054" s="102" t="b">
        <v>0</v>
      </c>
      <c r="F1054" s="102" t="b">
        <v>0</v>
      </c>
      <c r="G1054" s="102" t="b">
        <v>0</v>
      </c>
    </row>
    <row r="1055" spans="1:7" ht="15">
      <c r="A1055" s="103" t="s">
        <v>1711</v>
      </c>
      <c r="B1055" s="102">
        <v>2</v>
      </c>
      <c r="C1055" s="105">
        <v>0.00034114444375123187</v>
      </c>
      <c r="D1055" s="102" t="s">
        <v>2031</v>
      </c>
      <c r="E1055" s="102" t="b">
        <v>0</v>
      </c>
      <c r="F1055" s="102" t="b">
        <v>0</v>
      </c>
      <c r="G1055" s="102" t="b">
        <v>0</v>
      </c>
    </row>
    <row r="1056" spans="1:7" ht="15">
      <c r="A1056" s="103" t="s">
        <v>1712</v>
      </c>
      <c r="B1056" s="102">
        <v>2</v>
      </c>
      <c r="C1056" s="105">
        <v>0.00034114444375123187</v>
      </c>
      <c r="D1056" s="102" t="s">
        <v>2031</v>
      </c>
      <c r="E1056" s="102" t="b">
        <v>0</v>
      </c>
      <c r="F1056" s="102" t="b">
        <v>0</v>
      </c>
      <c r="G1056" s="102" t="b">
        <v>0</v>
      </c>
    </row>
    <row r="1057" spans="1:7" ht="15">
      <c r="A1057" s="103" t="s">
        <v>1713</v>
      </c>
      <c r="B1057" s="102">
        <v>2</v>
      </c>
      <c r="C1057" s="105">
        <v>0.00034114444375123187</v>
      </c>
      <c r="D1057" s="102" t="s">
        <v>2031</v>
      </c>
      <c r="E1057" s="102" t="b">
        <v>0</v>
      </c>
      <c r="F1057" s="102" t="b">
        <v>0</v>
      </c>
      <c r="G1057" s="102" t="b">
        <v>0</v>
      </c>
    </row>
    <row r="1058" spans="1:7" ht="15">
      <c r="A1058" s="103" t="s">
        <v>1714</v>
      </c>
      <c r="B1058" s="102">
        <v>2</v>
      </c>
      <c r="C1058" s="105">
        <v>0.00034114444375123187</v>
      </c>
      <c r="D1058" s="102" t="s">
        <v>2031</v>
      </c>
      <c r="E1058" s="102" t="b">
        <v>0</v>
      </c>
      <c r="F1058" s="102" t="b">
        <v>0</v>
      </c>
      <c r="G1058" s="102" t="b">
        <v>0</v>
      </c>
    </row>
    <row r="1059" spans="1:7" ht="15">
      <c r="A1059" s="103" t="s">
        <v>1715</v>
      </c>
      <c r="B1059" s="102">
        <v>2</v>
      </c>
      <c r="C1059" s="105">
        <v>0.00034114444375123187</v>
      </c>
      <c r="D1059" s="102" t="s">
        <v>2031</v>
      </c>
      <c r="E1059" s="102" t="b">
        <v>0</v>
      </c>
      <c r="F1059" s="102" t="b">
        <v>0</v>
      </c>
      <c r="G1059" s="102" t="b">
        <v>0</v>
      </c>
    </row>
    <row r="1060" spans="1:7" ht="15">
      <c r="A1060" s="103" t="s">
        <v>1716</v>
      </c>
      <c r="B1060" s="102">
        <v>2</v>
      </c>
      <c r="C1060" s="105">
        <v>0.00034114444375123187</v>
      </c>
      <c r="D1060" s="102" t="s">
        <v>2031</v>
      </c>
      <c r="E1060" s="102" t="b">
        <v>0</v>
      </c>
      <c r="F1060" s="102" t="b">
        <v>0</v>
      </c>
      <c r="G1060" s="102" t="b">
        <v>0</v>
      </c>
    </row>
    <row r="1061" spans="1:7" ht="15">
      <c r="A1061" s="103" t="s">
        <v>1717</v>
      </c>
      <c r="B1061" s="102">
        <v>2</v>
      </c>
      <c r="C1061" s="105">
        <v>0.0004046127118650799</v>
      </c>
      <c r="D1061" s="102" t="s">
        <v>2031</v>
      </c>
      <c r="E1061" s="102" t="b">
        <v>0</v>
      </c>
      <c r="F1061" s="102" t="b">
        <v>0</v>
      </c>
      <c r="G1061" s="102" t="b">
        <v>0</v>
      </c>
    </row>
    <row r="1062" spans="1:7" ht="15">
      <c r="A1062" s="103" t="s">
        <v>1718</v>
      </c>
      <c r="B1062" s="102">
        <v>2</v>
      </c>
      <c r="C1062" s="105">
        <v>0.0004046127118650799</v>
      </c>
      <c r="D1062" s="102" t="s">
        <v>2031</v>
      </c>
      <c r="E1062" s="102" t="b">
        <v>0</v>
      </c>
      <c r="F1062" s="102" t="b">
        <v>0</v>
      </c>
      <c r="G1062" s="102" t="b">
        <v>0</v>
      </c>
    </row>
    <row r="1063" spans="1:7" ht="15">
      <c r="A1063" s="103" t="s">
        <v>1719</v>
      </c>
      <c r="B1063" s="102">
        <v>2</v>
      </c>
      <c r="C1063" s="105">
        <v>0.00034114444375123187</v>
      </c>
      <c r="D1063" s="102" t="s">
        <v>2031</v>
      </c>
      <c r="E1063" s="102" t="b">
        <v>0</v>
      </c>
      <c r="F1063" s="102" t="b">
        <v>0</v>
      </c>
      <c r="G1063" s="102" t="b">
        <v>0</v>
      </c>
    </row>
    <row r="1064" spans="1:7" ht="15">
      <c r="A1064" s="103" t="s">
        <v>1720</v>
      </c>
      <c r="B1064" s="102">
        <v>2</v>
      </c>
      <c r="C1064" s="105">
        <v>0.0004046127118650799</v>
      </c>
      <c r="D1064" s="102" t="s">
        <v>2031</v>
      </c>
      <c r="E1064" s="102" t="b">
        <v>0</v>
      </c>
      <c r="F1064" s="102" t="b">
        <v>0</v>
      </c>
      <c r="G1064" s="102" t="b">
        <v>0</v>
      </c>
    </row>
    <row r="1065" spans="1:7" ht="15">
      <c r="A1065" s="103" t="s">
        <v>1721</v>
      </c>
      <c r="B1065" s="102">
        <v>2</v>
      </c>
      <c r="C1065" s="105">
        <v>0.0004046127118650799</v>
      </c>
      <c r="D1065" s="102" t="s">
        <v>2031</v>
      </c>
      <c r="E1065" s="102" t="b">
        <v>0</v>
      </c>
      <c r="F1065" s="102" t="b">
        <v>0</v>
      </c>
      <c r="G1065" s="102" t="b">
        <v>0</v>
      </c>
    </row>
    <row r="1066" spans="1:7" ht="15">
      <c r="A1066" s="103" t="s">
        <v>1722</v>
      </c>
      <c r="B1066" s="102">
        <v>2</v>
      </c>
      <c r="C1066" s="105">
        <v>0.00034114444375123187</v>
      </c>
      <c r="D1066" s="102" t="s">
        <v>2031</v>
      </c>
      <c r="E1066" s="102" t="b">
        <v>0</v>
      </c>
      <c r="F1066" s="102" t="b">
        <v>0</v>
      </c>
      <c r="G1066" s="102" t="b">
        <v>0</v>
      </c>
    </row>
    <row r="1067" spans="1:7" ht="15">
      <c r="A1067" s="103" t="s">
        <v>1723</v>
      </c>
      <c r="B1067" s="102">
        <v>2</v>
      </c>
      <c r="C1067" s="105">
        <v>0.00034114444375123187</v>
      </c>
      <c r="D1067" s="102" t="s">
        <v>2031</v>
      </c>
      <c r="E1067" s="102" t="b">
        <v>0</v>
      </c>
      <c r="F1067" s="102" t="b">
        <v>0</v>
      </c>
      <c r="G1067" s="102" t="b">
        <v>0</v>
      </c>
    </row>
    <row r="1068" spans="1:7" ht="15">
      <c r="A1068" s="103" t="s">
        <v>1724</v>
      </c>
      <c r="B1068" s="102">
        <v>2</v>
      </c>
      <c r="C1068" s="105">
        <v>0.00034114444375123187</v>
      </c>
      <c r="D1068" s="102" t="s">
        <v>2031</v>
      </c>
      <c r="E1068" s="102" t="b">
        <v>0</v>
      </c>
      <c r="F1068" s="102" t="b">
        <v>0</v>
      </c>
      <c r="G1068" s="102" t="b">
        <v>0</v>
      </c>
    </row>
    <row r="1069" spans="1:7" ht="15">
      <c r="A1069" s="103" t="s">
        <v>1725</v>
      </c>
      <c r="B1069" s="102">
        <v>2</v>
      </c>
      <c r="C1069" s="105">
        <v>0.00034114444375123187</v>
      </c>
      <c r="D1069" s="102" t="s">
        <v>2031</v>
      </c>
      <c r="E1069" s="102" t="b">
        <v>0</v>
      </c>
      <c r="F1069" s="102" t="b">
        <v>0</v>
      </c>
      <c r="G1069" s="102" t="b">
        <v>0</v>
      </c>
    </row>
    <row r="1070" spans="1:7" ht="15">
      <c r="A1070" s="103" t="s">
        <v>1726</v>
      </c>
      <c r="B1070" s="102">
        <v>2</v>
      </c>
      <c r="C1070" s="105">
        <v>0.00034114444375123187</v>
      </c>
      <c r="D1070" s="102" t="s">
        <v>2031</v>
      </c>
      <c r="E1070" s="102" t="b">
        <v>0</v>
      </c>
      <c r="F1070" s="102" t="b">
        <v>0</v>
      </c>
      <c r="G1070" s="102" t="b">
        <v>0</v>
      </c>
    </row>
    <row r="1071" spans="1:7" ht="15">
      <c r="A1071" s="103" t="s">
        <v>1727</v>
      </c>
      <c r="B1071" s="102">
        <v>2</v>
      </c>
      <c r="C1071" s="105">
        <v>0.00034114444375123187</v>
      </c>
      <c r="D1071" s="102" t="s">
        <v>2031</v>
      </c>
      <c r="E1071" s="102" t="b">
        <v>0</v>
      </c>
      <c r="F1071" s="102" t="b">
        <v>0</v>
      </c>
      <c r="G1071" s="102" t="b">
        <v>0</v>
      </c>
    </row>
    <row r="1072" spans="1:7" ht="15">
      <c r="A1072" s="103" t="s">
        <v>1728</v>
      </c>
      <c r="B1072" s="102">
        <v>2</v>
      </c>
      <c r="C1072" s="105">
        <v>0.00034114444375123187</v>
      </c>
      <c r="D1072" s="102" t="s">
        <v>2031</v>
      </c>
      <c r="E1072" s="102" t="b">
        <v>0</v>
      </c>
      <c r="F1072" s="102" t="b">
        <v>0</v>
      </c>
      <c r="G1072" s="102" t="b">
        <v>0</v>
      </c>
    </row>
    <row r="1073" spans="1:7" ht="15">
      <c r="A1073" s="103" t="s">
        <v>1729</v>
      </c>
      <c r="B1073" s="102">
        <v>2</v>
      </c>
      <c r="C1073" s="105">
        <v>0.00034114444375123187</v>
      </c>
      <c r="D1073" s="102" t="s">
        <v>2031</v>
      </c>
      <c r="E1073" s="102" t="b">
        <v>0</v>
      </c>
      <c r="F1073" s="102" t="b">
        <v>0</v>
      </c>
      <c r="G1073" s="102" t="b">
        <v>0</v>
      </c>
    </row>
    <row r="1074" spans="1:7" ht="15">
      <c r="A1074" s="103" t="s">
        <v>1730</v>
      </c>
      <c r="B1074" s="102">
        <v>2</v>
      </c>
      <c r="C1074" s="105">
        <v>0.00034114444375123187</v>
      </c>
      <c r="D1074" s="102" t="s">
        <v>2031</v>
      </c>
      <c r="E1074" s="102" t="b">
        <v>0</v>
      </c>
      <c r="F1074" s="102" t="b">
        <v>0</v>
      </c>
      <c r="G1074" s="102" t="b">
        <v>0</v>
      </c>
    </row>
    <row r="1075" spans="1:7" ht="15">
      <c r="A1075" s="103" t="s">
        <v>1731</v>
      </c>
      <c r="B1075" s="102">
        <v>2</v>
      </c>
      <c r="C1075" s="105">
        <v>0.00034114444375123187</v>
      </c>
      <c r="D1075" s="102" t="s">
        <v>2031</v>
      </c>
      <c r="E1075" s="102" t="b">
        <v>0</v>
      </c>
      <c r="F1075" s="102" t="b">
        <v>1</v>
      </c>
      <c r="G1075" s="102" t="b">
        <v>0</v>
      </c>
    </row>
    <row r="1076" spans="1:7" ht="15">
      <c r="A1076" s="103" t="s">
        <v>1732</v>
      </c>
      <c r="B1076" s="102">
        <v>2</v>
      </c>
      <c r="C1076" s="105">
        <v>0.00034114444375123187</v>
      </c>
      <c r="D1076" s="102" t="s">
        <v>2031</v>
      </c>
      <c r="E1076" s="102" t="b">
        <v>0</v>
      </c>
      <c r="F1076" s="102" t="b">
        <v>0</v>
      </c>
      <c r="G1076" s="102" t="b">
        <v>0</v>
      </c>
    </row>
    <row r="1077" spans="1:7" ht="15">
      <c r="A1077" s="103" t="s">
        <v>1733</v>
      </c>
      <c r="B1077" s="102">
        <v>2</v>
      </c>
      <c r="C1077" s="105">
        <v>0.00034114444375123187</v>
      </c>
      <c r="D1077" s="102" t="s">
        <v>2031</v>
      </c>
      <c r="E1077" s="102" t="b">
        <v>0</v>
      </c>
      <c r="F1077" s="102" t="b">
        <v>0</v>
      </c>
      <c r="G1077" s="102" t="b">
        <v>0</v>
      </c>
    </row>
    <row r="1078" spans="1:7" ht="15">
      <c r="A1078" s="103" t="s">
        <v>1734</v>
      </c>
      <c r="B1078" s="102">
        <v>2</v>
      </c>
      <c r="C1078" s="105">
        <v>0.00034114444375123187</v>
      </c>
      <c r="D1078" s="102" t="s">
        <v>2031</v>
      </c>
      <c r="E1078" s="102" t="b">
        <v>0</v>
      </c>
      <c r="F1078" s="102" t="b">
        <v>0</v>
      </c>
      <c r="G1078" s="102" t="b">
        <v>0</v>
      </c>
    </row>
    <row r="1079" spans="1:7" ht="15">
      <c r="A1079" s="103" t="s">
        <v>1735</v>
      </c>
      <c r="B1079" s="102">
        <v>2</v>
      </c>
      <c r="C1079" s="105">
        <v>0.00034114444375123187</v>
      </c>
      <c r="D1079" s="102" t="s">
        <v>2031</v>
      </c>
      <c r="E1079" s="102" t="b">
        <v>0</v>
      </c>
      <c r="F1079" s="102" t="b">
        <v>0</v>
      </c>
      <c r="G1079" s="102" t="b">
        <v>0</v>
      </c>
    </row>
    <row r="1080" spans="1:7" ht="15">
      <c r="A1080" s="103" t="s">
        <v>1736</v>
      </c>
      <c r="B1080" s="102">
        <v>2</v>
      </c>
      <c r="C1080" s="105">
        <v>0.00034114444375123187</v>
      </c>
      <c r="D1080" s="102" t="s">
        <v>2031</v>
      </c>
      <c r="E1080" s="102" t="b">
        <v>0</v>
      </c>
      <c r="F1080" s="102" t="b">
        <v>0</v>
      </c>
      <c r="G1080" s="102" t="b">
        <v>0</v>
      </c>
    </row>
    <row r="1081" spans="1:7" ht="15">
      <c r="A1081" s="103" t="s">
        <v>1737</v>
      </c>
      <c r="B1081" s="102">
        <v>2</v>
      </c>
      <c r="C1081" s="105">
        <v>0.0004046127118650799</v>
      </c>
      <c r="D1081" s="102" t="s">
        <v>2031</v>
      </c>
      <c r="E1081" s="102" t="b">
        <v>0</v>
      </c>
      <c r="F1081" s="102" t="b">
        <v>0</v>
      </c>
      <c r="G1081" s="102" t="b">
        <v>0</v>
      </c>
    </row>
    <row r="1082" spans="1:7" ht="15">
      <c r="A1082" s="103" t="s">
        <v>1738</v>
      </c>
      <c r="B1082" s="102">
        <v>2</v>
      </c>
      <c r="C1082" s="105">
        <v>0.00034114444375123187</v>
      </c>
      <c r="D1082" s="102" t="s">
        <v>2031</v>
      </c>
      <c r="E1082" s="102" t="b">
        <v>0</v>
      </c>
      <c r="F1082" s="102" t="b">
        <v>0</v>
      </c>
      <c r="G1082" s="102" t="b">
        <v>0</v>
      </c>
    </row>
    <row r="1083" spans="1:7" ht="15">
      <c r="A1083" s="103" t="s">
        <v>1739</v>
      </c>
      <c r="B1083" s="102">
        <v>2</v>
      </c>
      <c r="C1083" s="105">
        <v>0.0004046127118650799</v>
      </c>
      <c r="D1083" s="102" t="s">
        <v>2031</v>
      </c>
      <c r="E1083" s="102" t="b">
        <v>0</v>
      </c>
      <c r="F1083" s="102" t="b">
        <v>0</v>
      </c>
      <c r="G1083" s="102" t="b">
        <v>0</v>
      </c>
    </row>
    <row r="1084" spans="1:7" ht="15">
      <c r="A1084" s="103" t="s">
        <v>1740</v>
      </c>
      <c r="B1084" s="102">
        <v>2</v>
      </c>
      <c r="C1084" s="105">
        <v>0.0004046127118650799</v>
      </c>
      <c r="D1084" s="102" t="s">
        <v>2031</v>
      </c>
      <c r="E1084" s="102" t="b">
        <v>0</v>
      </c>
      <c r="F1084" s="102" t="b">
        <v>0</v>
      </c>
      <c r="G1084" s="102" t="b">
        <v>0</v>
      </c>
    </row>
    <row r="1085" spans="1:7" ht="15">
      <c r="A1085" s="103" t="s">
        <v>1741</v>
      </c>
      <c r="B1085" s="102">
        <v>2</v>
      </c>
      <c r="C1085" s="105">
        <v>0.00034114444375123187</v>
      </c>
      <c r="D1085" s="102" t="s">
        <v>2031</v>
      </c>
      <c r="E1085" s="102" t="b">
        <v>0</v>
      </c>
      <c r="F1085" s="102" t="b">
        <v>1</v>
      </c>
      <c r="G1085" s="102" t="b">
        <v>0</v>
      </c>
    </row>
    <row r="1086" spans="1:7" ht="15">
      <c r="A1086" s="103" t="s">
        <v>1742</v>
      </c>
      <c r="B1086" s="102">
        <v>2</v>
      </c>
      <c r="C1086" s="105">
        <v>0.00034114444375123187</v>
      </c>
      <c r="D1086" s="102" t="s">
        <v>2031</v>
      </c>
      <c r="E1086" s="102" t="b">
        <v>0</v>
      </c>
      <c r="F1086" s="102" t="b">
        <v>0</v>
      </c>
      <c r="G1086" s="102" t="b">
        <v>0</v>
      </c>
    </row>
    <row r="1087" spans="1:7" ht="15">
      <c r="A1087" s="103" t="s">
        <v>1743</v>
      </c>
      <c r="B1087" s="102">
        <v>2</v>
      </c>
      <c r="C1087" s="105">
        <v>0.00034114444375123187</v>
      </c>
      <c r="D1087" s="102" t="s">
        <v>2031</v>
      </c>
      <c r="E1087" s="102" t="b">
        <v>0</v>
      </c>
      <c r="F1087" s="102" t="b">
        <v>0</v>
      </c>
      <c r="G1087" s="102" t="b">
        <v>0</v>
      </c>
    </row>
    <row r="1088" spans="1:7" ht="15">
      <c r="A1088" s="103" t="s">
        <v>1744</v>
      </c>
      <c r="B1088" s="102">
        <v>2</v>
      </c>
      <c r="C1088" s="105">
        <v>0.00034114444375123187</v>
      </c>
      <c r="D1088" s="102" t="s">
        <v>2031</v>
      </c>
      <c r="E1088" s="102" t="b">
        <v>1</v>
      </c>
      <c r="F1088" s="102" t="b">
        <v>0</v>
      </c>
      <c r="G1088" s="102" t="b">
        <v>0</v>
      </c>
    </row>
    <row r="1089" spans="1:7" ht="15">
      <c r="A1089" s="103" t="s">
        <v>1745</v>
      </c>
      <c r="B1089" s="102">
        <v>2</v>
      </c>
      <c r="C1089" s="105">
        <v>0.00034114444375123187</v>
      </c>
      <c r="D1089" s="102" t="s">
        <v>2031</v>
      </c>
      <c r="E1089" s="102" t="b">
        <v>0</v>
      </c>
      <c r="F1089" s="102" t="b">
        <v>0</v>
      </c>
      <c r="G1089" s="102" t="b">
        <v>0</v>
      </c>
    </row>
    <row r="1090" spans="1:7" ht="15">
      <c r="A1090" s="103" t="s">
        <v>1746</v>
      </c>
      <c r="B1090" s="102">
        <v>2</v>
      </c>
      <c r="C1090" s="105">
        <v>0.00034114444375123187</v>
      </c>
      <c r="D1090" s="102" t="s">
        <v>2031</v>
      </c>
      <c r="E1090" s="102" t="b">
        <v>0</v>
      </c>
      <c r="F1090" s="102" t="b">
        <v>0</v>
      </c>
      <c r="G1090" s="102" t="b">
        <v>0</v>
      </c>
    </row>
    <row r="1091" spans="1:7" ht="15">
      <c r="A1091" s="103" t="s">
        <v>1747</v>
      </c>
      <c r="B1091" s="102">
        <v>2</v>
      </c>
      <c r="C1091" s="105">
        <v>0.00034114444375123187</v>
      </c>
      <c r="D1091" s="102" t="s">
        <v>2031</v>
      </c>
      <c r="E1091" s="102" t="b">
        <v>0</v>
      </c>
      <c r="F1091" s="102" t="b">
        <v>0</v>
      </c>
      <c r="G1091" s="102" t="b">
        <v>0</v>
      </c>
    </row>
    <row r="1092" spans="1:7" ht="15">
      <c r="A1092" s="103" t="s">
        <v>1748</v>
      </c>
      <c r="B1092" s="102">
        <v>2</v>
      </c>
      <c r="C1092" s="105">
        <v>0.00034114444375123187</v>
      </c>
      <c r="D1092" s="102" t="s">
        <v>2031</v>
      </c>
      <c r="E1092" s="102" t="b">
        <v>0</v>
      </c>
      <c r="F1092" s="102" t="b">
        <v>0</v>
      </c>
      <c r="G1092" s="102" t="b">
        <v>0</v>
      </c>
    </row>
    <row r="1093" spans="1:7" ht="15">
      <c r="A1093" s="103" t="s">
        <v>1749</v>
      </c>
      <c r="B1093" s="102">
        <v>2</v>
      </c>
      <c r="C1093" s="105">
        <v>0.0004046127118650799</v>
      </c>
      <c r="D1093" s="102" t="s">
        <v>2031</v>
      </c>
      <c r="E1093" s="102" t="b">
        <v>0</v>
      </c>
      <c r="F1093" s="102" t="b">
        <v>0</v>
      </c>
      <c r="G1093" s="102" t="b">
        <v>0</v>
      </c>
    </row>
    <row r="1094" spans="1:7" ht="15">
      <c r="A1094" s="103" t="s">
        <v>1750</v>
      </c>
      <c r="B1094" s="102">
        <v>2</v>
      </c>
      <c r="C1094" s="105">
        <v>0.00034114444375123187</v>
      </c>
      <c r="D1094" s="102" t="s">
        <v>2031</v>
      </c>
      <c r="E1094" s="102" t="b">
        <v>0</v>
      </c>
      <c r="F1094" s="102" t="b">
        <v>0</v>
      </c>
      <c r="G1094" s="102" t="b">
        <v>0</v>
      </c>
    </row>
    <row r="1095" spans="1:7" ht="15">
      <c r="A1095" s="103" t="s">
        <v>1751</v>
      </c>
      <c r="B1095" s="102">
        <v>2</v>
      </c>
      <c r="C1095" s="105">
        <v>0.00034114444375123187</v>
      </c>
      <c r="D1095" s="102" t="s">
        <v>2031</v>
      </c>
      <c r="E1095" s="102" t="b">
        <v>0</v>
      </c>
      <c r="F1095" s="102" t="b">
        <v>0</v>
      </c>
      <c r="G1095" s="102" t="b">
        <v>0</v>
      </c>
    </row>
    <row r="1096" spans="1:7" ht="15">
      <c r="A1096" s="103" t="s">
        <v>1752</v>
      </c>
      <c r="B1096" s="102">
        <v>2</v>
      </c>
      <c r="C1096" s="105">
        <v>0.00034114444375123187</v>
      </c>
      <c r="D1096" s="102" t="s">
        <v>2031</v>
      </c>
      <c r="E1096" s="102" t="b">
        <v>1</v>
      </c>
      <c r="F1096" s="102" t="b">
        <v>0</v>
      </c>
      <c r="G1096" s="102" t="b">
        <v>0</v>
      </c>
    </row>
    <row r="1097" spans="1:7" ht="15">
      <c r="A1097" s="103" t="s">
        <v>1753</v>
      </c>
      <c r="B1097" s="102">
        <v>2</v>
      </c>
      <c r="C1097" s="105">
        <v>0.00034114444375123187</v>
      </c>
      <c r="D1097" s="102" t="s">
        <v>2031</v>
      </c>
      <c r="E1097" s="102" t="b">
        <v>1</v>
      </c>
      <c r="F1097" s="102" t="b">
        <v>0</v>
      </c>
      <c r="G1097" s="102" t="b">
        <v>0</v>
      </c>
    </row>
    <row r="1098" spans="1:7" ht="15">
      <c r="A1098" s="103" t="s">
        <v>1754</v>
      </c>
      <c r="B1098" s="102">
        <v>2</v>
      </c>
      <c r="C1098" s="105">
        <v>0.0004046127118650799</v>
      </c>
      <c r="D1098" s="102" t="s">
        <v>2031</v>
      </c>
      <c r="E1098" s="102" t="b">
        <v>0</v>
      </c>
      <c r="F1098" s="102" t="b">
        <v>0</v>
      </c>
      <c r="G1098" s="102" t="b">
        <v>0</v>
      </c>
    </row>
    <row r="1099" spans="1:7" ht="15">
      <c r="A1099" s="103" t="s">
        <v>1755</v>
      </c>
      <c r="B1099" s="102">
        <v>2</v>
      </c>
      <c r="C1099" s="105">
        <v>0.0004046127118650799</v>
      </c>
      <c r="D1099" s="102" t="s">
        <v>2031</v>
      </c>
      <c r="E1099" s="102" t="b">
        <v>0</v>
      </c>
      <c r="F1099" s="102" t="b">
        <v>0</v>
      </c>
      <c r="G1099" s="102" t="b">
        <v>0</v>
      </c>
    </row>
    <row r="1100" spans="1:7" ht="15">
      <c r="A1100" s="103" t="s">
        <v>1756</v>
      </c>
      <c r="B1100" s="102">
        <v>2</v>
      </c>
      <c r="C1100" s="105">
        <v>0.0004046127118650799</v>
      </c>
      <c r="D1100" s="102" t="s">
        <v>2031</v>
      </c>
      <c r="E1100" s="102" t="b">
        <v>0</v>
      </c>
      <c r="F1100" s="102" t="b">
        <v>0</v>
      </c>
      <c r="G1100" s="102" t="b">
        <v>0</v>
      </c>
    </row>
    <row r="1101" spans="1:7" ht="15">
      <c r="A1101" s="103" t="s">
        <v>1757</v>
      </c>
      <c r="B1101" s="102">
        <v>2</v>
      </c>
      <c r="C1101" s="105">
        <v>0.00034114444375123187</v>
      </c>
      <c r="D1101" s="102" t="s">
        <v>2031</v>
      </c>
      <c r="E1101" s="102" t="b">
        <v>0</v>
      </c>
      <c r="F1101" s="102" t="b">
        <v>0</v>
      </c>
      <c r="G1101" s="102" t="b">
        <v>0</v>
      </c>
    </row>
    <row r="1102" spans="1:7" ht="15">
      <c r="A1102" s="103" t="s">
        <v>1758</v>
      </c>
      <c r="B1102" s="102">
        <v>2</v>
      </c>
      <c r="C1102" s="105">
        <v>0.0004046127118650799</v>
      </c>
      <c r="D1102" s="102" t="s">
        <v>2031</v>
      </c>
      <c r="E1102" s="102" t="b">
        <v>0</v>
      </c>
      <c r="F1102" s="102" t="b">
        <v>0</v>
      </c>
      <c r="G1102" s="102" t="b">
        <v>0</v>
      </c>
    </row>
    <row r="1103" spans="1:7" ht="15">
      <c r="A1103" s="103" t="s">
        <v>1759</v>
      </c>
      <c r="B1103" s="102">
        <v>2</v>
      </c>
      <c r="C1103" s="105">
        <v>0.0004046127118650799</v>
      </c>
      <c r="D1103" s="102" t="s">
        <v>2031</v>
      </c>
      <c r="E1103" s="102" t="b">
        <v>0</v>
      </c>
      <c r="F1103" s="102" t="b">
        <v>0</v>
      </c>
      <c r="G1103" s="102" t="b">
        <v>0</v>
      </c>
    </row>
    <row r="1104" spans="1:7" ht="15">
      <c r="A1104" s="103" t="s">
        <v>1760</v>
      </c>
      <c r="B1104" s="102">
        <v>2</v>
      </c>
      <c r="C1104" s="105">
        <v>0.00034114444375123187</v>
      </c>
      <c r="D1104" s="102" t="s">
        <v>2031</v>
      </c>
      <c r="E1104" s="102" t="b">
        <v>0</v>
      </c>
      <c r="F1104" s="102" t="b">
        <v>0</v>
      </c>
      <c r="G1104" s="102" t="b">
        <v>0</v>
      </c>
    </row>
    <row r="1105" spans="1:7" ht="15">
      <c r="A1105" s="103" t="s">
        <v>1761</v>
      </c>
      <c r="B1105" s="102">
        <v>2</v>
      </c>
      <c r="C1105" s="105">
        <v>0.0004046127118650799</v>
      </c>
      <c r="D1105" s="102" t="s">
        <v>2031</v>
      </c>
      <c r="E1105" s="102" t="b">
        <v>0</v>
      </c>
      <c r="F1105" s="102" t="b">
        <v>0</v>
      </c>
      <c r="G1105" s="102" t="b">
        <v>0</v>
      </c>
    </row>
    <row r="1106" spans="1:7" ht="15">
      <c r="A1106" s="103" t="s">
        <v>1762</v>
      </c>
      <c r="B1106" s="102">
        <v>2</v>
      </c>
      <c r="C1106" s="105">
        <v>0.00034114444375123187</v>
      </c>
      <c r="D1106" s="102" t="s">
        <v>2031</v>
      </c>
      <c r="E1106" s="102" t="b">
        <v>0</v>
      </c>
      <c r="F1106" s="102" t="b">
        <v>0</v>
      </c>
      <c r="G1106" s="102" t="b">
        <v>0</v>
      </c>
    </row>
    <row r="1107" spans="1:7" ht="15">
      <c r="A1107" s="103" t="s">
        <v>1763</v>
      </c>
      <c r="B1107" s="102">
        <v>2</v>
      </c>
      <c r="C1107" s="105">
        <v>0.00034114444375123187</v>
      </c>
      <c r="D1107" s="102" t="s">
        <v>2031</v>
      </c>
      <c r="E1107" s="102" t="b">
        <v>1</v>
      </c>
      <c r="F1107" s="102" t="b">
        <v>0</v>
      </c>
      <c r="G1107" s="102" t="b">
        <v>0</v>
      </c>
    </row>
    <row r="1108" spans="1:7" ht="15">
      <c r="A1108" s="103" t="s">
        <v>1764</v>
      </c>
      <c r="B1108" s="102">
        <v>2</v>
      </c>
      <c r="C1108" s="105">
        <v>0.00034114444375123187</v>
      </c>
      <c r="D1108" s="102" t="s">
        <v>2031</v>
      </c>
      <c r="E1108" s="102" t="b">
        <v>0</v>
      </c>
      <c r="F1108" s="102" t="b">
        <v>0</v>
      </c>
      <c r="G1108" s="102" t="b">
        <v>0</v>
      </c>
    </row>
    <row r="1109" spans="1:7" ht="15">
      <c r="A1109" s="103" t="s">
        <v>1765</v>
      </c>
      <c r="B1109" s="102">
        <v>2</v>
      </c>
      <c r="C1109" s="105">
        <v>0.00034114444375123187</v>
      </c>
      <c r="D1109" s="102" t="s">
        <v>2031</v>
      </c>
      <c r="E1109" s="102" t="b">
        <v>1</v>
      </c>
      <c r="F1109" s="102" t="b">
        <v>0</v>
      </c>
      <c r="G1109" s="102" t="b">
        <v>0</v>
      </c>
    </row>
    <row r="1110" spans="1:7" ht="15">
      <c r="A1110" s="103" t="s">
        <v>1766</v>
      </c>
      <c r="B1110" s="102">
        <v>2</v>
      </c>
      <c r="C1110" s="105">
        <v>0.00034114444375123187</v>
      </c>
      <c r="D1110" s="102" t="s">
        <v>2031</v>
      </c>
      <c r="E1110" s="102" t="b">
        <v>0</v>
      </c>
      <c r="F1110" s="102" t="b">
        <v>0</v>
      </c>
      <c r="G1110" s="102" t="b">
        <v>0</v>
      </c>
    </row>
    <row r="1111" spans="1:7" ht="15">
      <c r="A1111" s="103" t="s">
        <v>1767</v>
      </c>
      <c r="B1111" s="102">
        <v>2</v>
      </c>
      <c r="C1111" s="105">
        <v>0.00034114444375123187</v>
      </c>
      <c r="D1111" s="102" t="s">
        <v>2031</v>
      </c>
      <c r="E1111" s="102" t="b">
        <v>0</v>
      </c>
      <c r="F1111" s="102" t="b">
        <v>0</v>
      </c>
      <c r="G1111" s="102" t="b">
        <v>0</v>
      </c>
    </row>
    <row r="1112" spans="1:7" ht="15">
      <c r="A1112" s="103" t="s">
        <v>1768</v>
      </c>
      <c r="B1112" s="102">
        <v>2</v>
      </c>
      <c r="C1112" s="105">
        <v>0.00034114444375123187</v>
      </c>
      <c r="D1112" s="102" t="s">
        <v>2031</v>
      </c>
      <c r="E1112" s="102" t="b">
        <v>0</v>
      </c>
      <c r="F1112" s="102" t="b">
        <v>0</v>
      </c>
      <c r="G1112" s="102" t="b">
        <v>0</v>
      </c>
    </row>
    <row r="1113" spans="1:7" ht="15">
      <c r="A1113" s="103" t="s">
        <v>1769</v>
      </c>
      <c r="B1113" s="102">
        <v>2</v>
      </c>
      <c r="C1113" s="105">
        <v>0.00034114444375123187</v>
      </c>
      <c r="D1113" s="102" t="s">
        <v>2031</v>
      </c>
      <c r="E1113" s="102" t="b">
        <v>0</v>
      </c>
      <c r="F1113" s="102" t="b">
        <v>0</v>
      </c>
      <c r="G1113" s="102" t="b">
        <v>0</v>
      </c>
    </row>
    <row r="1114" spans="1:7" ht="15">
      <c r="A1114" s="103" t="s">
        <v>1770</v>
      </c>
      <c r="B1114" s="102">
        <v>2</v>
      </c>
      <c r="C1114" s="105">
        <v>0.00034114444375123187</v>
      </c>
      <c r="D1114" s="102" t="s">
        <v>2031</v>
      </c>
      <c r="E1114" s="102" t="b">
        <v>0</v>
      </c>
      <c r="F1114" s="102" t="b">
        <v>0</v>
      </c>
      <c r="G1114" s="102" t="b">
        <v>0</v>
      </c>
    </row>
    <row r="1115" spans="1:7" ht="15">
      <c r="A1115" s="103" t="s">
        <v>1771</v>
      </c>
      <c r="B1115" s="102">
        <v>2</v>
      </c>
      <c r="C1115" s="105">
        <v>0.00034114444375123187</v>
      </c>
      <c r="D1115" s="102" t="s">
        <v>2031</v>
      </c>
      <c r="E1115" s="102" t="b">
        <v>1</v>
      </c>
      <c r="F1115" s="102" t="b">
        <v>0</v>
      </c>
      <c r="G1115" s="102" t="b">
        <v>0</v>
      </c>
    </row>
    <row r="1116" spans="1:7" ht="15">
      <c r="A1116" s="103" t="s">
        <v>1772</v>
      </c>
      <c r="B1116" s="102">
        <v>2</v>
      </c>
      <c r="C1116" s="105">
        <v>0.00034114444375123187</v>
      </c>
      <c r="D1116" s="102" t="s">
        <v>2031</v>
      </c>
      <c r="E1116" s="102" t="b">
        <v>0</v>
      </c>
      <c r="F1116" s="102" t="b">
        <v>0</v>
      </c>
      <c r="G1116" s="102" t="b">
        <v>0</v>
      </c>
    </row>
    <row r="1117" spans="1:7" ht="15">
      <c r="A1117" s="103" t="s">
        <v>1773</v>
      </c>
      <c r="B1117" s="102">
        <v>2</v>
      </c>
      <c r="C1117" s="105">
        <v>0.0004046127118650799</v>
      </c>
      <c r="D1117" s="102" t="s">
        <v>2031</v>
      </c>
      <c r="E1117" s="102" t="b">
        <v>0</v>
      </c>
      <c r="F1117" s="102" t="b">
        <v>0</v>
      </c>
      <c r="G1117" s="102" t="b">
        <v>0</v>
      </c>
    </row>
    <row r="1118" spans="1:7" ht="15">
      <c r="A1118" s="103" t="s">
        <v>1774</v>
      </c>
      <c r="B1118" s="102">
        <v>2</v>
      </c>
      <c r="C1118" s="105">
        <v>0.00034114444375123187</v>
      </c>
      <c r="D1118" s="102" t="s">
        <v>2031</v>
      </c>
      <c r="E1118" s="102" t="b">
        <v>0</v>
      </c>
      <c r="F1118" s="102" t="b">
        <v>0</v>
      </c>
      <c r="G1118" s="102" t="b">
        <v>0</v>
      </c>
    </row>
    <row r="1119" spans="1:7" ht="15">
      <c r="A1119" s="103" t="s">
        <v>1775</v>
      </c>
      <c r="B1119" s="102">
        <v>2</v>
      </c>
      <c r="C1119" s="105">
        <v>0.00034114444375123187</v>
      </c>
      <c r="D1119" s="102" t="s">
        <v>2031</v>
      </c>
      <c r="E1119" s="102" t="b">
        <v>0</v>
      </c>
      <c r="F1119" s="102" t="b">
        <v>0</v>
      </c>
      <c r="G1119" s="102" t="b">
        <v>0</v>
      </c>
    </row>
    <row r="1120" spans="1:7" ht="15">
      <c r="A1120" s="103" t="s">
        <v>1776</v>
      </c>
      <c r="B1120" s="102">
        <v>2</v>
      </c>
      <c r="C1120" s="105">
        <v>0.0004046127118650799</v>
      </c>
      <c r="D1120" s="102" t="s">
        <v>2031</v>
      </c>
      <c r="E1120" s="102" t="b">
        <v>0</v>
      </c>
      <c r="F1120" s="102" t="b">
        <v>0</v>
      </c>
      <c r="G1120" s="102" t="b">
        <v>0</v>
      </c>
    </row>
    <row r="1121" spans="1:7" ht="15">
      <c r="A1121" s="103" t="s">
        <v>1777</v>
      </c>
      <c r="B1121" s="102">
        <v>2</v>
      </c>
      <c r="C1121" s="105">
        <v>0.00034114444375123187</v>
      </c>
      <c r="D1121" s="102" t="s">
        <v>2031</v>
      </c>
      <c r="E1121" s="102" t="b">
        <v>0</v>
      </c>
      <c r="F1121" s="102" t="b">
        <v>0</v>
      </c>
      <c r="G1121" s="102" t="b">
        <v>0</v>
      </c>
    </row>
    <row r="1122" spans="1:7" ht="15">
      <c r="A1122" s="103" t="s">
        <v>1778</v>
      </c>
      <c r="B1122" s="102">
        <v>2</v>
      </c>
      <c r="C1122" s="105">
        <v>0.00034114444375123187</v>
      </c>
      <c r="D1122" s="102" t="s">
        <v>2031</v>
      </c>
      <c r="E1122" s="102" t="b">
        <v>0</v>
      </c>
      <c r="F1122" s="102" t="b">
        <v>0</v>
      </c>
      <c r="G1122" s="102" t="b">
        <v>0</v>
      </c>
    </row>
    <row r="1123" spans="1:7" ht="15">
      <c r="A1123" s="103" t="s">
        <v>1779</v>
      </c>
      <c r="B1123" s="102">
        <v>2</v>
      </c>
      <c r="C1123" s="105">
        <v>0.0004046127118650799</v>
      </c>
      <c r="D1123" s="102" t="s">
        <v>2031</v>
      </c>
      <c r="E1123" s="102" t="b">
        <v>0</v>
      </c>
      <c r="F1123" s="102" t="b">
        <v>0</v>
      </c>
      <c r="G1123" s="102" t="b">
        <v>0</v>
      </c>
    </row>
    <row r="1124" spans="1:7" ht="15">
      <c r="A1124" s="103" t="s">
        <v>1780</v>
      </c>
      <c r="B1124" s="102">
        <v>2</v>
      </c>
      <c r="C1124" s="105">
        <v>0.00034114444375123187</v>
      </c>
      <c r="D1124" s="102" t="s">
        <v>2031</v>
      </c>
      <c r="E1124" s="102" t="b">
        <v>0</v>
      </c>
      <c r="F1124" s="102" t="b">
        <v>0</v>
      </c>
      <c r="G1124" s="102" t="b">
        <v>0</v>
      </c>
    </row>
    <row r="1125" spans="1:7" ht="15">
      <c r="A1125" s="103" t="s">
        <v>1781</v>
      </c>
      <c r="B1125" s="102">
        <v>2</v>
      </c>
      <c r="C1125" s="105">
        <v>0.00034114444375123187</v>
      </c>
      <c r="D1125" s="102" t="s">
        <v>2031</v>
      </c>
      <c r="E1125" s="102" t="b">
        <v>0</v>
      </c>
      <c r="F1125" s="102" t="b">
        <v>0</v>
      </c>
      <c r="G1125" s="102" t="b">
        <v>0</v>
      </c>
    </row>
    <row r="1126" spans="1:7" ht="15">
      <c r="A1126" s="103" t="s">
        <v>1782</v>
      </c>
      <c r="B1126" s="102">
        <v>2</v>
      </c>
      <c r="C1126" s="105">
        <v>0.00034114444375123187</v>
      </c>
      <c r="D1126" s="102" t="s">
        <v>2031</v>
      </c>
      <c r="E1126" s="102" t="b">
        <v>0</v>
      </c>
      <c r="F1126" s="102" t="b">
        <v>0</v>
      </c>
      <c r="G1126" s="102" t="b">
        <v>0</v>
      </c>
    </row>
    <row r="1127" spans="1:7" ht="15">
      <c r="A1127" s="103" t="s">
        <v>1783</v>
      </c>
      <c r="B1127" s="102">
        <v>2</v>
      </c>
      <c r="C1127" s="105">
        <v>0.00034114444375123187</v>
      </c>
      <c r="D1127" s="102" t="s">
        <v>2031</v>
      </c>
      <c r="E1127" s="102" t="b">
        <v>0</v>
      </c>
      <c r="F1127" s="102" t="b">
        <v>0</v>
      </c>
      <c r="G1127" s="102" t="b">
        <v>0</v>
      </c>
    </row>
    <row r="1128" spans="1:7" ht="15">
      <c r="A1128" s="103" t="s">
        <v>1784</v>
      </c>
      <c r="B1128" s="102">
        <v>2</v>
      </c>
      <c r="C1128" s="105">
        <v>0.00034114444375123187</v>
      </c>
      <c r="D1128" s="102" t="s">
        <v>2031</v>
      </c>
      <c r="E1128" s="102" t="b">
        <v>0</v>
      </c>
      <c r="F1128" s="102" t="b">
        <v>0</v>
      </c>
      <c r="G1128" s="102" t="b">
        <v>0</v>
      </c>
    </row>
    <row r="1129" spans="1:7" ht="15">
      <c r="A1129" s="103" t="s">
        <v>1785</v>
      </c>
      <c r="B1129" s="102">
        <v>2</v>
      </c>
      <c r="C1129" s="105">
        <v>0.00034114444375123187</v>
      </c>
      <c r="D1129" s="102" t="s">
        <v>2031</v>
      </c>
      <c r="E1129" s="102" t="b">
        <v>0</v>
      </c>
      <c r="F1129" s="102" t="b">
        <v>0</v>
      </c>
      <c r="G1129" s="102" t="b">
        <v>0</v>
      </c>
    </row>
    <row r="1130" spans="1:7" ht="15">
      <c r="A1130" s="103" t="s">
        <v>1786</v>
      </c>
      <c r="B1130" s="102">
        <v>2</v>
      </c>
      <c r="C1130" s="105">
        <v>0.00034114444375123187</v>
      </c>
      <c r="D1130" s="102" t="s">
        <v>2031</v>
      </c>
      <c r="E1130" s="102" t="b">
        <v>0</v>
      </c>
      <c r="F1130" s="102" t="b">
        <v>0</v>
      </c>
      <c r="G1130" s="102" t="b">
        <v>0</v>
      </c>
    </row>
    <row r="1131" spans="1:7" ht="15">
      <c r="A1131" s="103" t="s">
        <v>1787</v>
      </c>
      <c r="B1131" s="102">
        <v>2</v>
      </c>
      <c r="C1131" s="105">
        <v>0.00034114444375123187</v>
      </c>
      <c r="D1131" s="102" t="s">
        <v>2031</v>
      </c>
      <c r="E1131" s="102" t="b">
        <v>0</v>
      </c>
      <c r="F1131" s="102" t="b">
        <v>0</v>
      </c>
      <c r="G1131" s="102" t="b">
        <v>0</v>
      </c>
    </row>
    <row r="1132" spans="1:7" ht="15">
      <c r="A1132" s="103" t="s">
        <v>1788</v>
      </c>
      <c r="B1132" s="102">
        <v>2</v>
      </c>
      <c r="C1132" s="105">
        <v>0.00034114444375123187</v>
      </c>
      <c r="D1132" s="102" t="s">
        <v>2031</v>
      </c>
      <c r="E1132" s="102" t="b">
        <v>0</v>
      </c>
      <c r="F1132" s="102" t="b">
        <v>0</v>
      </c>
      <c r="G1132" s="102" t="b">
        <v>0</v>
      </c>
    </row>
    <row r="1133" spans="1:7" ht="15">
      <c r="A1133" s="103" t="s">
        <v>1789</v>
      </c>
      <c r="B1133" s="102">
        <v>2</v>
      </c>
      <c r="C1133" s="105">
        <v>0.00034114444375123187</v>
      </c>
      <c r="D1133" s="102" t="s">
        <v>2031</v>
      </c>
      <c r="E1133" s="102" t="b">
        <v>1</v>
      </c>
      <c r="F1133" s="102" t="b">
        <v>0</v>
      </c>
      <c r="G1133" s="102" t="b">
        <v>0</v>
      </c>
    </row>
    <row r="1134" spans="1:7" ht="15">
      <c r="A1134" s="103" t="s">
        <v>1790</v>
      </c>
      <c r="B1134" s="102">
        <v>2</v>
      </c>
      <c r="C1134" s="105">
        <v>0.0004046127118650799</v>
      </c>
      <c r="D1134" s="102" t="s">
        <v>2031</v>
      </c>
      <c r="E1134" s="102" t="b">
        <v>0</v>
      </c>
      <c r="F1134" s="102" t="b">
        <v>0</v>
      </c>
      <c r="G1134" s="102" t="b">
        <v>0</v>
      </c>
    </row>
    <row r="1135" spans="1:7" ht="15">
      <c r="A1135" s="103" t="s">
        <v>1791</v>
      </c>
      <c r="B1135" s="102">
        <v>2</v>
      </c>
      <c r="C1135" s="105">
        <v>0.0004046127118650799</v>
      </c>
      <c r="D1135" s="102" t="s">
        <v>2031</v>
      </c>
      <c r="E1135" s="102" t="b">
        <v>0</v>
      </c>
      <c r="F1135" s="102" t="b">
        <v>0</v>
      </c>
      <c r="G1135" s="102" t="b">
        <v>0</v>
      </c>
    </row>
    <row r="1136" spans="1:7" ht="15">
      <c r="A1136" s="103" t="s">
        <v>1792</v>
      </c>
      <c r="B1136" s="102">
        <v>2</v>
      </c>
      <c r="C1136" s="105">
        <v>0.00034114444375123187</v>
      </c>
      <c r="D1136" s="102" t="s">
        <v>2031</v>
      </c>
      <c r="E1136" s="102" t="b">
        <v>0</v>
      </c>
      <c r="F1136" s="102" t="b">
        <v>0</v>
      </c>
      <c r="G1136" s="102" t="b">
        <v>0</v>
      </c>
    </row>
    <row r="1137" spans="1:7" ht="15">
      <c r="A1137" s="103" t="s">
        <v>1793</v>
      </c>
      <c r="B1137" s="102">
        <v>2</v>
      </c>
      <c r="C1137" s="105">
        <v>0.00034114444375123187</v>
      </c>
      <c r="D1137" s="102" t="s">
        <v>2031</v>
      </c>
      <c r="E1137" s="102" t="b">
        <v>0</v>
      </c>
      <c r="F1137" s="102" t="b">
        <v>0</v>
      </c>
      <c r="G1137" s="102" t="b">
        <v>0</v>
      </c>
    </row>
    <row r="1138" spans="1:7" ht="15">
      <c r="A1138" s="103" t="s">
        <v>1794</v>
      </c>
      <c r="B1138" s="102">
        <v>2</v>
      </c>
      <c r="C1138" s="105">
        <v>0.00034114444375123187</v>
      </c>
      <c r="D1138" s="102" t="s">
        <v>2031</v>
      </c>
      <c r="E1138" s="102" t="b">
        <v>0</v>
      </c>
      <c r="F1138" s="102" t="b">
        <v>0</v>
      </c>
      <c r="G1138" s="102" t="b">
        <v>0</v>
      </c>
    </row>
    <row r="1139" spans="1:7" ht="15">
      <c r="A1139" s="103" t="s">
        <v>1795</v>
      </c>
      <c r="B1139" s="102">
        <v>2</v>
      </c>
      <c r="C1139" s="105">
        <v>0.00034114444375123187</v>
      </c>
      <c r="D1139" s="102" t="s">
        <v>2031</v>
      </c>
      <c r="E1139" s="102" t="b">
        <v>0</v>
      </c>
      <c r="F1139" s="102" t="b">
        <v>0</v>
      </c>
      <c r="G1139" s="102" t="b">
        <v>0</v>
      </c>
    </row>
    <row r="1140" spans="1:7" ht="15">
      <c r="A1140" s="103" t="s">
        <v>1796</v>
      </c>
      <c r="B1140" s="102">
        <v>2</v>
      </c>
      <c r="C1140" s="105">
        <v>0.0004046127118650799</v>
      </c>
      <c r="D1140" s="102" t="s">
        <v>2031</v>
      </c>
      <c r="E1140" s="102" t="b">
        <v>0</v>
      </c>
      <c r="F1140" s="102" t="b">
        <v>0</v>
      </c>
      <c r="G1140" s="102" t="b">
        <v>0</v>
      </c>
    </row>
    <row r="1141" spans="1:7" ht="15">
      <c r="A1141" s="103" t="s">
        <v>1797</v>
      </c>
      <c r="B1141" s="102">
        <v>2</v>
      </c>
      <c r="C1141" s="105">
        <v>0.0004046127118650799</v>
      </c>
      <c r="D1141" s="102" t="s">
        <v>2031</v>
      </c>
      <c r="E1141" s="102" t="b">
        <v>0</v>
      </c>
      <c r="F1141" s="102" t="b">
        <v>0</v>
      </c>
      <c r="G1141" s="102" t="b">
        <v>0</v>
      </c>
    </row>
    <row r="1142" spans="1:7" ht="15">
      <c r="A1142" s="103" t="s">
        <v>1798</v>
      </c>
      <c r="B1142" s="102">
        <v>2</v>
      </c>
      <c r="C1142" s="105">
        <v>0.00034114444375123187</v>
      </c>
      <c r="D1142" s="102" t="s">
        <v>2031</v>
      </c>
      <c r="E1142" s="102" t="b">
        <v>0</v>
      </c>
      <c r="F1142" s="102" t="b">
        <v>0</v>
      </c>
      <c r="G1142" s="102" t="b">
        <v>0</v>
      </c>
    </row>
    <row r="1143" spans="1:7" ht="15">
      <c r="A1143" s="103" t="s">
        <v>1799</v>
      </c>
      <c r="B1143" s="102">
        <v>2</v>
      </c>
      <c r="C1143" s="105">
        <v>0.00034114444375123187</v>
      </c>
      <c r="D1143" s="102" t="s">
        <v>2031</v>
      </c>
      <c r="E1143" s="102" t="b">
        <v>0</v>
      </c>
      <c r="F1143" s="102" t="b">
        <v>0</v>
      </c>
      <c r="G1143" s="102" t="b">
        <v>0</v>
      </c>
    </row>
    <row r="1144" spans="1:7" ht="15">
      <c r="A1144" s="103" t="s">
        <v>1800</v>
      </c>
      <c r="B1144" s="102">
        <v>2</v>
      </c>
      <c r="C1144" s="105">
        <v>0.00034114444375123187</v>
      </c>
      <c r="D1144" s="102" t="s">
        <v>2031</v>
      </c>
      <c r="E1144" s="102" t="b">
        <v>0</v>
      </c>
      <c r="F1144" s="102" t="b">
        <v>0</v>
      </c>
      <c r="G1144" s="102" t="b">
        <v>0</v>
      </c>
    </row>
    <row r="1145" spans="1:7" ht="15">
      <c r="A1145" s="103" t="s">
        <v>1801</v>
      </c>
      <c r="B1145" s="102">
        <v>2</v>
      </c>
      <c r="C1145" s="105">
        <v>0.0004046127118650799</v>
      </c>
      <c r="D1145" s="102" t="s">
        <v>2031</v>
      </c>
      <c r="E1145" s="102" t="b">
        <v>0</v>
      </c>
      <c r="F1145" s="102" t="b">
        <v>0</v>
      </c>
      <c r="G1145" s="102" t="b">
        <v>0</v>
      </c>
    </row>
    <row r="1146" spans="1:7" ht="15">
      <c r="A1146" s="103" t="s">
        <v>1802</v>
      </c>
      <c r="B1146" s="102">
        <v>2</v>
      </c>
      <c r="C1146" s="105">
        <v>0.00034114444375123187</v>
      </c>
      <c r="D1146" s="102" t="s">
        <v>2031</v>
      </c>
      <c r="E1146" s="102" t="b">
        <v>0</v>
      </c>
      <c r="F1146" s="102" t="b">
        <v>0</v>
      </c>
      <c r="G1146" s="102" t="b">
        <v>0</v>
      </c>
    </row>
    <row r="1147" spans="1:7" ht="15">
      <c r="A1147" s="103" t="s">
        <v>1803</v>
      </c>
      <c r="B1147" s="102">
        <v>2</v>
      </c>
      <c r="C1147" s="105">
        <v>0.0004046127118650799</v>
      </c>
      <c r="D1147" s="102" t="s">
        <v>2031</v>
      </c>
      <c r="E1147" s="102" t="b">
        <v>0</v>
      </c>
      <c r="F1147" s="102" t="b">
        <v>0</v>
      </c>
      <c r="G1147" s="102" t="b">
        <v>0</v>
      </c>
    </row>
    <row r="1148" spans="1:7" ht="15">
      <c r="A1148" s="103" t="s">
        <v>1804</v>
      </c>
      <c r="B1148" s="102">
        <v>2</v>
      </c>
      <c r="C1148" s="105">
        <v>0.00034114444375123187</v>
      </c>
      <c r="D1148" s="102" t="s">
        <v>2031</v>
      </c>
      <c r="E1148" s="102" t="b">
        <v>0</v>
      </c>
      <c r="F1148" s="102" t="b">
        <v>0</v>
      </c>
      <c r="G1148" s="102" t="b">
        <v>0</v>
      </c>
    </row>
    <row r="1149" spans="1:7" ht="15">
      <c r="A1149" s="103" t="s">
        <v>1805</v>
      </c>
      <c r="B1149" s="102">
        <v>2</v>
      </c>
      <c r="C1149" s="105">
        <v>0.00034114444375123187</v>
      </c>
      <c r="D1149" s="102" t="s">
        <v>2031</v>
      </c>
      <c r="E1149" s="102" t="b">
        <v>0</v>
      </c>
      <c r="F1149" s="102" t="b">
        <v>0</v>
      </c>
      <c r="G1149" s="102" t="b">
        <v>0</v>
      </c>
    </row>
    <row r="1150" spans="1:7" ht="15">
      <c r="A1150" s="103" t="s">
        <v>1806</v>
      </c>
      <c r="B1150" s="102">
        <v>2</v>
      </c>
      <c r="C1150" s="105">
        <v>0.0004046127118650799</v>
      </c>
      <c r="D1150" s="102" t="s">
        <v>2031</v>
      </c>
      <c r="E1150" s="102" t="b">
        <v>0</v>
      </c>
      <c r="F1150" s="102" t="b">
        <v>0</v>
      </c>
      <c r="G1150" s="102" t="b">
        <v>0</v>
      </c>
    </row>
    <row r="1151" spans="1:7" ht="15">
      <c r="A1151" s="103" t="s">
        <v>1807</v>
      </c>
      <c r="B1151" s="102">
        <v>2</v>
      </c>
      <c r="C1151" s="105">
        <v>0.0004046127118650799</v>
      </c>
      <c r="D1151" s="102" t="s">
        <v>2031</v>
      </c>
      <c r="E1151" s="102" t="b">
        <v>0</v>
      </c>
      <c r="F1151" s="102" t="b">
        <v>0</v>
      </c>
      <c r="G1151" s="102" t="b">
        <v>0</v>
      </c>
    </row>
    <row r="1152" spans="1:7" ht="15">
      <c r="A1152" s="103" t="s">
        <v>1808</v>
      </c>
      <c r="B1152" s="102">
        <v>2</v>
      </c>
      <c r="C1152" s="105">
        <v>0.0004046127118650799</v>
      </c>
      <c r="D1152" s="102" t="s">
        <v>2031</v>
      </c>
      <c r="E1152" s="102" t="b">
        <v>1</v>
      </c>
      <c r="F1152" s="102" t="b">
        <v>0</v>
      </c>
      <c r="G1152" s="102" t="b">
        <v>0</v>
      </c>
    </row>
    <row r="1153" spans="1:7" ht="15">
      <c r="A1153" s="103" t="s">
        <v>1809</v>
      </c>
      <c r="B1153" s="102">
        <v>2</v>
      </c>
      <c r="C1153" s="105">
        <v>0.0004046127118650799</v>
      </c>
      <c r="D1153" s="102" t="s">
        <v>2031</v>
      </c>
      <c r="E1153" s="102" t="b">
        <v>0</v>
      </c>
      <c r="F1153" s="102" t="b">
        <v>0</v>
      </c>
      <c r="G1153" s="102" t="b">
        <v>0</v>
      </c>
    </row>
    <row r="1154" spans="1:7" ht="15">
      <c r="A1154" s="103" t="s">
        <v>1810</v>
      </c>
      <c r="B1154" s="102">
        <v>2</v>
      </c>
      <c r="C1154" s="105">
        <v>0.0004046127118650799</v>
      </c>
      <c r="D1154" s="102" t="s">
        <v>2031</v>
      </c>
      <c r="E1154" s="102" t="b">
        <v>0</v>
      </c>
      <c r="F1154" s="102" t="b">
        <v>1</v>
      </c>
      <c r="G1154" s="102" t="b">
        <v>0</v>
      </c>
    </row>
    <row r="1155" spans="1:7" ht="15">
      <c r="A1155" s="103" t="s">
        <v>1811</v>
      </c>
      <c r="B1155" s="102">
        <v>2</v>
      </c>
      <c r="C1155" s="105">
        <v>0.0004046127118650799</v>
      </c>
      <c r="D1155" s="102" t="s">
        <v>2031</v>
      </c>
      <c r="E1155" s="102" t="b">
        <v>0</v>
      </c>
      <c r="F1155" s="102" t="b">
        <v>0</v>
      </c>
      <c r="G1155" s="102" t="b">
        <v>0</v>
      </c>
    </row>
    <row r="1156" spans="1:7" ht="15">
      <c r="A1156" s="103" t="s">
        <v>1812</v>
      </c>
      <c r="B1156" s="102">
        <v>2</v>
      </c>
      <c r="C1156" s="105">
        <v>0.00034114444375123187</v>
      </c>
      <c r="D1156" s="102" t="s">
        <v>2031</v>
      </c>
      <c r="E1156" s="102" t="b">
        <v>0</v>
      </c>
      <c r="F1156" s="102" t="b">
        <v>0</v>
      </c>
      <c r="G1156" s="102" t="b">
        <v>0</v>
      </c>
    </row>
    <row r="1157" spans="1:7" ht="15">
      <c r="A1157" s="103" t="s">
        <v>1813</v>
      </c>
      <c r="B1157" s="102">
        <v>2</v>
      </c>
      <c r="C1157" s="105">
        <v>0.0004046127118650799</v>
      </c>
      <c r="D1157" s="102" t="s">
        <v>2031</v>
      </c>
      <c r="E1157" s="102" t="b">
        <v>0</v>
      </c>
      <c r="F1157" s="102" t="b">
        <v>0</v>
      </c>
      <c r="G1157" s="102" t="b">
        <v>0</v>
      </c>
    </row>
    <row r="1158" spans="1:7" ht="15">
      <c r="A1158" s="103" t="s">
        <v>1814</v>
      </c>
      <c r="B1158" s="102">
        <v>2</v>
      </c>
      <c r="C1158" s="105">
        <v>0.0004046127118650799</v>
      </c>
      <c r="D1158" s="102" t="s">
        <v>2031</v>
      </c>
      <c r="E1158" s="102" t="b">
        <v>0</v>
      </c>
      <c r="F1158" s="102" t="b">
        <v>1</v>
      </c>
      <c r="G1158" s="102" t="b">
        <v>0</v>
      </c>
    </row>
    <row r="1159" spans="1:7" ht="15">
      <c r="A1159" s="103" t="s">
        <v>1815</v>
      </c>
      <c r="B1159" s="102">
        <v>2</v>
      </c>
      <c r="C1159" s="105">
        <v>0.00034114444375123187</v>
      </c>
      <c r="D1159" s="102" t="s">
        <v>2031</v>
      </c>
      <c r="E1159" s="102" t="b">
        <v>1</v>
      </c>
      <c r="F1159" s="102" t="b">
        <v>0</v>
      </c>
      <c r="G1159" s="102" t="b">
        <v>0</v>
      </c>
    </row>
    <row r="1160" spans="1:7" ht="15">
      <c r="A1160" s="103" t="s">
        <v>1816</v>
      </c>
      <c r="B1160" s="102">
        <v>2</v>
      </c>
      <c r="C1160" s="105">
        <v>0.0004046127118650799</v>
      </c>
      <c r="D1160" s="102" t="s">
        <v>2031</v>
      </c>
      <c r="E1160" s="102" t="b">
        <v>0</v>
      </c>
      <c r="F1160" s="102" t="b">
        <v>0</v>
      </c>
      <c r="G1160" s="102" t="b">
        <v>0</v>
      </c>
    </row>
    <row r="1161" spans="1:7" ht="15">
      <c r="A1161" s="103" t="s">
        <v>1817</v>
      </c>
      <c r="B1161" s="102">
        <v>2</v>
      </c>
      <c r="C1161" s="105">
        <v>0.00034114444375123187</v>
      </c>
      <c r="D1161" s="102" t="s">
        <v>2031</v>
      </c>
      <c r="E1161" s="102" t="b">
        <v>0</v>
      </c>
      <c r="F1161" s="102" t="b">
        <v>0</v>
      </c>
      <c r="G1161" s="102" t="b">
        <v>0</v>
      </c>
    </row>
    <row r="1162" spans="1:7" ht="15">
      <c r="A1162" s="103" t="s">
        <v>1818</v>
      </c>
      <c r="B1162" s="102">
        <v>2</v>
      </c>
      <c r="C1162" s="105">
        <v>0.0004046127118650799</v>
      </c>
      <c r="D1162" s="102" t="s">
        <v>2031</v>
      </c>
      <c r="E1162" s="102" t="b">
        <v>0</v>
      </c>
      <c r="F1162" s="102" t="b">
        <v>0</v>
      </c>
      <c r="G1162" s="102" t="b">
        <v>0</v>
      </c>
    </row>
    <row r="1163" spans="1:7" ht="15">
      <c r="A1163" s="103" t="s">
        <v>1819</v>
      </c>
      <c r="B1163" s="102">
        <v>2</v>
      </c>
      <c r="C1163" s="105">
        <v>0.00034114444375123187</v>
      </c>
      <c r="D1163" s="102" t="s">
        <v>2031</v>
      </c>
      <c r="E1163" s="102" t="b">
        <v>0</v>
      </c>
      <c r="F1163" s="102" t="b">
        <v>0</v>
      </c>
      <c r="G1163" s="102" t="b">
        <v>0</v>
      </c>
    </row>
    <row r="1164" spans="1:7" ht="15">
      <c r="A1164" s="103" t="s">
        <v>1820</v>
      </c>
      <c r="B1164" s="102">
        <v>2</v>
      </c>
      <c r="C1164" s="105">
        <v>0.00034114444375123187</v>
      </c>
      <c r="D1164" s="102" t="s">
        <v>2031</v>
      </c>
      <c r="E1164" s="102" t="b">
        <v>0</v>
      </c>
      <c r="F1164" s="102" t="b">
        <v>0</v>
      </c>
      <c r="G1164" s="102" t="b">
        <v>0</v>
      </c>
    </row>
    <row r="1165" spans="1:7" ht="15">
      <c r="A1165" s="103" t="s">
        <v>1821</v>
      </c>
      <c r="B1165" s="102">
        <v>2</v>
      </c>
      <c r="C1165" s="105">
        <v>0.0004046127118650799</v>
      </c>
      <c r="D1165" s="102" t="s">
        <v>2031</v>
      </c>
      <c r="E1165" s="102" t="b">
        <v>0</v>
      </c>
      <c r="F1165" s="102" t="b">
        <v>0</v>
      </c>
      <c r="G1165" s="102" t="b">
        <v>0</v>
      </c>
    </row>
    <row r="1166" spans="1:7" ht="15">
      <c r="A1166" s="103" t="s">
        <v>1822</v>
      </c>
      <c r="B1166" s="102">
        <v>2</v>
      </c>
      <c r="C1166" s="105">
        <v>0.00034114444375123187</v>
      </c>
      <c r="D1166" s="102" t="s">
        <v>2031</v>
      </c>
      <c r="E1166" s="102" t="b">
        <v>0</v>
      </c>
      <c r="F1166" s="102" t="b">
        <v>0</v>
      </c>
      <c r="G1166" s="102" t="b">
        <v>0</v>
      </c>
    </row>
    <row r="1167" spans="1:7" ht="15">
      <c r="A1167" s="103" t="s">
        <v>1823</v>
      </c>
      <c r="B1167" s="102">
        <v>2</v>
      </c>
      <c r="C1167" s="105">
        <v>0.0004046127118650799</v>
      </c>
      <c r="D1167" s="102" t="s">
        <v>2031</v>
      </c>
      <c r="E1167" s="102" t="b">
        <v>0</v>
      </c>
      <c r="F1167" s="102" t="b">
        <v>0</v>
      </c>
      <c r="G1167" s="102" t="b">
        <v>0</v>
      </c>
    </row>
    <row r="1168" spans="1:7" ht="15">
      <c r="A1168" s="103" t="s">
        <v>1824</v>
      </c>
      <c r="B1168" s="102">
        <v>2</v>
      </c>
      <c r="C1168" s="105">
        <v>0.00034114444375123187</v>
      </c>
      <c r="D1168" s="102" t="s">
        <v>2031</v>
      </c>
      <c r="E1168" s="102" t="b">
        <v>0</v>
      </c>
      <c r="F1168" s="102" t="b">
        <v>0</v>
      </c>
      <c r="G1168" s="102" t="b">
        <v>0</v>
      </c>
    </row>
    <row r="1169" spans="1:7" ht="15">
      <c r="A1169" s="103" t="s">
        <v>1825</v>
      </c>
      <c r="B1169" s="102">
        <v>2</v>
      </c>
      <c r="C1169" s="105">
        <v>0.0004046127118650799</v>
      </c>
      <c r="D1169" s="102" t="s">
        <v>2031</v>
      </c>
      <c r="E1169" s="102" t="b">
        <v>0</v>
      </c>
      <c r="F1169" s="102" t="b">
        <v>0</v>
      </c>
      <c r="G1169" s="102" t="b">
        <v>0</v>
      </c>
    </row>
    <row r="1170" spans="1:7" ht="15">
      <c r="A1170" s="103" t="s">
        <v>1826</v>
      </c>
      <c r="B1170" s="102">
        <v>2</v>
      </c>
      <c r="C1170" s="105">
        <v>0.0004046127118650799</v>
      </c>
      <c r="D1170" s="102" t="s">
        <v>2031</v>
      </c>
      <c r="E1170" s="102" t="b">
        <v>0</v>
      </c>
      <c r="F1170" s="102" t="b">
        <v>0</v>
      </c>
      <c r="G1170" s="102" t="b">
        <v>0</v>
      </c>
    </row>
    <row r="1171" spans="1:7" ht="15">
      <c r="A1171" s="103" t="s">
        <v>1827</v>
      </c>
      <c r="B1171" s="102">
        <v>2</v>
      </c>
      <c r="C1171" s="105">
        <v>0.0004046127118650799</v>
      </c>
      <c r="D1171" s="102" t="s">
        <v>2031</v>
      </c>
      <c r="E1171" s="102" t="b">
        <v>0</v>
      </c>
      <c r="F1171" s="102" t="b">
        <v>0</v>
      </c>
      <c r="G1171" s="102" t="b">
        <v>0</v>
      </c>
    </row>
    <row r="1172" spans="1:7" ht="15">
      <c r="A1172" s="103" t="s">
        <v>1828</v>
      </c>
      <c r="B1172" s="102">
        <v>2</v>
      </c>
      <c r="C1172" s="105">
        <v>0.00034114444375123187</v>
      </c>
      <c r="D1172" s="102" t="s">
        <v>2031</v>
      </c>
      <c r="E1172" s="102" t="b">
        <v>0</v>
      </c>
      <c r="F1172" s="102" t="b">
        <v>0</v>
      </c>
      <c r="G1172" s="102" t="b">
        <v>0</v>
      </c>
    </row>
    <row r="1173" spans="1:7" ht="15">
      <c r="A1173" s="103" t="s">
        <v>1829</v>
      </c>
      <c r="B1173" s="102">
        <v>2</v>
      </c>
      <c r="C1173" s="105">
        <v>0.00034114444375123187</v>
      </c>
      <c r="D1173" s="102" t="s">
        <v>2031</v>
      </c>
      <c r="E1173" s="102" t="b">
        <v>0</v>
      </c>
      <c r="F1173" s="102" t="b">
        <v>0</v>
      </c>
      <c r="G1173" s="102" t="b">
        <v>0</v>
      </c>
    </row>
    <row r="1174" spans="1:7" ht="15">
      <c r="A1174" s="103" t="s">
        <v>1830</v>
      </c>
      <c r="B1174" s="102">
        <v>2</v>
      </c>
      <c r="C1174" s="105">
        <v>0.00034114444375123187</v>
      </c>
      <c r="D1174" s="102" t="s">
        <v>2031</v>
      </c>
      <c r="E1174" s="102" t="b">
        <v>0</v>
      </c>
      <c r="F1174" s="102" t="b">
        <v>0</v>
      </c>
      <c r="G1174" s="102" t="b">
        <v>0</v>
      </c>
    </row>
    <row r="1175" spans="1:7" ht="15">
      <c r="A1175" s="103" t="s">
        <v>1831</v>
      </c>
      <c r="B1175" s="102">
        <v>2</v>
      </c>
      <c r="C1175" s="105">
        <v>0.00034114444375123187</v>
      </c>
      <c r="D1175" s="102" t="s">
        <v>2031</v>
      </c>
      <c r="E1175" s="102" t="b">
        <v>0</v>
      </c>
      <c r="F1175" s="102" t="b">
        <v>0</v>
      </c>
      <c r="G1175" s="102" t="b">
        <v>0</v>
      </c>
    </row>
    <row r="1176" spans="1:7" ht="15">
      <c r="A1176" s="103" t="s">
        <v>1832</v>
      </c>
      <c r="B1176" s="102">
        <v>2</v>
      </c>
      <c r="C1176" s="105">
        <v>0.00034114444375123187</v>
      </c>
      <c r="D1176" s="102" t="s">
        <v>2031</v>
      </c>
      <c r="E1176" s="102" t="b">
        <v>0</v>
      </c>
      <c r="F1176" s="102" t="b">
        <v>0</v>
      </c>
      <c r="G1176" s="102" t="b">
        <v>0</v>
      </c>
    </row>
    <row r="1177" spans="1:7" ht="15">
      <c r="A1177" s="103" t="s">
        <v>1833</v>
      </c>
      <c r="B1177" s="102">
        <v>2</v>
      </c>
      <c r="C1177" s="105">
        <v>0.00034114444375123187</v>
      </c>
      <c r="D1177" s="102" t="s">
        <v>2031</v>
      </c>
      <c r="E1177" s="102" t="b">
        <v>0</v>
      </c>
      <c r="F1177" s="102" t="b">
        <v>0</v>
      </c>
      <c r="G1177" s="102" t="b">
        <v>0</v>
      </c>
    </row>
    <row r="1178" spans="1:7" ht="15">
      <c r="A1178" s="103" t="s">
        <v>1834</v>
      </c>
      <c r="B1178" s="102">
        <v>2</v>
      </c>
      <c r="C1178" s="105">
        <v>0.00034114444375123187</v>
      </c>
      <c r="D1178" s="102" t="s">
        <v>2031</v>
      </c>
      <c r="E1178" s="102" t="b">
        <v>0</v>
      </c>
      <c r="F1178" s="102" t="b">
        <v>0</v>
      </c>
      <c r="G1178" s="102" t="b">
        <v>0</v>
      </c>
    </row>
    <row r="1179" spans="1:7" ht="15">
      <c r="A1179" s="103" t="s">
        <v>1835</v>
      </c>
      <c r="B1179" s="102">
        <v>2</v>
      </c>
      <c r="C1179" s="105">
        <v>0.0004046127118650799</v>
      </c>
      <c r="D1179" s="102" t="s">
        <v>2031</v>
      </c>
      <c r="E1179" s="102" t="b">
        <v>0</v>
      </c>
      <c r="F1179" s="102" t="b">
        <v>0</v>
      </c>
      <c r="G1179" s="102" t="b">
        <v>0</v>
      </c>
    </row>
    <row r="1180" spans="1:7" ht="15">
      <c r="A1180" s="103" t="s">
        <v>1836</v>
      </c>
      <c r="B1180" s="102">
        <v>2</v>
      </c>
      <c r="C1180" s="105">
        <v>0.00034114444375123187</v>
      </c>
      <c r="D1180" s="102" t="s">
        <v>2031</v>
      </c>
      <c r="E1180" s="102" t="b">
        <v>0</v>
      </c>
      <c r="F1180" s="102" t="b">
        <v>1</v>
      </c>
      <c r="G1180" s="102" t="b">
        <v>0</v>
      </c>
    </row>
    <row r="1181" spans="1:7" ht="15">
      <c r="A1181" s="103" t="s">
        <v>1837</v>
      </c>
      <c r="B1181" s="102">
        <v>2</v>
      </c>
      <c r="C1181" s="105">
        <v>0.00034114444375123187</v>
      </c>
      <c r="D1181" s="102" t="s">
        <v>2031</v>
      </c>
      <c r="E1181" s="102" t="b">
        <v>0</v>
      </c>
      <c r="F1181" s="102" t="b">
        <v>0</v>
      </c>
      <c r="G1181" s="102" t="b">
        <v>0</v>
      </c>
    </row>
    <row r="1182" spans="1:7" ht="15">
      <c r="A1182" s="103" t="s">
        <v>1838</v>
      </c>
      <c r="B1182" s="102">
        <v>2</v>
      </c>
      <c r="C1182" s="105">
        <v>0.00034114444375123187</v>
      </c>
      <c r="D1182" s="102" t="s">
        <v>2031</v>
      </c>
      <c r="E1182" s="102" t="b">
        <v>0</v>
      </c>
      <c r="F1182" s="102" t="b">
        <v>0</v>
      </c>
      <c r="G1182" s="102" t="b">
        <v>0</v>
      </c>
    </row>
    <row r="1183" spans="1:7" ht="15">
      <c r="A1183" s="103" t="s">
        <v>1839</v>
      </c>
      <c r="B1183" s="102">
        <v>2</v>
      </c>
      <c r="C1183" s="105">
        <v>0.0004046127118650799</v>
      </c>
      <c r="D1183" s="102" t="s">
        <v>2031</v>
      </c>
      <c r="E1183" s="102" t="b">
        <v>0</v>
      </c>
      <c r="F1183" s="102" t="b">
        <v>0</v>
      </c>
      <c r="G1183" s="102" t="b">
        <v>0</v>
      </c>
    </row>
    <row r="1184" spans="1:7" ht="15">
      <c r="A1184" s="103" t="s">
        <v>1840</v>
      </c>
      <c r="B1184" s="102">
        <v>2</v>
      </c>
      <c r="C1184" s="105">
        <v>0.00034114444375123187</v>
      </c>
      <c r="D1184" s="102" t="s">
        <v>2031</v>
      </c>
      <c r="E1184" s="102" t="b">
        <v>0</v>
      </c>
      <c r="F1184" s="102" t="b">
        <v>0</v>
      </c>
      <c r="G1184" s="102" t="b">
        <v>0</v>
      </c>
    </row>
    <row r="1185" spans="1:7" ht="15">
      <c r="A1185" s="103" t="s">
        <v>1841</v>
      </c>
      <c r="B1185" s="102">
        <v>2</v>
      </c>
      <c r="C1185" s="105">
        <v>0.00034114444375123187</v>
      </c>
      <c r="D1185" s="102" t="s">
        <v>2031</v>
      </c>
      <c r="E1185" s="102" t="b">
        <v>0</v>
      </c>
      <c r="F1185" s="102" t="b">
        <v>0</v>
      </c>
      <c r="G1185" s="102" t="b">
        <v>0</v>
      </c>
    </row>
    <row r="1186" spans="1:7" ht="15">
      <c r="A1186" s="103" t="s">
        <v>1842</v>
      </c>
      <c r="B1186" s="102">
        <v>2</v>
      </c>
      <c r="C1186" s="105">
        <v>0.00034114444375123187</v>
      </c>
      <c r="D1186" s="102" t="s">
        <v>2031</v>
      </c>
      <c r="E1186" s="102" t="b">
        <v>0</v>
      </c>
      <c r="F1186" s="102" t="b">
        <v>0</v>
      </c>
      <c r="G1186" s="102" t="b">
        <v>0</v>
      </c>
    </row>
    <row r="1187" spans="1:7" ht="15">
      <c r="A1187" s="103" t="s">
        <v>1843</v>
      </c>
      <c r="B1187" s="102">
        <v>2</v>
      </c>
      <c r="C1187" s="105">
        <v>0.0004046127118650799</v>
      </c>
      <c r="D1187" s="102" t="s">
        <v>2031</v>
      </c>
      <c r="E1187" s="102" t="b">
        <v>0</v>
      </c>
      <c r="F1187" s="102" t="b">
        <v>0</v>
      </c>
      <c r="G1187" s="102" t="b">
        <v>0</v>
      </c>
    </row>
    <row r="1188" spans="1:7" ht="15">
      <c r="A1188" s="103" t="s">
        <v>1844</v>
      </c>
      <c r="B1188" s="102">
        <v>2</v>
      </c>
      <c r="C1188" s="105">
        <v>0.00034114444375123187</v>
      </c>
      <c r="D1188" s="102" t="s">
        <v>2031</v>
      </c>
      <c r="E1188" s="102" t="b">
        <v>0</v>
      </c>
      <c r="F1188" s="102" t="b">
        <v>0</v>
      </c>
      <c r="G1188" s="102" t="b">
        <v>0</v>
      </c>
    </row>
    <row r="1189" spans="1:7" ht="15">
      <c r="A1189" s="103" t="s">
        <v>1845</v>
      </c>
      <c r="B1189" s="102">
        <v>2</v>
      </c>
      <c r="C1189" s="105">
        <v>0.0004046127118650799</v>
      </c>
      <c r="D1189" s="102" t="s">
        <v>2031</v>
      </c>
      <c r="E1189" s="102" t="b">
        <v>0</v>
      </c>
      <c r="F1189" s="102" t="b">
        <v>0</v>
      </c>
      <c r="G1189" s="102" t="b">
        <v>0</v>
      </c>
    </row>
    <row r="1190" spans="1:7" ht="15">
      <c r="A1190" s="103" t="s">
        <v>1846</v>
      </c>
      <c r="B1190" s="102">
        <v>2</v>
      </c>
      <c r="C1190" s="105">
        <v>0.00034114444375123187</v>
      </c>
      <c r="D1190" s="102" t="s">
        <v>2031</v>
      </c>
      <c r="E1190" s="102" t="b">
        <v>0</v>
      </c>
      <c r="F1190" s="102" t="b">
        <v>1</v>
      </c>
      <c r="G1190" s="102" t="b">
        <v>0</v>
      </c>
    </row>
    <row r="1191" spans="1:7" ht="15">
      <c r="A1191" s="103" t="s">
        <v>1847</v>
      </c>
      <c r="B1191" s="102">
        <v>2</v>
      </c>
      <c r="C1191" s="105">
        <v>0.00034114444375123187</v>
      </c>
      <c r="D1191" s="102" t="s">
        <v>2031</v>
      </c>
      <c r="E1191" s="102" t="b">
        <v>0</v>
      </c>
      <c r="F1191" s="102" t="b">
        <v>0</v>
      </c>
      <c r="G1191" s="102" t="b">
        <v>0</v>
      </c>
    </row>
    <row r="1192" spans="1:7" ht="15">
      <c r="A1192" s="103" t="s">
        <v>1848</v>
      </c>
      <c r="B1192" s="102">
        <v>2</v>
      </c>
      <c r="C1192" s="105">
        <v>0.00034114444375123187</v>
      </c>
      <c r="D1192" s="102" t="s">
        <v>2031</v>
      </c>
      <c r="E1192" s="102" t="b">
        <v>0</v>
      </c>
      <c r="F1192" s="102" t="b">
        <v>0</v>
      </c>
      <c r="G1192" s="102" t="b">
        <v>0</v>
      </c>
    </row>
    <row r="1193" spans="1:7" ht="15">
      <c r="A1193" s="103" t="s">
        <v>1849</v>
      </c>
      <c r="B1193" s="102">
        <v>2</v>
      </c>
      <c r="C1193" s="105">
        <v>0.00034114444375123187</v>
      </c>
      <c r="D1193" s="102" t="s">
        <v>2031</v>
      </c>
      <c r="E1193" s="102" t="b">
        <v>0</v>
      </c>
      <c r="F1193" s="102" t="b">
        <v>0</v>
      </c>
      <c r="G1193" s="102" t="b">
        <v>0</v>
      </c>
    </row>
    <row r="1194" spans="1:7" ht="15">
      <c r="A1194" s="103" t="s">
        <v>1850</v>
      </c>
      <c r="B1194" s="102">
        <v>2</v>
      </c>
      <c r="C1194" s="105">
        <v>0.00034114444375123187</v>
      </c>
      <c r="D1194" s="102" t="s">
        <v>2031</v>
      </c>
      <c r="E1194" s="102" t="b">
        <v>0</v>
      </c>
      <c r="F1194" s="102" t="b">
        <v>0</v>
      </c>
      <c r="G1194" s="102" t="b">
        <v>0</v>
      </c>
    </row>
    <row r="1195" spans="1:7" ht="15">
      <c r="A1195" s="103" t="s">
        <v>1851</v>
      </c>
      <c r="B1195" s="102">
        <v>2</v>
      </c>
      <c r="C1195" s="105">
        <v>0.00034114444375123187</v>
      </c>
      <c r="D1195" s="102" t="s">
        <v>2031</v>
      </c>
      <c r="E1195" s="102" t="b">
        <v>0</v>
      </c>
      <c r="F1195" s="102" t="b">
        <v>0</v>
      </c>
      <c r="G1195" s="102" t="b">
        <v>0</v>
      </c>
    </row>
    <row r="1196" spans="1:7" ht="15">
      <c r="A1196" s="103" t="s">
        <v>1852</v>
      </c>
      <c r="B1196" s="102">
        <v>2</v>
      </c>
      <c r="C1196" s="105">
        <v>0.0004046127118650799</v>
      </c>
      <c r="D1196" s="102" t="s">
        <v>2031</v>
      </c>
      <c r="E1196" s="102" t="b">
        <v>1</v>
      </c>
      <c r="F1196" s="102" t="b">
        <v>0</v>
      </c>
      <c r="G1196" s="102" t="b">
        <v>0</v>
      </c>
    </row>
    <row r="1197" spans="1:7" ht="15">
      <c r="A1197" s="103" t="s">
        <v>1853</v>
      </c>
      <c r="B1197" s="102">
        <v>2</v>
      </c>
      <c r="C1197" s="105">
        <v>0.00034114444375123187</v>
      </c>
      <c r="D1197" s="102" t="s">
        <v>2031</v>
      </c>
      <c r="E1197" s="102" t="b">
        <v>0</v>
      </c>
      <c r="F1197" s="102" t="b">
        <v>0</v>
      </c>
      <c r="G1197" s="102" t="b">
        <v>0</v>
      </c>
    </row>
    <row r="1198" spans="1:7" ht="15">
      <c r="A1198" s="103" t="s">
        <v>1854</v>
      </c>
      <c r="B1198" s="102">
        <v>2</v>
      </c>
      <c r="C1198" s="105">
        <v>0.00034114444375123187</v>
      </c>
      <c r="D1198" s="102" t="s">
        <v>2031</v>
      </c>
      <c r="E1198" s="102" t="b">
        <v>0</v>
      </c>
      <c r="F1198" s="102" t="b">
        <v>0</v>
      </c>
      <c r="G1198" s="102" t="b">
        <v>0</v>
      </c>
    </row>
    <row r="1199" spans="1:7" ht="15">
      <c r="A1199" s="103" t="s">
        <v>1855</v>
      </c>
      <c r="B1199" s="102">
        <v>2</v>
      </c>
      <c r="C1199" s="105">
        <v>0.0004046127118650799</v>
      </c>
      <c r="D1199" s="102" t="s">
        <v>2031</v>
      </c>
      <c r="E1199" s="102" t="b">
        <v>0</v>
      </c>
      <c r="F1199" s="102" t="b">
        <v>0</v>
      </c>
      <c r="G1199" s="102" t="b">
        <v>0</v>
      </c>
    </row>
    <row r="1200" spans="1:7" ht="15">
      <c r="A1200" s="103" t="s">
        <v>1856</v>
      </c>
      <c r="B1200" s="102">
        <v>2</v>
      </c>
      <c r="C1200" s="105">
        <v>0.00034114444375123187</v>
      </c>
      <c r="D1200" s="102" t="s">
        <v>2031</v>
      </c>
      <c r="E1200" s="102" t="b">
        <v>0</v>
      </c>
      <c r="F1200" s="102" t="b">
        <v>0</v>
      </c>
      <c r="G1200" s="102" t="b">
        <v>0</v>
      </c>
    </row>
    <row r="1201" spans="1:7" ht="15">
      <c r="A1201" s="103" t="s">
        <v>1857</v>
      </c>
      <c r="B1201" s="102">
        <v>2</v>
      </c>
      <c r="C1201" s="105">
        <v>0.00034114444375123187</v>
      </c>
      <c r="D1201" s="102" t="s">
        <v>2031</v>
      </c>
      <c r="E1201" s="102" t="b">
        <v>0</v>
      </c>
      <c r="F1201" s="102" t="b">
        <v>0</v>
      </c>
      <c r="G1201" s="102" t="b">
        <v>0</v>
      </c>
    </row>
    <row r="1202" spans="1:7" ht="15">
      <c r="A1202" s="103" t="s">
        <v>1858</v>
      </c>
      <c r="B1202" s="102">
        <v>2</v>
      </c>
      <c r="C1202" s="105">
        <v>0.0004046127118650799</v>
      </c>
      <c r="D1202" s="102" t="s">
        <v>2031</v>
      </c>
      <c r="E1202" s="102" t="b">
        <v>0</v>
      </c>
      <c r="F1202" s="102" t="b">
        <v>0</v>
      </c>
      <c r="G1202" s="102" t="b">
        <v>0</v>
      </c>
    </row>
    <row r="1203" spans="1:7" ht="15">
      <c r="A1203" s="103" t="s">
        <v>1859</v>
      </c>
      <c r="B1203" s="102">
        <v>2</v>
      </c>
      <c r="C1203" s="105">
        <v>0.00034114444375123187</v>
      </c>
      <c r="D1203" s="102" t="s">
        <v>2031</v>
      </c>
      <c r="E1203" s="102" t="b">
        <v>0</v>
      </c>
      <c r="F1203" s="102" t="b">
        <v>0</v>
      </c>
      <c r="G1203" s="102" t="b">
        <v>0</v>
      </c>
    </row>
    <row r="1204" spans="1:7" ht="15">
      <c r="A1204" s="103" t="s">
        <v>1860</v>
      </c>
      <c r="B1204" s="102">
        <v>2</v>
      </c>
      <c r="C1204" s="105">
        <v>0.00034114444375123187</v>
      </c>
      <c r="D1204" s="102" t="s">
        <v>2031</v>
      </c>
      <c r="E1204" s="102" t="b">
        <v>0</v>
      </c>
      <c r="F1204" s="102" t="b">
        <v>0</v>
      </c>
      <c r="G1204" s="102" t="b">
        <v>0</v>
      </c>
    </row>
    <row r="1205" spans="1:7" ht="15">
      <c r="A1205" s="103" t="s">
        <v>1861</v>
      </c>
      <c r="B1205" s="102">
        <v>2</v>
      </c>
      <c r="C1205" s="105">
        <v>0.00034114444375123187</v>
      </c>
      <c r="D1205" s="102" t="s">
        <v>2031</v>
      </c>
      <c r="E1205" s="102" t="b">
        <v>0</v>
      </c>
      <c r="F1205" s="102" t="b">
        <v>0</v>
      </c>
      <c r="G1205" s="102" t="b">
        <v>0</v>
      </c>
    </row>
    <row r="1206" spans="1:7" ht="15">
      <c r="A1206" s="103" t="s">
        <v>1862</v>
      </c>
      <c r="B1206" s="102">
        <v>2</v>
      </c>
      <c r="C1206" s="105">
        <v>0.00034114444375123187</v>
      </c>
      <c r="D1206" s="102" t="s">
        <v>2031</v>
      </c>
      <c r="E1206" s="102" t="b">
        <v>0</v>
      </c>
      <c r="F1206" s="102" t="b">
        <v>0</v>
      </c>
      <c r="G1206" s="102" t="b">
        <v>0</v>
      </c>
    </row>
    <row r="1207" spans="1:7" ht="15">
      <c r="A1207" s="103" t="s">
        <v>1863</v>
      </c>
      <c r="B1207" s="102">
        <v>2</v>
      </c>
      <c r="C1207" s="105">
        <v>0.0004046127118650799</v>
      </c>
      <c r="D1207" s="102" t="s">
        <v>2031</v>
      </c>
      <c r="E1207" s="102" t="b">
        <v>0</v>
      </c>
      <c r="F1207" s="102" t="b">
        <v>0</v>
      </c>
      <c r="G1207" s="102" t="b">
        <v>0</v>
      </c>
    </row>
    <row r="1208" spans="1:7" ht="15">
      <c r="A1208" s="103" t="s">
        <v>1864</v>
      </c>
      <c r="B1208" s="102">
        <v>2</v>
      </c>
      <c r="C1208" s="105">
        <v>0.00034114444375123187</v>
      </c>
      <c r="D1208" s="102" t="s">
        <v>2031</v>
      </c>
      <c r="E1208" s="102" t="b">
        <v>0</v>
      </c>
      <c r="F1208" s="102" t="b">
        <v>0</v>
      </c>
      <c r="G1208" s="102" t="b">
        <v>0</v>
      </c>
    </row>
    <row r="1209" spans="1:7" ht="15">
      <c r="A1209" s="103" t="s">
        <v>1865</v>
      </c>
      <c r="B1209" s="102">
        <v>2</v>
      </c>
      <c r="C1209" s="105">
        <v>0.00034114444375123187</v>
      </c>
      <c r="D1209" s="102" t="s">
        <v>2031</v>
      </c>
      <c r="E1209" s="102" t="b">
        <v>0</v>
      </c>
      <c r="F1209" s="102" t="b">
        <v>0</v>
      </c>
      <c r="G1209" s="102" t="b">
        <v>0</v>
      </c>
    </row>
    <row r="1210" spans="1:7" ht="15">
      <c r="A1210" s="103" t="s">
        <v>1866</v>
      </c>
      <c r="B1210" s="102">
        <v>2</v>
      </c>
      <c r="C1210" s="105">
        <v>0.00034114444375123187</v>
      </c>
      <c r="D1210" s="102" t="s">
        <v>2031</v>
      </c>
      <c r="E1210" s="102" t="b">
        <v>0</v>
      </c>
      <c r="F1210" s="102" t="b">
        <v>0</v>
      </c>
      <c r="G1210" s="102" t="b">
        <v>0</v>
      </c>
    </row>
    <row r="1211" spans="1:7" ht="15">
      <c r="A1211" s="103" t="s">
        <v>1867</v>
      </c>
      <c r="B1211" s="102">
        <v>2</v>
      </c>
      <c r="C1211" s="105">
        <v>0.00034114444375123187</v>
      </c>
      <c r="D1211" s="102" t="s">
        <v>2031</v>
      </c>
      <c r="E1211" s="102" t="b">
        <v>0</v>
      </c>
      <c r="F1211" s="102" t="b">
        <v>0</v>
      </c>
      <c r="G1211" s="102" t="b">
        <v>0</v>
      </c>
    </row>
    <row r="1212" spans="1:7" ht="15">
      <c r="A1212" s="103" t="s">
        <v>1868</v>
      </c>
      <c r="B1212" s="102">
        <v>2</v>
      </c>
      <c r="C1212" s="105">
        <v>0.00034114444375123187</v>
      </c>
      <c r="D1212" s="102" t="s">
        <v>2031</v>
      </c>
      <c r="E1212" s="102" t="b">
        <v>0</v>
      </c>
      <c r="F1212" s="102" t="b">
        <v>0</v>
      </c>
      <c r="G1212" s="102" t="b">
        <v>0</v>
      </c>
    </row>
    <row r="1213" spans="1:7" ht="15">
      <c r="A1213" s="103" t="s">
        <v>1869</v>
      </c>
      <c r="B1213" s="102">
        <v>2</v>
      </c>
      <c r="C1213" s="105">
        <v>0.00034114444375123187</v>
      </c>
      <c r="D1213" s="102" t="s">
        <v>2031</v>
      </c>
      <c r="E1213" s="102" t="b">
        <v>0</v>
      </c>
      <c r="F1213" s="102" t="b">
        <v>0</v>
      </c>
      <c r="G1213" s="102" t="b">
        <v>0</v>
      </c>
    </row>
    <row r="1214" spans="1:7" ht="15">
      <c r="A1214" s="103" t="s">
        <v>1870</v>
      </c>
      <c r="B1214" s="102">
        <v>2</v>
      </c>
      <c r="C1214" s="105">
        <v>0.00034114444375123187</v>
      </c>
      <c r="D1214" s="102" t="s">
        <v>2031</v>
      </c>
      <c r="E1214" s="102" t="b">
        <v>1</v>
      </c>
      <c r="F1214" s="102" t="b">
        <v>0</v>
      </c>
      <c r="G1214" s="102" t="b">
        <v>0</v>
      </c>
    </row>
    <row r="1215" spans="1:7" ht="15">
      <c r="A1215" s="103" t="s">
        <v>1871</v>
      </c>
      <c r="B1215" s="102">
        <v>2</v>
      </c>
      <c r="C1215" s="105">
        <v>0.00034114444375123187</v>
      </c>
      <c r="D1215" s="102" t="s">
        <v>2031</v>
      </c>
      <c r="E1215" s="102" t="b">
        <v>0</v>
      </c>
      <c r="F1215" s="102" t="b">
        <v>0</v>
      </c>
      <c r="G1215" s="102" t="b">
        <v>0</v>
      </c>
    </row>
    <row r="1216" spans="1:7" ht="15">
      <c r="A1216" s="103" t="s">
        <v>1872</v>
      </c>
      <c r="B1216" s="102">
        <v>2</v>
      </c>
      <c r="C1216" s="105">
        <v>0.00034114444375123187</v>
      </c>
      <c r="D1216" s="102" t="s">
        <v>2031</v>
      </c>
      <c r="E1216" s="102" t="b">
        <v>1</v>
      </c>
      <c r="F1216" s="102" t="b">
        <v>0</v>
      </c>
      <c r="G1216" s="102" t="b">
        <v>0</v>
      </c>
    </row>
    <row r="1217" spans="1:7" ht="15">
      <c r="A1217" s="103" t="s">
        <v>1873</v>
      </c>
      <c r="B1217" s="102">
        <v>2</v>
      </c>
      <c r="C1217" s="105">
        <v>0.00034114444375123187</v>
      </c>
      <c r="D1217" s="102" t="s">
        <v>2031</v>
      </c>
      <c r="E1217" s="102" t="b">
        <v>0</v>
      </c>
      <c r="F1217" s="102" t="b">
        <v>0</v>
      </c>
      <c r="G1217" s="102" t="b">
        <v>0</v>
      </c>
    </row>
    <row r="1218" spans="1:7" ht="15">
      <c r="A1218" s="103" t="s">
        <v>1874</v>
      </c>
      <c r="B1218" s="102">
        <v>2</v>
      </c>
      <c r="C1218" s="105">
        <v>0.00034114444375123187</v>
      </c>
      <c r="D1218" s="102" t="s">
        <v>2031</v>
      </c>
      <c r="E1218" s="102" t="b">
        <v>0</v>
      </c>
      <c r="F1218" s="102" t="b">
        <v>0</v>
      </c>
      <c r="G1218" s="102" t="b">
        <v>0</v>
      </c>
    </row>
    <row r="1219" spans="1:7" ht="15">
      <c r="A1219" s="103" t="s">
        <v>1875</v>
      </c>
      <c r="B1219" s="102">
        <v>2</v>
      </c>
      <c r="C1219" s="105">
        <v>0.00034114444375123187</v>
      </c>
      <c r="D1219" s="102" t="s">
        <v>2031</v>
      </c>
      <c r="E1219" s="102" t="b">
        <v>0</v>
      </c>
      <c r="F1219" s="102" t="b">
        <v>0</v>
      </c>
      <c r="G1219" s="102" t="b">
        <v>0</v>
      </c>
    </row>
    <row r="1220" spans="1:7" ht="15">
      <c r="A1220" s="103" t="s">
        <v>1876</v>
      </c>
      <c r="B1220" s="102">
        <v>2</v>
      </c>
      <c r="C1220" s="105">
        <v>0.00034114444375123187</v>
      </c>
      <c r="D1220" s="102" t="s">
        <v>2031</v>
      </c>
      <c r="E1220" s="102" t="b">
        <v>0</v>
      </c>
      <c r="F1220" s="102" t="b">
        <v>0</v>
      </c>
      <c r="G1220" s="102" t="b">
        <v>0</v>
      </c>
    </row>
    <row r="1221" spans="1:7" ht="15">
      <c r="A1221" s="103" t="s">
        <v>1877</v>
      </c>
      <c r="B1221" s="102">
        <v>2</v>
      </c>
      <c r="C1221" s="105">
        <v>0.00034114444375123187</v>
      </c>
      <c r="D1221" s="102" t="s">
        <v>2031</v>
      </c>
      <c r="E1221" s="102" t="b">
        <v>0</v>
      </c>
      <c r="F1221" s="102" t="b">
        <v>0</v>
      </c>
      <c r="G1221" s="102" t="b">
        <v>0</v>
      </c>
    </row>
    <row r="1222" spans="1:7" ht="15">
      <c r="A1222" s="103" t="s">
        <v>1878</v>
      </c>
      <c r="B1222" s="102">
        <v>2</v>
      </c>
      <c r="C1222" s="105">
        <v>0.00034114444375123187</v>
      </c>
      <c r="D1222" s="102" t="s">
        <v>2031</v>
      </c>
      <c r="E1222" s="102" t="b">
        <v>0</v>
      </c>
      <c r="F1222" s="102" t="b">
        <v>0</v>
      </c>
      <c r="G1222" s="102" t="b">
        <v>0</v>
      </c>
    </row>
    <row r="1223" spans="1:7" ht="15">
      <c r="A1223" s="103" t="s">
        <v>1879</v>
      </c>
      <c r="B1223" s="102">
        <v>2</v>
      </c>
      <c r="C1223" s="105">
        <v>0.00034114444375123187</v>
      </c>
      <c r="D1223" s="102" t="s">
        <v>2031</v>
      </c>
      <c r="E1223" s="102" t="b">
        <v>0</v>
      </c>
      <c r="F1223" s="102" t="b">
        <v>0</v>
      </c>
      <c r="G1223" s="102" t="b">
        <v>0</v>
      </c>
    </row>
    <row r="1224" spans="1:7" ht="15">
      <c r="A1224" s="103" t="s">
        <v>1880</v>
      </c>
      <c r="B1224" s="102">
        <v>2</v>
      </c>
      <c r="C1224" s="105">
        <v>0.00034114444375123187</v>
      </c>
      <c r="D1224" s="102" t="s">
        <v>2031</v>
      </c>
      <c r="E1224" s="102" t="b">
        <v>0</v>
      </c>
      <c r="F1224" s="102" t="b">
        <v>0</v>
      </c>
      <c r="G1224" s="102" t="b">
        <v>0</v>
      </c>
    </row>
    <row r="1225" spans="1:7" ht="15">
      <c r="A1225" s="103" t="s">
        <v>1881</v>
      </c>
      <c r="B1225" s="102">
        <v>2</v>
      </c>
      <c r="C1225" s="105">
        <v>0.00034114444375123187</v>
      </c>
      <c r="D1225" s="102" t="s">
        <v>2031</v>
      </c>
      <c r="E1225" s="102" t="b">
        <v>0</v>
      </c>
      <c r="F1225" s="102" t="b">
        <v>0</v>
      </c>
      <c r="G1225" s="102" t="b">
        <v>0</v>
      </c>
    </row>
    <row r="1226" spans="1:7" ht="15">
      <c r="A1226" s="103" t="s">
        <v>1882</v>
      </c>
      <c r="B1226" s="102">
        <v>2</v>
      </c>
      <c r="C1226" s="105">
        <v>0.00034114444375123187</v>
      </c>
      <c r="D1226" s="102" t="s">
        <v>2031</v>
      </c>
      <c r="E1226" s="102" t="b">
        <v>0</v>
      </c>
      <c r="F1226" s="102" t="b">
        <v>0</v>
      </c>
      <c r="G1226" s="102" t="b">
        <v>0</v>
      </c>
    </row>
    <row r="1227" spans="1:7" ht="15">
      <c r="A1227" s="103" t="s">
        <v>1883</v>
      </c>
      <c r="B1227" s="102">
        <v>2</v>
      </c>
      <c r="C1227" s="105">
        <v>0.00034114444375123187</v>
      </c>
      <c r="D1227" s="102" t="s">
        <v>2031</v>
      </c>
      <c r="E1227" s="102" t="b">
        <v>0</v>
      </c>
      <c r="F1227" s="102" t="b">
        <v>0</v>
      </c>
      <c r="G1227" s="102" t="b">
        <v>0</v>
      </c>
    </row>
    <row r="1228" spans="1:7" ht="15">
      <c r="A1228" s="103" t="s">
        <v>1884</v>
      </c>
      <c r="B1228" s="102">
        <v>2</v>
      </c>
      <c r="C1228" s="105">
        <v>0.00034114444375123187</v>
      </c>
      <c r="D1228" s="102" t="s">
        <v>2031</v>
      </c>
      <c r="E1228" s="102" t="b">
        <v>0</v>
      </c>
      <c r="F1228" s="102" t="b">
        <v>0</v>
      </c>
      <c r="G1228" s="102" t="b">
        <v>0</v>
      </c>
    </row>
    <row r="1229" spans="1:7" ht="15">
      <c r="A1229" s="103" t="s">
        <v>1885</v>
      </c>
      <c r="B1229" s="102">
        <v>2</v>
      </c>
      <c r="C1229" s="105">
        <v>0.00034114444375123187</v>
      </c>
      <c r="D1229" s="102" t="s">
        <v>2031</v>
      </c>
      <c r="E1229" s="102" t="b">
        <v>0</v>
      </c>
      <c r="F1229" s="102" t="b">
        <v>0</v>
      </c>
      <c r="G1229" s="102" t="b">
        <v>0</v>
      </c>
    </row>
    <row r="1230" spans="1:7" ht="15">
      <c r="A1230" s="103" t="s">
        <v>1886</v>
      </c>
      <c r="B1230" s="102">
        <v>2</v>
      </c>
      <c r="C1230" s="105">
        <v>0.00034114444375123187</v>
      </c>
      <c r="D1230" s="102" t="s">
        <v>2031</v>
      </c>
      <c r="E1230" s="102" t="b">
        <v>0</v>
      </c>
      <c r="F1230" s="102" t="b">
        <v>0</v>
      </c>
      <c r="G1230" s="102" t="b">
        <v>0</v>
      </c>
    </row>
    <row r="1231" spans="1:7" ht="15">
      <c r="A1231" s="103" t="s">
        <v>1887</v>
      </c>
      <c r="B1231" s="102">
        <v>2</v>
      </c>
      <c r="C1231" s="105">
        <v>0.00034114444375123187</v>
      </c>
      <c r="D1231" s="102" t="s">
        <v>2031</v>
      </c>
      <c r="E1231" s="102" t="b">
        <v>0</v>
      </c>
      <c r="F1231" s="102" t="b">
        <v>0</v>
      </c>
      <c r="G1231" s="102" t="b">
        <v>0</v>
      </c>
    </row>
    <row r="1232" spans="1:7" ht="15">
      <c r="A1232" s="103" t="s">
        <v>1888</v>
      </c>
      <c r="B1232" s="102">
        <v>2</v>
      </c>
      <c r="C1232" s="105">
        <v>0.00034114444375123187</v>
      </c>
      <c r="D1232" s="102" t="s">
        <v>2031</v>
      </c>
      <c r="E1232" s="102" t="b">
        <v>0</v>
      </c>
      <c r="F1232" s="102" t="b">
        <v>0</v>
      </c>
      <c r="G1232" s="102" t="b">
        <v>0</v>
      </c>
    </row>
    <row r="1233" spans="1:7" ht="15">
      <c r="A1233" s="103" t="s">
        <v>1889</v>
      </c>
      <c r="B1233" s="102">
        <v>2</v>
      </c>
      <c r="C1233" s="105">
        <v>0.00034114444375123187</v>
      </c>
      <c r="D1233" s="102" t="s">
        <v>2031</v>
      </c>
      <c r="E1233" s="102" t="b">
        <v>0</v>
      </c>
      <c r="F1233" s="102" t="b">
        <v>0</v>
      </c>
      <c r="G1233" s="102" t="b">
        <v>0</v>
      </c>
    </row>
    <row r="1234" spans="1:7" ht="15">
      <c r="A1234" s="103" t="s">
        <v>1890</v>
      </c>
      <c r="B1234" s="102">
        <v>2</v>
      </c>
      <c r="C1234" s="105">
        <v>0.00034114444375123187</v>
      </c>
      <c r="D1234" s="102" t="s">
        <v>2031</v>
      </c>
      <c r="E1234" s="102" t="b">
        <v>0</v>
      </c>
      <c r="F1234" s="102" t="b">
        <v>0</v>
      </c>
      <c r="G1234" s="102" t="b">
        <v>0</v>
      </c>
    </row>
    <row r="1235" spans="1:7" ht="15">
      <c r="A1235" s="103" t="s">
        <v>1891</v>
      </c>
      <c r="B1235" s="102">
        <v>2</v>
      </c>
      <c r="C1235" s="105">
        <v>0.00034114444375123187</v>
      </c>
      <c r="D1235" s="102" t="s">
        <v>2031</v>
      </c>
      <c r="E1235" s="102" t="b">
        <v>0</v>
      </c>
      <c r="F1235" s="102" t="b">
        <v>1</v>
      </c>
      <c r="G1235" s="102" t="b">
        <v>0</v>
      </c>
    </row>
    <row r="1236" spans="1:7" ht="15">
      <c r="A1236" s="103" t="s">
        <v>1892</v>
      </c>
      <c r="B1236" s="102">
        <v>2</v>
      </c>
      <c r="C1236" s="105">
        <v>0.00034114444375123187</v>
      </c>
      <c r="D1236" s="102" t="s">
        <v>2031</v>
      </c>
      <c r="E1236" s="102" t="b">
        <v>0</v>
      </c>
      <c r="F1236" s="102" t="b">
        <v>0</v>
      </c>
      <c r="G1236" s="102" t="b">
        <v>0</v>
      </c>
    </row>
    <row r="1237" spans="1:7" ht="15">
      <c r="A1237" s="103" t="s">
        <v>1893</v>
      </c>
      <c r="B1237" s="102">
        <v>2</v>
      </c>
      <c r="C1237" s="105">
        <v>0.00034114444375123187</v>
      </c>
      <c r="D1237" s="102" t="s">
        <v>2031</v>
      </c>
      <c r="E1237" s="102" t="b">
        <v>0</v>
      </c>
      <c r="F1237" s="102" t="b">
        <v>1</v>
      </c>
      <c r="G1237" s="102" t="b">
        <v>0</v>
      </c>
    </row>
    <row r="1238" spans="1:7" ht="15">
      <c r="A1238" s="103" t="s">
        <v>1894</v>
      </c>
      <c r="B1238" s="102">
        <v>2</v>
      </c>
      <c r="C1238" s="105">
        <v>0.00034114444375123187</v>
      </c>
      <c r="D1238" s="102" t="s">
        <v>2031</v>
      </c>
      <c r="E1238" s="102" t="b">
        <v>0</v>
      </c>
      <c r="F1238" s="102" t="b">
        <v>0</v>
      </c>
      <c r="G1238" s="102" t="b">
        <v>0</v>
      </c>
    </row>
    <row r="1239" spans="1:7" ht="15">
      <c r="A1239" s="103" t="s">
        <v>1895</v>
      </c>
      <c r="B1239" s="102">
        <v>2</v>
      </c>
      <c r="C1239" s="105">
        <v>0.00034114444375123187</v>
      </c>
      <c r="D1239" s="102" t="s">
        <v>2031</v>
      </c>
      <c r="E1239" s="102" t="b">
        <v>0</v>
      </c>
      <c r="F1239" s="102" t="b">
        <v>0</v>
      </c>
      <c r="G1239" s="102" t="b">
        <v>0</v>
      </c>
    </row>
    <row r="1240" spans="1:7" ht="15">
      <c r="A1240" s="103" t="s">
        <v>1896</v>
      </c>
      <c r="B1240" s="102">
        <v>2</v>
      </c>
      <c r="C1240" s="105">
        <v>0.0004046127118650799</v>
      </c>
      <c r="D1240" s="102" t="s">
        <v>2031</v>
      </c>
      <c r="E1240" s="102" t="b">
        <v>0</v>
      </c>
      <c r="F1240" s="102" t="b">
        <v>0</v>
      </c>
      <c r="G1240" s="102" t="b">
        <v>0</v>
      </c>
    </row>
    <row r="1241" spans="1:7" ht="15">
      <c r="A1241" s="103" t="s">
        <v>1897</v>
      </c>
      <c r="B1241" s="102">
        <v>2</v>
      </c>
      <c r="C1241" s="105">
        <v>0.00034114444375123187</v>
      </c>
      <c r="D1241" s="102" t="s">
        <v>2031</v>
      </c>
      <c r="E1241" s="102" t="b">
        <v>0</v>
      </c>
      <c r="F1241" s="102" t="b">
        <v>0</v>
      </c>
      <c r="G1241" s="102" t="b">
        <v>0</v>
      </c>
    </row>
    <row r="1242" spans="1:7" ht="15">
      <c r="A1242" s="103" t="s">
        <v>1898</v>
      </c>
      <c r="B1242" s="102">
        <v>2</v>
      </c>
      <c r="C1242" s="105">
        <v>0.0004046127118650799</v>
      </c>
      <c r="D1242" s="102" t="s">
        <v>2031</v>
      </c>
      <c r="E1242" s="102" t="b">
        <v>0</v>
      </c>
      <c r="F1242" s="102" t="b">
        <v>0</v>
      </c>
      <c r="G1242" s="102" t="b">
        <v>0</v>
      </c>
    </row>
    <row r="1243" spans="1:7" ht="15">
      <c r="A1243" s="103" t="s">
        <v>1899</v>
      </c>
      <c r="B1243" s="102">
        <v>2</v>
      </c>
      <c r="C1243" s="105">
        <v>0.00034114444375123187</v>
      </c>
      <c r="D1243" s="102" t="s">
        <v>2031</v>
      </c>
      <c r="E1243" s="102" t="b">
        <v>0</v>
      </c>
      <c r="F1243" s="102" t="b">
        <v>0</v>
      </c>
      <c r="G1243" s="102" t="b">
        <v>0</v>
      </c>
    </row>
    <row r="1244" spans="1:7" ht="15">
      <c r="A1244" s="103" t="s">
        <v>1900</v>
      </c>
      <c r="B1244" s="102">
        <v>2</v>
      </c>
      <c r="C1244" s="105">
        <v>0.0004046127118650799</v>
      </c>
      <c r="D1244" s="102" t="s">
        <v>2031</v>
      </c>
      <c r="E1244" s="102" t="b">
        <v>0</v>
      </c>
      <c r="F1244" s="102" t="b">
        <v>0</v>
      </c>
      <c r="G1244" s="102" t="b">
        <v>0</v>
      </c>
    </row>
    <row r="1245" spans="1:7" ht="15">
      <c r="A1245" s="103" t="s">
        <v>1901</v>
      </c>
      <c r="B1245" s="102">
        <v>2</v>
      </c>
      <c r="C1245" s="105">
        <v>0.00034114444375123187</v>
      </c>
      <c r="D1245" s="102" t="s">
        <v>2031</v>
      </c>
      <c r="E1245" s="102" t="b">
        <v>0</v>
      </c>
      <c r="F1245" s="102" t="b">
        <v>0</v>
      </c>
      <c r="G1245" s="102" t="b">
        <v>0</v>
      </c>
    </row>
    <row r="1246" spans="1:7" ht="15">
      <c r="A1246" s="103" t="s">
        <v>1902</v>
      </c>
      <c r="B1246" s="102">
        <v>2</v>
      </c>
      <c r="C1246" s="105">
        <v>0.00034114444375123187</v>
      </c>
      <c r="D1246" s="102" t="s">
        <v>2031</v>
      </c>
      <c r="E1246" s="102" t="b">
        <v>0</v>
      </c>
      <c r="F1246" s="102" t="b">
        <v>0</v>
      </c>
      <c r="G1246" s="102" t="b">
        <v>0</v>
      </c>
    </row>
    <row r="1247" spans="1:7" ht="15">
      <c r="A1247" s="103" t="s">
        <v>1903</v>
      </c>
      <c r="B1247" s="102">
        <v>2</v>
      </c>
      <c r="C1247" s="105">
        <v>0.00034114444375123187</v>
      </c>
      <c r="D1247" s="102" t="s">
        <v>2031</v>
      </c>
      <c r="E1247" s="102" t="b">
        <v>1</v>
      </c>
      <c r="F1247" s="102" t="b">
        <v>0</v>
      </c>
      <c r="G1247" s="102" t="b">
        <v>0</v>
      </c>
    </row>
    <row r="1248" spans="1:7" ht="15">
      <c r="A1248" s="103" t="s">
        <v>1904</v>
      </c>
      <c r="B1248" s="102">
        <v>2</v>
      </c>
      <c r="C1248" s="105">
        <v>0.0004046127118650799</v>
      </c>
      <c r="D1248" s="102" t="s">
        <v>2031</v>
      </c>
      <c r="E1248" s="102" t="b">
        <v>0</v>
      </c>
      <c r="F1248" s="102" t="b">
        <v>0</v>
      </c>
      <c r="G1248" s="102" t="b">
        <v>0</v>
      </c>
    </row>
    <row r="1249" spans="1:7" ht="15">
      <c r="A1249" s="103" t="s">
        <v>1905</v>
      </c>
      <c r="B1249" s="102">
        <v>2</v>
      </c>
      <c r="C1249" s="105">
        <v>0.0004046127118650799</v>
      </c>
      <c r="D1249" s="102" t="s">
        <v>2031</v>
      </c>
      <c r="E1249" s="102" t="b">
        <v>0</v>
      </c>
      <c r="F1249" s="102" t="b">
        <v>0</v>
      </c>
      <c r="G1249" s="102" t="b">
        <v>0</v>
      </c>
    </row>
    <row r="1250" spans="1:7" ht="15">
      <c r="A1250" s="103" t="s">
        <v>1906</v>
      </c>
      <c r="B1250" s="102">
        <v>2</v>
      </c>
      <c r="C1250" s="105">
        <v>0.00034114444375123187</v>
      </c>
      <c r="D1250" s="102" t="s">
        <v>2031</v>
      </c>
      <c r="E1250" s="102" t="b">
        <v>0</v>
      </c>
      <c r="F1250" s="102" t="b">
        <v>0</v>
      </c>
      <c r="G1250" s="102" t="b">
        <v>0</v>
      </c>
    </row>
    <row r="1251" spans="1:7" ht="15">
      <c r="A1251" s="103" t="s">
        <v>1907</v>
      </c>
      <c r="B1251" s="102">
        <v>2</v>
      </c>
      <c r="C1251" s="105">
        <v>0.0004046127118650799</v>
      </c>
      <c r="D1251" s="102" t="s">
        <v>2031</v>
      </c>
      <c r="E1251" s="102" t="b">
        <v>0</v>
      </c>
      <c r="F1251" s="102" t="b">
        <v>0</v>
      </c>
      <c r="G1251" s="102" t="b">
        <v>0</v>
      </c>
    </row>
    <row r="1252" spans="1:7" ht="15">
      <c r="A1252" s="103" t="s">
        <v>1908</v>
      </c>
      <c r="B1252" s="102">
        <v>2</v>
      </c>
      <c r="C1252" s="105">
        <v>0.0004046127118650799</v>
      </c>
      <c r="D1252" s="102" t="s">
        <v>2031</v>
      </c>
      <c r="E1252" s="102" t="b">
        <v>0</v>
      </c>
      <c r="F1252" s="102" t="b">
        <v>0</v>
      </c>
      <c r="G1252" s="102" t="b">
        <v>0</v>
      </c>
    </row>
    <row r="1253" spans="1:7" ht="15">
      <c r="A1253" s="103" t="s">
        <v>1909</v>
      </c>
      <c r="B1253" s="102">
        <v>2</v>
      </c>
      <c r="C1253" s="105">
        <v>0.00034114444375123187</v>
      </c>
      <c r="D1253" s="102" t="s">
        <v>2031</v>
      </c>
      <c r="E1253" s="102" t="b">
        <v>0</v>
      </c>
      <c r="F1253" s="102" t="b">
        <v>0</v>
      </c>
      <c r="G1253" s="102" t="b">
        <v>0</v>
      </c>
    </row>
    <row r="1254" spans="1:7" ht="15">
      <c r="A1254" s="103" t="s">
        <v>1910</v>
      </c>
      <c r="B1254" s="102">
        <v>2</v>
      </c>
      <c r="C1254" s="105">
        <v>0.00034114444375123187</v>
      </c>
      <c r="D1254" s="102" t="s">
        <v>2031</v>
      </c>
      <c r="E1254" s="102" t="b">
        <v>0</v>
      </c>
      <c r="F1254" s="102" t="b">
        <v>0</v>
      </c>
      <c r="G1254" s="102" t="b">
        <v>0</v>
      </c>
    </row>
    <row r="1255" spans="1:7" ht="15">
      <c r="A1255" s="103" t="s">
        <v>1911</v>
      </c>
      <c r="B1255" s="102">
        <v>2</v>
      </c>
      <c r="C1255" s="105">
        <v>0.00034114444375123187</v>
      </c>
      <c r="D1255" s="102" t="s">
        <v>2031</v>
      </c>
      <c r="E1255" s="102" t="b">
        <v>0</v>
      </c>
      <c r="F1255" s="102" t="b">
        <v>1</v>
      </c>
      <c r="G1255" s="102" t="b">
        <v>0</v>
      </c>
    </row>
    <row r="1256" spans="1:7" ht="15">
      <c r="A1256" s="103" t="s">
        <v>1912</v>
      </c>
      <c r="B1256" s="102">
        <v>2</v>
      </c>
      <c r="C1256" s="105">
        <v>0.00034114444375123187</v>
      </c>
      <c r="D1256" s="102" t="s">
        <v>2031</v>
      </c>
      <c r="E1256" s="102" t="b">
        <v>1</v>
      </c>
      <c r="F1256" s="102" t="b">
        <v>0</v>
      </c>
      <c r="G1256" s="102" t="b">
        <v>0</v>
      </c>
    </row>
    <row r="1257" spans="1:7" ht="15">
      <c r="A1257" s="103" t="s">
        <v>1913</v>
      </c>
      <c r="B1257" s="102">
        <v>2</v>
      </c>
      <c r="C1257" s="105">
        <v>0.00034114444375123187</v>
      </c>
      <c r="D1257" s="102" t="s">
        <v>2031</v>
      </c>
      <c r="E1257" s="102" t="b">
        <v>0</v>
      </c>
      <c r="F1257" s="102" t="b">
        <v>0</v>
      </c>
      <c r="G1257" s="102" t="b">
        <v>0</v>
      </c>
    </row>
    <row r="1258" spans="1:7" ht="15">
      <c r="A1258" s="103" t="s">
        <v>1914</v>
      </c>
      <c r="B1258" s="102">
        <v>2</v>
      </c>
      <c r="C1258" s="105">
        <v>0.00034114444375123187</v>
      </c>
      <c r="D1258" s="102" t="s">
        <v>2031</v>
      </c>
      <c r="E1258" s="102" t="b">
        <v>0</v>
      </c>
      <c r="F1258" s="102" t="b">
        <v>0</v>
      </c>
      <c r="G1258" s="102" t="b">
        <v>0</v>
      </c>
    </row>
    <row r="1259" spans="1:7" ht="15">
      <c r="A1259" s="103" t="s">
        <v>1915</v>
      </c>
      <c r="B1259" s="102">
        <v>2</v>
      </c>
      <c r="C1259" s="105">
        <v>0.00034114444375123187</v>
      </c>
      <c r="D1259" s="102" t="s">
        <v>2031</v>
      </c>
      <c r="E1259" s="102" t="b">
        <v>0</v>
      </c>
      <c r="F1259" s="102" t="b">
        <v>0</v>
      </c>
      <c r="G1259" s="102" t="b">
        <v>0</v>
      </c>
    </row>
    <row r="1260" spans="1:7" ht="15">
      <c r="A1260" s="103" t="s">
        <v>1916</v>
      </c>
      <c r="B1260" s="102">
        <v>2</v>
      </c>
      <c r="C1260" s="105">
        <v>0.00034114444375123187</v>
      </c>
      <c r="D1260" s="102" t="s">
        <v>2031</v>
      </c>
      <c r="E1260" s="102" t="b">
        <v>0</v>
      </c>
      <c r="F1260" s="102" t="b">
        <v>0</v>
      </c>
      <c r="G1260" s="102" t="b">
        <v>0</v>
      </c>
    </row>
    <row r="1261" spans="1:7" ht="15">
      <c r="A1261" s="103" t="s">
        <v>1917</v>
      </c>
      <c r="B1261" s="102">
        <v>2</v>
      </c>
      <c r="C1261" s="105">
        <v>0.00034114444375123187</v>
      </c>
      <c r="D1261" s="102" t="s">
        <v>2031</v>
      </c>
      <c r="E1261" s="102" t="b">
        <v>0</v>
      </c>
      <c r="F1261" s="102" t="b">
        <v>0</v>
      </c>
      <c r="G1261" s="102" t="b">
        <v>0</v>
      </c>
    </row>
    <row r="1262" spans="1:7" ht="15">
      <c r="A1262" s="103" t="s">
        <v>1918</v>
      </c>
      <c r="B1262" s="102">
        <v>2</v>
      </c>
      <c r="C1262" s="105">
        <v>0.00034114444375123187</v>
      </c>
      <c r="D1262" s="102" t="s">
        <v>2031</v>
      </c>
      <c r="E1262" s="102" t="b">
        <v>0</v>
      </c>
      <c r="F1262" s="102" t="b">
        <v>0</v>
      </c>
      <c r="G1262" s="102" t="b">
        <v>0</v>
      </c>
    </row>
    <row r="1263" spans="1:7" ht="15">
      <c r="A1263" s="103" t="s">
        <v>1919</v>
      </c>
      <c r="B1263" s="102">
        <v>2</v>
      </c>
      <c r="C1263" s="105">
        <v>0.00034114444375123187</v>
      </c>
      <c r="D1263" s="102" t="s">
        <v>2031</v>
      </c>
      <c r="E1263" s="102" t="b">
        <v>0</v>
      </c>
      <c r="F1263" s="102" t="b">
        <v>0</v>
      </c>
      <c r="G1263" s="102" t="b">
        <v>0</v>
      </c>
    </row>
    <row r="1264" spans="1:7" ht="15">
      <c r="A1264" s="103" t="s">
        <v>1920</v>
      </c>
      <c r="B1264" s="102">
        <v>2</v>
      </c>
      <c r="C1264" s="105">
        <v>0.00034114444375123187</v>
      </c>
      <c r="D1264" s="102" t="s">
        <v>2031</v>
      </c>
      <c r="E1264" s="102" t="b">
        <v>0</v>
      </c>
      <c r="F1264" s="102" t="b">
        <v>0</v>
      </c>
      <c r="G1264" s="102" t="b">
        <v>0</v>
      </c>
    </row>
    <row r="1265" spans="1:7" ht="15">
      <c r="A1265" s="103" t="s">
        <v>1921</v>
      </c>
      <c r="B1265" s="102">
        <v>2</v>
      </c>
      <c r="C1265" s="105">
        <v>0.00034114444375123187</v>
      </c>
      <c r="D1265" s="102" t="s">
        <v>2031</v>
      </c>
      <c r="E1265" s="102" t="b">
        <v>1</v>
      </c>
      <c r="F1265" s="102" t="b">
        <v>0</v>
      </c>
      <c r="G1265" s="102" t="b">
        <v>0</v>
      </c>
    </row>
    <row r="1266" spans="1:7" ht="15">
      <c r="A1266" s="103" t="s">
        <v>1922</v>
      </c>
      <c r="B1266" s="102">
        <v>2</v>
      </c>
      <c r="C1266" s="105">
        <v>0.00034114444375123187</v>
      </c>
      <c r="D1266" s="102" t="s">
        <v>2031</v>
      </c>
      <c r="E1266" s="102" t="b">
        <v>0</v>
      </c>
      <c r="F1266" s="102" t="b">
        <v>0</v>
      </c>
      <c r="G1266" s="102" t="b">
        <v>0</v>
      </c>
    </row>
    <row r="1267" spans="1:7" ht="15">
      <c r="A1267" s="103" t="s">
        <v>1923</v>
      </c>
      <c r="B1267" s="102">
        <v>2</v>
      </c>
      <c r="C1267" s="105">
        <v>0.00034114444375123187</v>
      </c>
      <c r="D1267" s="102" t="s">
        <v>2031</v>
      </c>
      <c r="E1267" s="102" t="b">
        <v>0</v>
      </c>
      <c r="F1267" s="102" t="b">
        <v>0</v>
      </c>
      <c r="G1267" s="102" t="b">
        <v>0</v>
      </c>
    </row>
    <row r="1268" spans="1:7" ht="15">
      <c r="A1268" s="103" t="s">
        <v>1924</v>
      </c>
      <c r="B1268" s="102">
        <v>2</v>
      </c>
      <c r="C1268" s="105">
        <v>0.00034114444375123187</v>
      </c>
      <c r="D1268" s="102" t="s">
        <v>2031</v>
      </c>
      <c r="E1268" s="102" t="b">
        <v>0</v>
      </c>
      <c r="F1268" s="102" t="b">
        <v>0</v>
      </c>
      <c r="G1268" s="102" t="b">
        <v>0</v>
      </c>
    </row>
    <row r="1269" spans="1:7" ht="15">
      <c r="A1269" s="103" t="s">
        <v>1925</v>
      </c>
      <c r="B1269" s="102">
        <v>2</v>
      </c>
      <c r="C1269" s="105">
        <v>0.00034114444375123187</v>
      </c>
      <c r="D1269" s="102" t="s">
        <v>2031</v>
      </c>
      <c r="E1269" s="102" t="b">
        <v>0</v>
      </c>
      <c r="F1269" s="102" t="b">
        <v>0</v>
      </c>
      <c r="G1269" s="102" t="b">
        <v>0</v>
      </c>
    </row>
    <row r="1270" spans="1:7" ht="15">
      <c r="A1270" s="103" t="s">
        <v>1926</v>
      </c>
      <c r="B1270" s="102">
        <v>2</v>
      </c>
      <c r="C1270" s="105">
        <v>0.00034114444375123187</v>
      </c>
      <c r="D1270" s="102" t="s">
        <v>2031</v>
      </c>
      <c r="E1270" s="102" t="b">
        <v>0</v>
      </c>
      <c r="F1270" s="102" t="b">
        <v>0</v>
      </c>
      <c r="G1270" s="102" t="b">
        <v>0</v>
      </c>
    </row>
    <row r="1271" spans="1:7" ht="15">
      <c r="A1271" s="103" t="s">
        <v>1927</v>
      </c>
      <c r="B1271" s="102">
        <v>2</v>
      </c>
      <c r="C1271" s="105">
        <v>0.00034114444375123187</v>
      </c>
      <c r="D1271" s="102" t="s">
        <v>2031</v>
      </c>
      <c r="E1271" s="102" t="b">
        <v>0</v>
      </c>
      <c r="F1271" s="102" t="b">
        <v>0</v>
      </c>
      <c r="G1271" s="102" t="b">
        <v>0</v>
      </c>
    </row>
    <row r="1272" spans="1:7" ht="15">
      <c r="A1272" s="103" t="s">
        <v>1928</v>
      </c>
      <c r="B1272" s="102">
        <v>2</v>
      </c>
      <c r="C1272" s="105">
        <v>0.00034114444375123187</v>
      </c>
      <c r="D1272" s="102" t="s">
        <v>2031</v>
      </c>
      <c r="E1272" s="102" t="b">
        <v>0</v>
      </c>
      <c r="F1272" s="102" t="b">
        <v>0</v>
      </c>
      <c r="G1272" s="102" t="b">
        <v>0</v>
      </c>
    </row>
    <row r="1273" spans="1:7" ht="15">
      <c r="A1273" s="103" t="s">
        <v>1929</v>
      </c>
      <c r="B1273" s="102">
        <v>2</v>
      </c>
      <c r="C1273" s="105">
        <v>0.00034114444375123187</v>
      </c>
      <c r="D1273" s="102" t="s">
        <v>2031</v>
      </c>
      <c r="E1273" s="102" t="b">
        <v>0</v>
      </c>
      <c r="F1273" s="102" t="b">
        <v>0</v>
      </c>
      <c r="G1273" s="102" t="b">
        <v>0</v>
      </c>
    </row>
    <row r="1274" spans="1:7" ht="15">
      <c r="A1274" s="103" t="s">
        <v>1930</v>
      </c>
      <c r="B1274" s="102">
        <v>2</v>
      </c>
      <c r="C1274" s="105">
        <v>0.00034114444375123187</v>
      </c>
      <c r="D1274" s="102" t="s">
        <v>2031</v>
      </c>
      <c r="E1274" s="102" t="b">
        <v>0</v>
      </c>
      <c r="F1274" s="102" t="b">
        <v>0</v>
      </c>
      <c r="G1274" s="102" t="b">
        <v>0</v>
      </c>
    </row>
    <row r="1275" spans="1:7" ht="15">
      <c r="A1275" s="103" t="s">
        <v>1931</v>
      </c>
      <c r="B1275" s="102">
        <v>2</v>
      </c>
      <c r="C1275" s="105">
        <v>0.00034114444375123187</v>
      </c>
      <c r="D1275" s="102" t="s">
        <v>2031</v>
      </c>
      <c r="E1275" s="102" t="b">
        <v>0</v>
      </c>
      <c r="F1275" s="102" t="b">
        <v>0</v>
      </c>
      <c r="G1275" s="102" t="b">
        <v>0</v>
      </c>
    </row>
    <row r="1276" spans="1:7" ht="15">
      <c r="A1276" s="103" t="s">
        <v>1932</v>
      </c>
      <c r="B1276" s="102">
        <v>2</v>
      </c>
      <c r="C1276" s="105">
        <v>0.00034114444375123187</v>
      </c>
      <c r="D1276" s="102" t="s">
        <v>2031</v>
      </c>
      <c r="E1276" s="102" t="b">
        <v>0</v>
      </c>
      <c r="F1276" s="102" t="b">
        <v>1</v>
      </c>
      <c r="G1276" s="102" t="b">
        <v>0</v>
      </c>
    </row>
    <row r="1277" spans="1:7" ht="15">
      <c r="A1277" s="103" t="s">
        <v>1933</v>
      </c>
      <c r="B1277" s="102">
        <v>2</v>
      </c>
      <c r="C1277" s="105">
        <v>0.00034114444375123187</v>
      </c>
      <c r="D1277" s="102" t="s">
        <v>2031</v>
      </c>
      <c r="E1277" s="102" t="b">
        <v>0</v>
      </c>
      <c r="F1277" s="102" t="b">
        <v>0</v>
      </c>
      <c r="G1277" s="102" t="b">
        <v>0</v>
      </c>
    </row>
    <row r="1278" spans="1:7" ht="15">
      <c r="A1278" s="103" t="s">
        <v>1934</v>
      </c>
      <c r="B1278" s="102">
        <v>2</v>
      </c>
      <c r="C1278" s="105">
        <v>0.00034114444375123187</v>
      </c>
      <c r="D1278" s="102" t="s">
        <v>2031</v>
      </c>
      <c r="E1278" s="102" t="b">
        <v>0</v>
      </c>
      <c r="F1278" s="102" t="b">
        <v>1</v>
      </c>
      <c r="G1278" s="102" t="b">
        <v>0</v>
      </c>
    </row>
    <row r="1279" spans="1:7" ht="15">
      <c r="A1279" s="103" t="s">
        <v>1935</v>
      </c>
      <c r="B1279" s="102">
        <v>2</v>
      </c>
      <c r="C1279" s="105">
        <v>0.00034114444375123187</v>
      </c>
      <c r="D1279" s="102" t="s">
        <v>2031</v>
      </c>
      <c r="E1279" s="102" t="b">
        <v>0</v>
      </c>
      <c r="F1279" s="102" t="b">
        <v>0</v>
      </c>
      <c r="G1279" s="102" t="b">
        <v>0</v>
      </c>
    </row>
    <row r="1280" spans="1:7" ht="15">
      <c r="A1280" s="103" t="s">
        <v>1936</v>
      </c>
      <c r="B1280" s="102">
        <v>2</v>
      </c>
      <c r="C1280" s="105">
        <v>0.00034114444375123187</v>
      </c>
      <c r="D1280" s="102" t="s">
        <v>2031</v>
      </c>
      <c r="E1280" s="102" t="b">
        <v>0</v>
      </c>
      <c r="F1280" s="102" t="b">
        <v>1</v>
      </c>
      <c r="G1280" s="102" t="b">
        <v>0</v>
      </c>
    </row>
    <row r="1281" spans="1:7" ht="15">
      <c r="A1281" s="103" t="s">
        <v>1937</v>
      </c>
      <c r="B1281" s="102">
        <v>2</v>
      </c>
      <c r="C1281" s="105">
        <v>0.00034114444375123187</v>
      </c>
      <c r="D1281" s="102" t="s">
        <v>2031</v>
      </c>
      <c r="E1281" s="102" t="b">
        <v>0</v>
      </c>
      <c r="F1281" s="102" t="b">
        <v>0</v>
      </c>
      <c r="G1281" s="102" t="b">
        <v>0</v>
      </c>
    </row>
    <row r="1282" spans="1:7" ht="15">
      <c r="A1282" s="103" t="s">
        <v>1938</v>
      </c>
      <c r="B1282" s="102">
        <v>2</v>
      </c>
      <c r="C1282" s="105">
        <v>0.00034114444375123187</v>
      </c>
      <c r="D1282" s="102" t="s">
        <v>2031</v>
      </c>
      <c r="E1282" s="102" t="b">
        <v>0</v>
      </c>
      <c r="F1282" s="102" t="b">
        <v>0</v>
      </c>
      <c r="G1282" s="102" t="b">
        <v>0</v>
      </c>
    </row>
    <row r="1283" spans="1:7" ht="15">
      <c r="A1283" s="103" t="s">
        <v>1939</v>
      </c>
      <c r="B1283" s="102">
        <v>2</v>
      </c>
      <c r="C1283" s="105">
        <v>0.00034114444375123187</v>
      </c>
      <c r="D1283" s="102" t="s">
        <v>2031</v>
      </c>
      <c r="E1283" s="102" t="b">
        <v>0</v>
      </c>
      <c r="F1283" s="102" t="b">
        <v>0</v>
      </c>
      <c r="G1283" s="102" t="b">
        <v>0</v>
      </c>
    </row>
    <row r="1284" spans="1:7" ht="15">
      <c r="A1284" s="103" t="s">
        <v>1940</v>
      </c>
      <c r="B1284" s="102">
        <v>2</v>
      </c>
      <c r="C1284" s="105">
        <v>0.00034114444375123187</v>
      </c>
      <c r="D1284" s="102" t="s">
        <v>2031</v>
      </c>
      <c r="E1284" s="102" t="b">
        <v>0</v>
      </c>
      <c r="F1284" s="102" t="b">
        <v>0</v>
      </c>
      <c r="G1284" s="102" t="b">
        <v>0</v>
      </c>
    </row>
    <row r="1285" spans="1:7" ht="15">
      <c r="A1285" s="103" t="s">
        <v>1941</v>
      </c>
      <c r="B1285" s="102">
        <v>2</v>
      </c>
      <c r="C1285" s="105">
        <v>0.00034114444375123187</v>
      </c>
      <c r="D1285" s="102" t="s">
        <v>2031</v>
      </c>
      <c r="E1285" s="102" t="b">
        <v>0</v>
      </c>
      <c r="F1285" s="102" t="b">
        <v>0</v>
      </c>
      <c r="G1285" s="102" t="b">
        <v>0</v>
      </c>
    </row>
    <row r="1286" spans="1:7" ht="15">
      <c r="A1286" s="103" t="s">
        <v>1942</v>
      </c>
      <c r="B1286" s="102">
        <v>2</v>
      </c>
      <c r="C1286" s="105">
        <v>0.00034114444375123187</v>
      </c>
      <c r="D1286" s="102" t="s">
        <v>2031</v>
      </c>
      <c r="E1286" s="102" t="b">
        <v>0</v>
      </c>
      <c r="F1286" s="102" t="b">
        <v>0</v>
      </c>
      <c r="G1286" s="102" t="b">
        <v>0</v>
      </c>
    </row>
    <row r="1287" spans="1:7" ht="15">
      <c r="A1287" s="103" t="s">
        <v>1943</v>
      </c>
      <c r="B1287" s="102">
        <v>2</v>
      </c>
      <c r="C1287" s="105">
        <v>0.00034114444375123187</v>
      </c>
      <c r="D1287" s="102" t="s">
        <v>2031</v>
      </c>
      <c r="E1287" s="102" t="b">
        <v>0</v>
      </c>
      <c r="F1287" s="102" t="b">
        <v>0</v>
      </c>
      <c r="G1287" s="102" t="b">
        <v>0</v>
      </c>
    </row>
    <row r="1288" spans="1:7" ht="15">
      <c r="A1288" s="103" t="s">
        <v>1944</v>
      </c>
      <c r="B1288" s="102">
        <v>2</v>
      </c>
      <c r="C1288" s="105">
        <v>0.00034114444375123187</v>
      </c>
      <c r="D1288" s="102" t="s">
        <v>2031</v>
      </c>
      <c r="E1288" s="102" t="b">
        <v>0</v>
      </c>
      <c r="F1288" s="102" t="b">
        <v>0</v>
      </c>
      <c r="G1288" s="102" t="b">
        <v>0</v>
      </c>
    </row>
    <row r="1289" spans="1:7" ht="15">
      <c r="A1289" s="103" t="s">
        <v>1945</v>
      </c>
      <c r="B1289" s="102">
        <v>2</v>
      </c>
      <c r="C1289" s="105">
        <v>0.00034114444375123187</v>
      </c>
      <c r="D1289" s="102" t="s">
        <v>2031</v>
      </c>
      <c r="E1289" s="102" t="b">
        <v>0</v>
      </c>
      <c r="F1289" s="102" t="b">
        <v>0</v>
      </c>
      <c r="G1289" s="102" t="b">
        <v>0</v>
      </c>
    </row>
    <row r="1290" spans="1:7" ht="15">
      <c r="A1290" s="103" t="s">
        <v>1946</v>
      </c>
      <c r="B1290" s="102">
        <v>2</v>
      </c>
      <c r="C1290" s="105">
        <v>0.00034114444375123187</v>
      </c>
      <c r="D1290" s="102" t="s">
        <v>2031</v>
      </c>
      <c r="E1290" s="102" t="b">
        <v>0</v>
      </c>
      <c r="F1290" s="102" t="b">
        <v>0</v>
      </c>
      <c r="G1290" s="102" t="b">
        <v>0</v>
      </c>
    </row>
    <row r="1291" spans="1:7" ht="15">
      <c r="A1291" s="103" t="s">
        <v>1947</v>
      </c>
      <c r="B1291" s="102">
        <v>2</v>
      </c>
      <c r="C1291" s="105">
        <v>0.00034114444375123187</v>
      </c>
      <c r="D1291" s="102" t="s">
        <v>2031</v>
      </c>
      <c r="E1291" s="102" t="b">
        <v>0</v>
      </c>
      <c r="F1291" s="102" t="b">
        <v>0</v>
      </c>
      <c r="G1291" s="102" t="b">
        <v>0</v>
      </c>
    </row>
    <row r="1292" spans="1:7" ht="15">
      <c r="A1292" s="103" t="s">
        <v>1948</v>
      </c>
      <c r="B1292" s="102">
        <v>2</v>
      </c>
      <c r="C1292" s="105">
        <v>0.00034114444375123187</v>
      </c>
      <c r="D1292" s="102" t="s">
        <v>2031</v>
      </c>
      <c r="E1292" s="102" t="b">
        <v>0</v>
      </c>
      <c r="F1292" s="102" t="b">
        <v>0</v>
      </c>
      <c r="G1292" s="102" t="b">
        <v>0</v>
      </c>
    </row>
    <row r="1293" spans="1:7" ht="15">
      <c r="A1293" s="103" t="s">
        <v>1949</v>
      </c>
      <c r="B1293" s="102">
        <v>2</v>
      </c>
      <c r="C1293" s="105">
        <v>0.00034114444375123187</v>
      </c>
      <c r="D1293" s="102" t="s">
        <v>2031</v>
      </c>
      <c r="E1293" s="102" t="b">
        <v>0</v>
      </c>
      <c r="F1293" s="102" t="b">
        <v>0</v>
      </c>
      <c r="G1293" s="102" t="b">
        <v>0</v>
      </c>
    </row>
    <row r="1294" spans="1:7" ht="15">
      <c r="A1294" s="103" t="s">
        <v>1950</v>
      </c>
      <c r="B1294" s="102">
        <v>2</v>
      </c>
      <c r="C1294" s="105">
        <v>0.00034114444375123187</v>
      </c>
      <c r="D1294" s="102" t="s">
        <v>2031</v>
      </c>
      <c r="E1294" s="102" t="b">
        <v>0</v>
      </c>
      <c r="F1294" s="102" t="b">
        <v>0</v>
      </c>
      <c r="G1294" s="102" t="b">
        <v>0</v>
      </c>
    </row>
    <row r="1295" spans="1:7" ht="15">
      <c r="A1295" s="103" t="s">
        <v>1951</v>
      </c>
      <c r="B1295" s="102">
        <v>2</v>
      </c>
      <c r="C1295" s="105">
        <v>0.00034114444375123187</v>
      </c>
      <c r="D1295" s="102" t="s">
        <v>2031</v>
      </c>
      <c r="E1295" s="102" t="b">
        <v>0</v>
      </c>
      <c r="F1295" s="102" t="b">
        <v>0</v>
      </c>
      <c r="G1295" s="102" t="b">
        <v>0</v>
      </c>
    </row>
    <row r="1296" spans="1:7" ht="15">
      <c r="A1296" s="103" t="s">
        <v>1952</v>
      </c>
      <c r="B1296" s="102">
        <v>2</v>
      </c>
      <c r="C1296" s="105">
        <v>0.00034114444375123187</v>
      </c>
      <c r="D1296" s="102" t="s">
        <v>2031</v>
      </c>
      <c r="E1296" s="102" t="b">
        <v>0</v>
      </c>
      <c r="F1296" s="102" t="b">
        <v>0</v>
      </c>
      <c r="G1296" s="102" t="b">
        <v>0</v>
      </c>
    </row>
    <row r="1297" spans="1:7" ht="15">
      <c r="A1297" s="103" t="s">
        <v>1953</v>
      </c>
      <c r="B1297" s="102">
        <v>2</v>
      </c>
      <c r="C1297" s="105">
        <v>0.00034114444375123187</v>
      </c>
      <c r="D1297" s="102" t="s">
        <v>2031</v>
      </c>
      <c r="E1297" s="102" t="b">
        <v>0</v>
      </c>
      <c r="F1297" s="102" t="b">
        <v>0</v>
      </c>
      <c r="G1297" s="102" t="b">
        <v>0</v>
      </c>
    </row>
    <row r="1298" spans="1:7" ht="15">
      <c r="A1298" s="103" t="s">
        <v>1954</v>
      </c>
      <c r="B1298" s="102">
        <v>2</v>
      </c>
      <c r="C1298" s="105">
        <v>0.00034114444375123187</v>
      </c>
      <c r="D1298" s="102" t="s">
        <v>2031</v>
      </c>
      <c r="E1298" s="102" t="b">
        <v>0</v>
      </c>
      <c r="F1298" s="102" t="b">
        <v>0</v>
      </c>
      <c r="G1298" s="102" t="b">
        <v>0</v>
      </c>
    </row>
    <row r="1299" spans="1:7" ht="15">
      <c r="A1299" s="103" t="s">
        <v>1955</v>
      </c>
      <c r="B1299" s="102">
        <v>2</v>
      </c>
      <c r="C1299" s="105">
        <v>0.00034114444375123187</v>
      </c>
      <c r="D1299" s="102" t="s">
        <v>2031</v>
      </c>
      <c r="E1299" s="102" t="b">
        <v>0</v>
      </c>
      <c r="F1299" s="102" t="b">
        <v>0</v>
      </c>
      <c r="G1299" s="102" t="b">
        <v>0</v>
      </c>
    </row>
    <row r="1300" spans="1:7" ht="15">
      <c r="A1300" s="103" t="s">
        <v>1956</v>
      </c>
      <c r="B1300" s="102">
        <v>2</v>
      </c>
      <c r="C1300" s="105">
        <v>0.00034114444375123187</v>
      </c>
      <c r="D1300" s="102" t="s">
        <v>2031</v>
      </c>
      <c r="E1300" s="102" t="b">
        <v>0</v>
      </c>
      <c r="F1300" s="102" t="b">
        <v>0</v>
      </c>
      <c r="G1300" s="102" t="b">
        <v>0</v>
      </c>
    </row>
    <row r="1301" spans="1:7" ht="15">
      <c r="A1301" s="103" t="s">
        <v>1957</v>
      </c>
      <c r="B1301" s="102">
        <v>2</v>
      </c>
      <c r="C1301" s="105">
        <v>0.00034114444375123187</v>
      </c>
      <c r="D1301" s="102" t="s">
        <v>2031</v>
      </c>
      <c r="E1301" s="102" t="b">
        <v>0</v>
      </c>
      <c r="F1301" s="102" t="b">
        <v>0</v>
      </c>
      <c r="G1301" s="102" t="b">
        <v>0</v>
      </c>
    </row>
    <row r="1302" spans="1:7" ht="15">
      <c r="A1302" s="103" t="s">
        <v>1958</v>
      </c>
      <c r="B1302" s="102">
        <v>2</v>
      </c>
      <c r="C1302" s="105">
        <v>0.00034114444375123187</v>
      </c>
      <c r="D1302" s="102" t="s">
        <v>2031</v>
      </c>
      <c r="E1302" s="102" t="b">
        <v>0</v>
      </c>
      <c r="F1302" s="102" t="b">
        <v>0</v>
      </c>
      <c r="G1302" s="102" t="b">
        <v>0</v>
      </c>
    </row>
    <row r="1303" spans="1:7" ht="15">
      <c r="A1303" s="103" t="s">
        <v>1959</v>
      </c>
      <c r="B1303" s="102">
        <v>2</v>
      </c>
      <c r="C1303" s="105">
        <v>0.00034114444375123187</v>
      </c>
      <c r="D1303" s="102" t="s">
        <v>2031</v>
      </c>
      <c r="E1303" s="102" t="b">
        <v>0</v>
      </c>
      <c r="F1303" s="102" t="b">
        <v>0</v>
      </c>
      <c r="G1303" s="102" t="b">
        <v>0</v>
      </c>
    </row>
    <row r="1304" spans="1:7" ht="15">
      <c r="A1304" s="103" t="s">
        <v>1960</v>
      </c>
      <c r="B1304" s="102">
        <v>2</v>
      </c>
      <c r="C1304" s="105">
        <v>0.00034114444375123187</v>
      </c>
      <c r="D1304" s="102" t="s">
        <v>2031</v>
      </c>
      <c r="E1304" s="102" t="b">
        <v>0</v>
      </c>
      <c r="F1304" s="102" t="b">
        <v>0</v>
      </c>
      <c r="G1304" s="102" t="b">
        <v>0</v>
      </c>
    </row>
    <row r="1305" spans="1:7" ht="15">
      <c r="A1305" s="103" t="s">
        <v>1961</v>
      </c>
      <c r="B1305" s="102">
        <v>2</v>
      </c>
      <c r="C1305" s="105">
        <v>0.00034114444375123187</v>
      </c>
      <c r="D1305" s="102" t="s">
        <v>2031</v>
      </c>
      <c r="E1305" s="102" t="b">
        <v>0</v>
      </c>
      <c r="F1305" s="102" t="b">
        <v>0</v>
      </c>
      <c r="G1305" s="102" t="b">
        <v>0</v>
      </c>
    </row>
    <row r="1306" spans="1:7" ht="15">
      <c r="A1306" s="103" t="s">
        <v>1962</v>
      </c>
      <c r="B1306" s="102">
        <v>2</v>
      </c>
      <c r="C1306" s="105">
        <v>0.00034114444375123187</v>
      </c>
      <c r="D1306" s="102" t="s">
        <v>2031</v>
      </c>
      <c r="E1306" s="102" t="b">
        <v>0</v>
      </c>
      <c r="F1306" s="102" t="b">
        <v>0</v>
      </c>
      <c r="G1306" s="102" t="b">
        <v>0</v>
      </c>
    </row>
    <row r="1307" spans="1:7" ht="15">
      <c r="A1307" s="103" t="s">
        <v>1963</v>
      </c>
      <c r="B1307" s="102">
        <v>2</v>
      </c>
      <c r="C1307" s="105">
        <v>0.00034114444375123187</v>
      </c>
      <c r="D1307" s="102" t="s">
        <v>2031</v>
      </c>
      <c r="E1307" s="102" t="b">
        <v>0</v>
      </c>
      <c r="F1307" s="102" t="b">
        <v>0</v>
      </c>
      <c r="G1307" s="102" t="b">
        <v>0</v>
      </c>
    </row>
    <row r="1308" spans="1:7" ht="15">
      <c r="A1308" s="103" t="s">
        <v>1964</v>
      </c>
      <c r="B1308" s="102">
        <v>2</v>
      </c>
      <c r="C1308" s="105">
        <v>0.00034114444375123187</v>
      </c>
      <c r="D1308" s="102" t="s">
        <v>2031</v>
      </c>
      <c r="E1308" s="102" t="b">
        <v>0</v>
      </c>
      <c r="F1308" s="102" t="b">
        <v>0</v>
      </c>
      <c r="G1308" s="102" t="b">
        <v>0</v>
      </c>
    </row>
    <row r="1309" spans="1:7" ht="15">
      <c r="A1309" s="103" t="s">
        <v>1965</v>
      </c>
      <c r="B1309" s="102">
        <v>2</v>
      </c>
      <c r="C1309" s="105">
        <v>0.00034114444375123187</v>
      </c>
      <c r="D1309" s="102" t="s">
        <v>2031</v>
      </c>
      <c r="E1309" s="102" t="b">
        <v>0</v>
      </c>
      <c r="F1309" s="102" t="b">
        <v>0</v>
      </c>
      <c r="G1309" s="102" t="b">
        <v>0</v>
      </c>
    </row>
    <row r="1310" spans="1:7" ht="15">
      <c r="A1310" s="103" t="s">
        <v>1966</v>
      </c>
      <c r="B1310" s="102">
        <v>2</v>
      </c>
      <c r="C1310" s="105">
        <v>0.00034114444375123187</v>
      </c>
      <c r="D1310" s="102" t="s">
        <v>2031</v>
      </c>
      <c r="E1310" s="102" t="b">
        <v>0</v>
      </c>
      <c r="F1310" s="102" t="b">
        <v>0</v>
      </c>
      <c r="G1310" s="102" t="b">
        <v>0</v>
      </c>
    </row>
    <row r="1311" spans="1:7" ht="15">
      <c r="A1311" s="103" t="s">
        <v>1967</v>
      </c>
      <c r="B1311" s="102">
        <v>2</v>
      </c>
      <c r="C1311" s="105">
        <v>0.00034114444375123187</v>
      </c>
      <c r="D1311" s="102" t="s">
        <v>2031</v>
      </c>
      <c r="E1311" s="102" t="b">
        <v>0</v>
      </c>
      <c r="F1311" s="102" t="b">
        <v>0</v>
      </c>
      <c r="G1311" s="102" t="b">
        <v>0</v>
      </c>
    </row>
    <row r="1312" spans="1:7" ht="15">
      <c r="A1312" s="103" t="s">
        <v>1968</v>
      </c>
      <c r="B1312" s="102">
        <v>2</v>
      </c>
      <c r="C1312" s="105">
        <v>0.00034114444375123187</v>
      </c>
      <c r="D1312" s="102" t="s">
        <v>2031</v>
      </c>
      <c r="E1312" s="102" t="b">
        <v>0</v>
      </c>
      <c r="F1312" s="102" t="b">
        <v>0</v>
      </c>
      <c r="G1312" s="102" t="b">
        <v>0</v>
      </c>
    </row>
    <row r="1313" spans="1:7" ht="15">
      <c r="A1313" s="103" t="s">
        <v>1969</v>
      </c>
      <c r="B1313" s="102">
        <v>2</v>
      </c>
      <c r="C1313" s="105">
        <v>0.00034114444375123187</v>
      </c>
      <c r="D1313" s="102" t="s">
        <v>2031</v>
      </c>
      <c r="E1313" s="102" t="b">
        <v>0</v>
      </c>
      <c r="F1313" s="102" t="b">
        <v>0</v>
      </c>
      <c r="G1313" s="102" t="b">
        <v>0</v>
      </c>
    </row>
    <row r="1314" spans="1:7" ht="15">
      <c r="A1314" s="103" t="s">
        <v>1970</v>
      </c>
      <c r="B1314" s="102">
        <v>2</v>
      </c>
      <c r="C1314" s="105">
        <v>0.00034114444375123187</v>
      </c>
      <c r="D1314" s="102" t="s">
        <v>2031</v>
      </c>
      <c r="E1314" s="102" t="b">
        <v>0</v>
      </c>
      <c r="F1314" s="102" t="b">
        <v>0</v>
      </c>
      <c r="G1314" s="102" t="b">
        <v>0</v>
      </c>
    </row>
    <row r="1315" spans="1:7" ht="15">
      <c r="A1315" s="103" t="s">
        <v>1971</v>
      </c>
      <c r="B1315" s="102">
        <v>2</v>
      </c>
      <c r="C1315" s="105">
        <v>0.00034114444375123187</v>
      </c>
      <c r="D1315" s="102" t="s">
        <v>2031</v>
      </c>
      <c r="E1315" s="102" t="b">
        <v>0</v>
      </c>
      <c r="F1315" s="102" t="b">
        <v>0</v>
      </c>
      <c r="G1315" s="102" t="b">
        <v>0</v>
      </c>
    </row>
    <row r="1316" spans="1:7" ht="15">
      <c r="A1316" s="103" t="s">
        <v>1972</v>
      </c>
      <c r="B1316" s="102">
        <v>2</v>
      </c>
      <c r="C1316" s="105">
        <v>0.00034114444375123187</v>
      </c>
      <c r="D1316" s="102" t="s">
        <v>2031</v>
      </c>
      <c r="E1316" s="102" t="b">
        <v>0</v>
      </c>
      <c r="F1316" s="102" t="b">
        <v>0</v>
      </c>
      <c r="G1316" s="102" t="b">
        <v>0</v>
      </c>
    </row>
    <row r="1317" spans="1:7" ht="15">
      <c r="A1317" s="103" t="s">
        <v>1973</v>
      </c>
      <c r="B1317" s="102">
        <v>2</v>
      </c>
      <c r="C1317" s="105">
        <v>0.0004046127118650799</v>
      </c>
      <c r="D1317" s="102" t="s">
        <v>2031</v>
      </c>
      <c r="E1317" s="102" t="b">
        <v>1</v>
      </c>
      <c r="F1317" s="102" t="b">
        <v>0</v>
      </c>
      <c r="G1317" s="102" t="b">
        <v>0</v>
      </c>
    </row>
    <row r="1318" spans="1:7" ht="15">
      <c r="A1318" s="103" t="s">
        <v>1974</v>
      </c>
      <c r="B1318" s="102">
        <v>2</v>
      </c>
      <c r="C1318" s="105">
        <v>0.0004046127118650799</v>
      </c>
      <c r="D1318" s="102" t="s">
        <v>2031</v>
      </c>
      <c r="E1318" s="102" t="b">
        <v>0</v>
      </c>
      <c r="F1318" s="102" t="b">
        <v>0</v>
      </c>
      <c r="G1318" s="102" t="b">
        <v>0</v>
      </c>
    </row>
    <row r="1319" spans="1:7" ht="15">
      <c r="A1319" s="103" t="s">
        <v>1975</v>
      </c>
      <c r="B1319" s="102">
        <v>2</v>
      </c>
      <c r="C1319" s="105">
        <v>0.0004046127118650799</v>
      </c>
      <c r="D1319" s="102" t="s">
        <v>2031</v>
      </c>
      <c r="E1319" s="102" t="b">
        <v>0</v>
      </c>
      <c r="F1319" s="102" t="b">
        <v>0</v>
      </c>
      <c r="G1319" s="102" t="b">
        <v>0</v>
      </c>
    </row>
    <row r="1320" spans="1:7" ht="15">
      <c r="A1320" s="103" t="s">
        <v>1976</v>
      </c>
      <c r="B1320" s="102">
        <v>2</v>
      </c>
      <c r="C1320" s="105">
        <v>0.00034114444375123187</v>
      </c>
      <c r="D1320" s="102" t="s">
        <v>2031</v>
      </c>
      <c r="E1320" s="102" t="b">
        <v>1</v>
      </c>
      <c r="F1320" s="102" t="b">
        <v>0</v>
      </c>
      <c r="G1320" s="102" t="b">
        <v>0</v>
      </c>
    </row>
    <row r="1321" spans="1:7" ht="15">
      <c r="A1321" s="103" t="s">
        <v>1977</v>
      </c>
      <c r="B1321" s="102">
        <v>2</v>
      </c>
      <c r="C1321" s="105">
        <v>0.00034114444375123187</v>
      </c>
      <c r="D1321" s="102" t="s">
        <v>2031</v>
      </c>
      <c r="E1321" s="102" t="b">
        <v>0</v>
      </c>
      <c r="F1321" s="102" t="b">
        <v>0</v>
      </c>
      <c r="G1321" s="102" t="b">
        <v>0</v>
      </c>
    </row>
    <row r="1322" spans="1:7" ht="15">
      <c r="A1322" s="103" t="s">
        <v>1978</v>
      </c>
      <c r="B1322" s="102">
        <v>2</v>
      </c>
      <c r="C1322" s="105">
        <v>0.00034114444375123187</v>
      </c>
      <c r="D1322" s="102" t="s">
        <v>2031</v>
      </c>
      <c r="E1322" s="102" t="b">
        <v>0</v>
      </c>
      <c r="F1322" s="102" t="b">
        <v>0</v>
      </c>
      <c r="G1322" s="102" t="b">
        <v>0</v>
      </c>
    </row>
    <row r="1323" spans="1:7" ht="15">
      <c r="A1323" s="103" t="s">
        <v>1979</v>
      </c>
      <c r="B1323" s="102">
        <v>2</v>
      </c>
      <c r="C1323" s="105">
        <v>0.00034114444375123187</v>
      </c>
      <c r="D1323" s="102" t="s">
        <v>2031</v>
      </c>
      <c r="E1323" s="102" t="b">
        <v>0</v>
      </c>
      <c r="F1323" s="102" t="b">
        <v>0</v>
      </c>
      <c r="G1323" s="102" t="b">
        <v>0</v>
      </c>
    </row>
    <row r="1324" spans="1:7" ht="15">
      <c r="A1324" s="103" t="s">
        <v>1980</v>
      </c>
      <c r="B1324" s="102">
        <v>2</v>
      </c>
      <c r="C1324" s="105">
        <v>0.00034114444375123187</v>
      </c>
      <c r="D1324" s="102" t="s">
        <v>2031</v>
      </c>
      <c r="E1324" s="102" t="b">
        <v>0</v>
      </c>
      <c r="F1324" s="102" t="b">
        <v>0</v>
      </c>
      <c r="G1324" s="102" t="b">
        <v>0</v>
      </c>
    </row>
    <row r="1325" spans="1:7" ht="15">
      <c r="A1325" s="103" t="s">
        <v>1981</v>
      </c>
      <c r="B1325" s="102">
        <v>2</v>
      </c>
      <c r="C1325" s="105">
        <v>0.0004046127118650799</v>
      </c>
      <c r="D1325" s="102" t="s">
        <v>2031</v>
      </c>
      <c r="E1325" s="102" t="b">
        <v>0</v>
      </c>
      <c r="F1325" s="102" t="b">
        <v>0</v>
      </c>
      <c r="G1325" s="102" t="b">
        <v>0</v>
      </c>
    </row>
    <row r="1326" spans="1:7" ht="15">
      <c r="A1326" s="103" t="s">
        <v>1982</v>
      </c>
      <c r="B1326" s="102">
        <v>2</v>
      </c>
      <c r="C1326" s="105">
        <v>0.00034114444375123187</v>
      </c>
      <c r="D1326" s="102" t="s">
        <v>2031</v>
      </c>
      <c r="E1326" s="102" t="b">
        <v>0</v>
      </c>
      <c r="F1326" s="102" t="b">
        <v>0</v>
      </c>
      <c r="G1326" s="102" t="b">
        <v>0</v>
      </c>
    </row>
    <row r="1327" spans="1:7" ht="15">
      <c r="A1327" s="103" t="s">
        <v>1983</v>
      </c>
      <c r="B1327" s="102">
        <v>2</v>
      </c>
      <c r="C1327" s="105">
        <v>0.00034114444375123187</v>
      </c>
      <c r="D1327" s="102" t="s">
        <v>2031</v>
      </c>
      <c r="E1327" s="102" t="b">
        <v>1</v>
      </c>
      <c r="F1327" s="102" t="b">
        <v>0</v>
      </c>
      <c r="G1327" s="102" t="b">
        <v>0</v>
      </c>
    </row>
    <row r="1328" spans="1:7" ht="15">
      <c r="A1328" s="103" t="s">
        <v>1984</v>
      </c>
      <c r="B1328" s="102">
        <v>2</v>
      </c>
      <c r="C1328" s="105">
        <v>0.00034114444375123187</v>
      </c>
      <c r="D1328" s="102" t="s">
        <v>2031</v>
      </c>
      <c r="E1328" s="102" t="b">
        <v>0</v>
      </c>
      <c r="F1328" s="102" t="b">
        <v>0</v>
      </c>
      <c r="G1328" s="102" t="b">
        <v>0</v>
      </c>
    </row>
    <row r="1329" spans="1:7" ht="15">
      <c r="A1329" s="103" t="s">
        <v>1985</v>
      </c>
      <c r="B1329" s="102">
        <v>2</v>
      </c>
      <c r="C1329" s="105">
        <v>0.00034114444375123187</v>
      </c>
      <c r="D1329" s="102" t="s">
        <v>2031</v>
      </c>
      <c r="E1329" s="102" t="b">
        <v>0</v>
      </c>
      <c r="F1329" s="102" t="b">
        <v>0</v>
      </c>
      <c r="G1329" s="102" t="b">
        <v>0</v>
      </c>
    </row>
    <row r="1330" spans="1:7" ht="15">
      <c r="A1330" s="103" t="s">
        <v>1986</v>
      </c>
      <c r="B1330" s="102">
        <v>2</v>
      </c>
      <c r="C1330" s="105">
        <v>0.0004046127118650799</v>
      </c>
      <c r="D1330" s="102" t="s">
        <v>2031</v>
      </c>
      <c r="E1330" s="102" t="b">
        <v>0</v>
      </c>
      <c r="F1330" s="102" t="b">
        <v>0</v>
      </c>
      <c r="G1330" s="102" t="b">
        <v>0</v>
      </c>
    </row>
    <row r="1331" spans="1:7" ht="15">
      <c r="A1331" s="103" t="s">
        <v>1987</v>
      </c>
      <c r="B1331" s="102">
        <v>2</v>
      </c>
      <c r="C1331" s="105">
        <v>0.0004046127118650799</v>
      </c>
      <c r="D1331" s="102" t="s">
        <v>2031</v>
      </c>
      <c r="E1331" s="102" t="b">
        <v>0</v>
      </c>
      <c r="F1331" s="102" t="b">
        <v>0</v>
      </c>
      <c r="G1331" s="102" t="b">
        <v>0</v>
      </c>
    </row>
    <row r="1332" spans="1:7" ht="15">
      <c r="A1332" s="103" t="s">
        <v>1988</v>
      </c>
      <c r="B1332" s="102">
        <v>2</v>
      </c>
      <c r="C1332" s="105">
        <v>0.0004046127118650799</v>
      </c>
      <c r="D1332" s="102" t="s">
        <v>2031</v>
      </c>
      <c r="E1332" s="102" t="b">
        <v>0</v>
      </c>
      <c r="F1332" s="102" t="b">
        <v>0</v>
      </c>
      <c r="G1332" s="102" t="b">
        <v>0</v>
      </c>
    </row>
    <row r="1333" spans="1:7" ht="15">
      <c r="A1333" s="103" t="s">
        <v>1989</v>
      </c>
      <c r="B1333" s="102">
        <v>2</v>
      </c>
      <c r="C1333" s="105">
        <v>0.00034114444375123187</v>
      </c>
      <c r="D1333" s="102" t="s">
        <v>2031</v>
      </c>
      <c r="E1333" s="102" t="b">
        <v>0</v>
      </c>
      <c r="F1333" s="102" t="b">
        <v>0</v>
      </c>
      <c r="G1333" s="102" t="b">
        <v>0</v>
      </c>
    </row>
    <row r="1334" spans="1:7" ht="15">
      <c r="A1334" s="103" t="s">
        <v>1990</v>
      </c>
      <c r="B1334" s="102">
        <v>2</v>
      </c>
      <c r="C1334" s="105">
        <v>0.0004046127118650799</v>
      </c>
      <c r="D1334" s="102" t="s">
        <v>2031</v>
      </c>
      <c r="E1334" s="102" t="b">
        <v>0</v>
      </c>
      <c r="F1334" s="102" t="b">
        <v>0</v>
      </c>
      <c r="G1334" s="102" t="b">
        <v>0</v>
      </c>
    </row>
    <row r="1335" spans="1:7" ht="15">
      <c r="A1335" s="103" t="s">
        <v>1991</v>
      </c>
      <c r="B1335" s="102">
        <v>2</v>
      </c>
      <c r="C1335" s="105">
        <v>0.0004046127118650799</v>
      </c>
      <c r="D1335" s="102" t="s">
        <v>2031</v>
      </c>
      <c r="E1335" s="102" t="b">
        <v>0</v>
      </c>
      <c r="F1335" s="102" t="b">
        <v>0</v>
      </c>
      <c r="G1335" s="102" t="b">
        <v>0</v>
      </c>
    </row>
    <row r="1336" spans="1:7" ht="15">
      <c r="A1336" s="103" t="s">
        <v>1992</v>
      </c>
      <c r="B1336" s="102">
        <v>2</v>
      </c>
      <c r="C1336" s="105">
        <v>0.0004046127118650799</v>
      </c>
      <c r="D1336" s="102" t="s">
        <v>2031</v>
      </c>
      <c r="E1336" s="102" t="b">
        <v>0</v>
      </c>
      <c r="F1336" s="102" t="b">
        <v>0</v>
      </c>
      <c r="G1336" s="102" t="b">
        <v>0</v>
      </c>
    </row>
    <row r="1337" spans="1:7" ht="15">
      <c r="A1337" s="103" t="s">
        <v>1993</v>
      </c>
      <c r="B1337" s="102">
        <v>2</v>
      </c>
      <c r="C1337" s="105">
        <v>0.00034114444375123187</v>
      </c>
      <c r="D1337" s="102" t="s">
        <v>2031</v>
      </c>
      <c r="E1337" s="102" t="b">
        <v>0</v>
      </c>
      <c r="F1337" s="102" t="b">
        <v>0</v>
      </c>
      <c r="G1337" s="102" t="b">
        <v>0</v>
      </c>
    </row>
    <row r="1338" spans="1:7" ht="15">
      <c r="A1338" s="103" t="s">
        <v>1994</v>
      </c>
      <c r="B1338" s="102">
        <v>2</v>
      </c>
      <c r="C1338" s="105">
        <v>0.00034114444375123187</v>
      </c>
      <c r="D1338" s="102" t="s">
        <v>2031</v>
      </c>
      <c r="E1338" s="102" t="b">
        <v>0</v>
      </c>
      <c r="F1338" s="102" t="b">
        <v>0</v>
      </c>
      <c r="G1338" s="102" t="b">
        <v>0</v>
      </c>
    </row>
    <row r="1339" spans="1:7" ht="15">
      <c r="A1339" s="103" t="s">
        <v>1995</v>
      </c>
      <c r="B1339" s="102">
        <v>2</v>
      </c>
      <c r="C1339" s="105">
        <v>0.0004046127118650799</v>
      </c>
      <c r="D1339" s="102" t="s">
        <v>2031</v>
      </c>
      <c r="E1339" s="102" t="b">
        <v>0</v>
      </c>
      <c r="F1339" s="102" t="b">
        <v>0</v>
      </c>
      <c r="G1339" s="102" t="b">
        <v>0</v>
      </c>
    </row>
    <row r="1340" spans="1:7" ht="15">
      <c r="A1340" s="103" t="s">
        <v>1996</v>
      </c>
      <c r="B1340" s="102">
        <v>2</v>
      </c>
      <c r="C1340" s="105">
        <v>0.0004046127118650799</v>
      </c>
      <c r="D1340" s="102" t="s">
        <v>2031</v>
      </c>
      <c r="E1340" s="102" t="b">
        <v>0</v>
      </c>
      <c r="F1340" s="102" t="b">
        <v>0</v>
      </c>
      <c r="G1340" s="102" t="b">
        <v>0</v>
      </c>
    </row>
    <row r="1341" spans="1:7" ht="15">
      <c r="A1341" s="103" t="s">
        <v>1997</v>
      </c>
      <c r="B1341" s="102">
        <v>2</v>
      </c>
      <c r="C1341" s="105">
        <v>0.0004046127118650799</v>
      </c>
      <c r="D1341" s="102" t="s">
        <v>2031</v>
      </c>
      <c r="E1341" s="102" t="b">
        <v>0</v>
      </c>
      <c r="F1341" s="102" t="b">
        <v>0</v>
      </c>
      <c r="G1341" s="102" t="b">
        <v>0</v>
      </c>
    </row>
    <row r="1342" spans="1:7" ht="15">
      <c r="A1342" s="103" t="s">
        <v>1998</v>
      </c>
      <c r="B1342" s="102">
        <v>2</v>
      </c>
      <c r="C1342" s="105">
        <v>0.00034114444375123187</v>
      </c>
      <c r="D1342" s="102" t="s">
        <v>2031</v>
      </c>
      <c r="E1342" s="102" t="b">
        <v>0</v>
      </c>
      <c r="F1342" s="102" t="b">
        <v>0</v>
      </c>
      <c r="G1342" s="102" t="b">
        <v>0</v>
      </c>
    </row>
    <row r="1343" spans="1:7" ht="15">
      <c r="A1343" s="103" t="s">
        <v>1999</v>
      </c>
      <c r="B1343" s="102">
        <v>2</v>
      </c>
      <c r="C1343" s="105">
        <v>0.00034114444375123187</v>
      </c>
      <c r="D1343" s="102" t="s">
        <v>2031</v>
      </c>
      <c r="E1343" s="102" t="b">
        <v>0</v>
      </c>
      <c r="F1343" s="102" t="b">
        <v>0</v>
      </c>
      <c r="G1343" s="102" t="b">
        <v>0</v>
      </c>
    </row>
    <row r="1344" spans="1:7" ht="15">
      <c r="A1344" s="103" t="s">
        <v>2000</v>
      </c>
      <c r="B1344" s="102">
        <v>2</v>
      </c>
      <c r="C1344" s="105">
        <v>0.0004046127118650799</v>
      </c>
      <c r="D1344" s="102" t="s">
        <v>2031</v>
      </c>
      <c r="E1344" s="102" t="b">
        <v>0</v>
      </c>
      <c r="F1344" s="102" t="b">
        <v>0</v>
      </c>
      <c r="G1344" s="102" t="b">
        <v>0</v>
      </c>
    </row>
    <row r="1345" spans="1:7" ht="15">
      <c r="A1345" s="103" t="s">
        <v>2001</v>
      </c>
      <c r="B1345" s="102">
        <v>2</v>
      </c>
      <c r="C1345" s="105">
        <v>0.00034114444375123187</v>
      </c>
      <c r="D1345" s="102" t="s">
        <v>2031</v>
      </c>
      <c r="E1345" s="102" t="b">
        <v>0</v>
      </c>
      <c r="F1345" s="102" t="b">
        <v>0</v>
      </c>
      <c r="G1345" s="102" t="b">
        <v>0</v>
      </c>
    </row>
    <row r="1346" spans="1:7" ht="15">
      <c r="A1346" s="103" t="s">
        <v>2002</v>
      </c>
      <c r="B1346" s="102">
        <v>2</v>
      </c>
      <c r="C1346" s="105">
        <v>0.00034114444375123187</v>
      </c>
      <c r="D1346" s="102" t="s">
        <v>2031</v>
      </c>
      <c r="E1346" s="102" t="b">
        <v>0</v>
      </c>
      <c r="F1346" s="102" t="b">
        <v>0</v>
      </c>
      <c r="G1346" s="102" t="b">
        <v>0</v>
      </c>
    </row>
    <row r="1347" spans="1:7" ht="15">
      <c r="A1347" s="103" t="s">
        <v>2003</v>
      </c>
      <c r="B1347" s="102">
        <v>2</v>
      </c>
      <c r="C1347" s="105">
        <v>0.00034114444375123187</v>
      </c>
      <c r="D1347" s="102" t="s">
        <v>2031</v>
      </c>
      <c r="E1347" s="102" t="b">
        <v>0</v>
      </c>
      <c r="F1347" s="102" t="b">
        <v>0</v>
      </c>
      <c r="G1347" s="102" t="b">
        <v>0</v>
      </c>
    </row>
    <row r="1348" spans="1:7" ht="15">
      <c r="A1348" s="103" t="s">
        <v>2004</v>
      </c>
      <c r="B1348" s="102">
        <v>2</v>
      </c>
      <c r="C1348" s="105">
        <v>0.00034114444375123187</v>
      </c>
      <c r="D1348" s="102" t="s">
        <v>2031</v>
      </c>
      <c r="E1348" s="102" t="b">
        <v>0</v>
      </c>
      <c r="F1348" s="102" t="b">
        <v>0</v>
      </c>
      <c r="G1348" s="102" t="b">
        <v>0</v>
      </c>
    </row>
    <row r="1349" spans="1:7" ht="15">
      <c r="A1349" s="103" t="s">
        <v>2005</v>
      </c>
      <c r="B1349" s="102">
        <v>2</v>
      </c>
      <c r="C1349" s="105">
        <v>0.00034114444375123187</v>
      </c>
      <c r="D1349" s="102" t="s">
        <v>2031</v>
      </c>
      <c r="E1349" s="102" t="b">
        <v>0</v>
      </c>
      <c r="F1349" s="102" t="b">
        <v>0</v>
      </c>
      <c r="G1349" s="102" t="b">
        <v>0</v>
      </c>
    </row>
    <row r="1350" spans="1:7" ht="15">
      <c r="A1350" s="103" t="s">
        <v>2006</v>
      </c>
      <c r="B1350" s="102">
        <v>2</v>
      </c>
      <c r="C1350" s="105">
        <v>0.00034114444375123187</v>
      </c>
      <c r="D1350" s="102" t="s">
        <v>2031</v>
      </c>
      <c r="E1350" s="102" t="b">
        <v>0</v>
      </c>
      <c r="F1350" s="102" t="b">
        <v>0</v>
      </c>
      <c r="G1350" s="102" t="b">
        <v>0</v>
      </c>
    </row>
    <row r="1351" spans="1:7" ht="15">
      <c r="A1351" s="103" t="s">
        <v>2007</v>
      </c>
      <c r="B1351" s="102">
        <v>2</v>
      </c>
      <c r="C1351" s="105">
        <v>0.00034114444375123187</v>
      </c>
      <c r="D1351" s="102" t="s">
        <v>2031</v>
      </c>
      <c r="E1351" s="102" t="b">
        <v>0</v>
      </c>
      <c r="F1351" s="102" t="b">
        <v>0</v>
      </c>
      <c r="G1351" s="102" t="b">
        <v>0</v>
      </c>
    </row>
    <row r="1352" spans="1:7" ht="15">
      <c r="A1352" s="103" t="s">
        <v>2008</v>
      </c>
      <c r="B1352" s="102">
        <v>2</v>
      </c>
      <c r="C1352" s="105">
        <v>0.0004046127118650799</v>
      </c>
      <c r="D1352" s="102" t="s">
        <v>2031</v>
      </c>
      <c r="E1352" s="102" t="b">
        <v>0</v>
      </c>
      <c r="F1352" s="102" t="b">
        <v>0</v>
      </c>
      <c r="G1352" s="102" t="b">
        <v>0</v>
      </c>
    </row>
    <row r="1353" spans="1:7" ht="15">
      <c r="A1353" s="103" t="s">
        <v>2009</v>
      </c>
      <c r="B1353" s="102">
        <v>2</v>
      </c>
      <c r="C1353" s="105">
        <v>0.00034114444375123187</v>
      </c>
      <c r="D1353" s="102" t="s">
        <v>2031</v>
      </c>
      <c r="E1353" s="102" t="b">
        <v>0</v>
      </c>
      <c r="F1353" s="102" t="b">
        <v>0</v>
      </c>
      <c r="G1353" s="102" t="b">
        <v>0</v>
      </c>
    </row>
    <row r="1354" spans="1:7" ht="15">
      <c r="A1354" s="103" t="s">
        <v>2010</v>
      </c>
      <c r="B1354" s="102">
        <v>2</v>
      </c>
      <c r="C1354" s="105">
        <v>0.00034114444375123187</v>
      </c>
      <c r="D1354" s="102" t="s">
        <v>2031</v>
      </c>
      <c r="E1354" s="102" t="b">
        <v>0</v>
      </c>
      <c r="F1354" s="102" t="b">
        <v>0</v>
      </c>
      <c r="G1354" s="102" t="b">
        <v>0</v>
      </c>
    </row>
    <row r="1355" spans="1:7" ht="15">
      <c r="A1355" s="103" t="s">
        <v>2011</v>
      </c>
      <c r="B1355" s="102">
        <v>2</v>
      </c>
      <c r="C1355" s="105">
        <v>0.0004046127118650799</v>
      </c>
      <c r="D1355" s="102" t="s">
        <v>2031</v>
      </c>
      <c r="E1355" s="102" t="b">
        <v>0</v>
      </c>
      <c r="F1355" s="102" t="b">
        <v>1</v>
      </c>
      <c r="G1355" s="102" t="b">
        <v>0</v>
      </c>
    </row>
    <row r="1356" spans="1:7" ht="15">
      <c r="A1356" s="103" t="s">
        <v>2012</v>
      </c>
      <c r="B1356" s="102">
        <v>2</v>
      </c>
      <c r="C1356" s="105">
        <v>0.00034114444375123187</v>
      </c>
      <c r="D1356" s="102" t="s">
        <v>2031</v>
      </c>
      <c r="E1356" s="102" t="b">
        <v>0</v>
      </c>
      <c r="F1356" s="102" t="b">
        <v>0</v>
      </c>
      <c r="G1356" s="102" t="b">
        <v>0</v>
      </c>
    </row>
    <row r="1357" spans="1:7" ht="15">
      <c r="A1357" s="103" t="s">
        <v>2013</v>
      </c>
      <c r="B1357" s="102">
        <v>2</v>
      </c>
      <c r="C1357" s="105">
        <v>0.0004046127118650799</v>
      </c>
      <c r="D1357" s="102" t="s">
        <v>2031</v>
      </c>
      <c r="E1357" s="102" t="b">
        <v>0</v>
      </c>
      <c r="F1357" s="102" t="b">
        <v>0</v>
      </c>
      <c r="G1357" s="102" t="b">
        <v>0</v>
      </c>
    </row>
    <row r="1358" spans="1:7" ht="15">
      <c r="A1358" s="103" t="s">
        <v>2014</v>
      </c>
      <c r="B1358" s="102">
        <v>2</v>
      </c>
      <c r="C1358" s="105">
        <v>0.0004046127118650799</v>
      </c>
      <c r="D1358" s="102" t="s">
        <v>2031</v>
      </c>
      <c r="E1358" s="102" t="b">
        <v>0</v>
      </c>
      <c r="F1358" s="102" t="b">
        <v>0</v>
      </c>
      <c r="G1358" s="102" t="b">
        <v>0</v>
      </c>
    </row>
    <row r="1359" spans="1:7" ht="15">
      <c r="A1359" s="103" t="s">
        <v>2015</v>
      </c>
      <c r="B1359" s="102">
        <v>2</v>
      </c>
      <c r="C1359" s="105">
        <v>0.0004046127118650799</v>
      </c>
      <c r="D1359" s="102" t="s">
        <v>2031</v>
      </c>
      <c r="E1359" s="102" t="b">
        <v>0</v>
      </c>
      <c r="F1359" s="102" t="b">
        <v>0</v>
      </c>
      <c r="G1359" s="102" t="b">
        <v>0</v>
      </c>
    </row>
    <row r="1360" spans="1:7" ht="15">
      <c r="A1360" s="103" t="s">
        <v>2016</v>
      </c>
      <c r="B1360" s="102">
        <v>2</v>
      </c>
      <c r="C1360" s="105">
        <v>0.00034114444375123187</v>
      </c>
      <c r="D1360" s="102" t="s">
        <v>2031</v>
      </c>
      <c r="E1360" s="102" t="b">
        <v>0</v>
      </c>
      <c r="F1360" s="102" t="b">
        <v>0</v>
      </c>
      <c r="G1360" s="102" t="b">
        <v>0</v>
      </c>
    </row>
    <row r="1361" spans="1:7" ht="15">
      <c r="A1361" s="103" t="s">
        <v>2017</v>
      </c>
      <c r="B1361" s="102">
        <v>2</v>
      </c>
      <c r="C1361" s="105">
        <v>0.0004046127118650799</v>
      </c>
      <c r="D1361" s="102" t="s">
        <v>2031</v>
      </c>
      <c r="E1361" s="102" t="b">
        <v>0</v>
      </c>
      <c r="F1361" s="102" t="b">
        <v>0</v>
      </c>
      <c r="G1361" s="102" t="b">
        <v>0</v>
      </c>
    </row>
    <row r="1362" spans="1:7" ht="15">
      <c r="A1362" s="103" t="s">
        <v>2018</v>
      </c>
      <c r="B1362" s="102">
        <v>2</v>
      </c>
      <c r="C1362" s="105">
        <v>0.00034114444375123187</v>
      </c>
      <c r="D1362" s="102" t="s">
        <v>2031</v>
      </c>
      <c r="E1362" s="102" t="b">
        <v>1</v>
      </c>
      <c r="F1362" s="102" t="b">
        <v>0</v>
      </c>
      <c r="G1362" s="102" t="b">
        <v>0</v>
      </c>
    </row>
    <row r="1363" spans="1:7" ht="15">
      <c r="A1363" s="103" t="s">
        <v>2019</v>
      </c>
      <c r="B1363" s="102">
        <v>2</v>
      </c>
      <c r="C1363" s="105">
        <v>0.00034114444375123187</v>
      </c>
      <c r="D1363" s="102" t="s">
        <v>2031</v>
      </c>
      <c r="E1363" s="102" t="b">
        <v>0</v>
      </c>
      <c r="F1363" s="102" t="b">
        <v>0</v>
      </c>
      <c r="G1363" s="102" t="b">
        <v>0</v>
      </c>
    </row>
    <row r="1364" spans="1:7" ht="15">
      <c r="A1364" s="103" t="s">
        <v>2020</v>
      </c>
      <c r="B1364" s="102">
        <v>2</v>
      </c>
      <c r="C1364" s="105">
        <v>0.00034114444375123187</v>
      </c>
      <c r="D1364" s="102" t="s">
        <v>2031</v>
      </c>
      <c r="E1364" s="102" t="b">
        <v>0</v>
      </c>
      <c r="F1364" s="102" t="b">
        <v>0</v>
      </c>
      <c r="G1364" s="102" t="b">
        <v>0</v>
      </c>
    </row>
    <row r="1365" spans="1:7" ht="15">
      <c r="A1365" s="103" t="s">
        <v>2021</v>
      </c>
      <c r="B1365" s="102">
        <v>2</v>
      </c>
      <c r="C1365" s="105">
        <v>0.0004046127118650799</v>
      </c>
      <c r="D1365" s="102" t="s">
        <v>2031</v>
      </c>
      <c r="E1365" s="102" t="b">
        <v>0</v>
      </c>
      <c r="F1365" s="102" t="b">
        <v>0</v>
      </c>
      <c r="G1365" s="102" t="b">
        <v>0</v>
      </c>
    </row>
    <row r="1366" spans="1:7" ht="15">
      <c r="A1366" s="103" t="s">
        <v>2022</v>
      </c>
      <c r="B1366" s="102">
        <v>2</v>
      </c>
      <c r="C1366" s="105">
        <v>0.0004046127118650799</v>
      </c>
      <c r="D1366" s="102" t="s">
        <v>2031</v>
      </c>
      <c r="E1366" s="102" t="b">
        <v>0</v>
      </c>
      <c r="F1366" s="102" t="b">
        <v>0</v>
      </c>
      <c r="G1366" s="102" t="b">
        <v>0</v>
      </c>
    </row>
    <row r="1367" spans="1:7" ht="15">
      <c r="A1367" s="103" t="s">
        <v>2023</v>
      </c>
      <c r="B1367" s="102">
        <v>2</v>
      </c>
      <c r="C1367" s="105">
        <v>0.0004046127118650799</v>
      </c>
      <c r="D1367" s="102" t="s">
        <v>2031</v>
      </c>
      <c r="E1367" s="102" t="b">
        <v>0</v>
      </c>
      <c r="F1367" s="102" t="b">
        <v>0</v>
      </c>
      <c r="G1367" s="102" t="b">
        <v>0</v>
      </c>
    </row>
    <row r="1368" spans="1:7" ht="15">
      <c r="A1368" s="103" t="s">
        <v>2024</v>
      </c>
      <c r="B1368" s="102">
        <v>2</v>
      </c>
      <c r="C1368" s="105">
        <v>0.0004046127118650799</v>
      </c>
      <c r="D1368" s="102" t="s">
        <v>2031</v>
      </c>
      <c r="E1368" s="102" t="b">
        <v>0</v>
      </c>
      <c r="F1368" s="102" t="b">
        <v>0</v>
      </c>
      <c r="G1368" s="102" t="b">
        <v>0</v>
      </c>
    </row>
    <row r="1369" spans="1:7" ht="15">
      <c r="A1369" s="103" t="s">
        <v>2025</v>
      </c>
      <c r="B1369" s="102">
        <v>2</v>
      </c>
      <c r="C1369" s="105">
        <v>0.0004046127118650799</v>
      </c>
      <c r="D1369" s="102" t="s">
        <v>2031</v>
      </c>
      <c r="E1369" s="102" t="b">
        <v>0</v>
      </c>
      <c r="F1369" s="102" t="b">
        <v>0</v>
      </c>
      <c r="G1369" s="102" t="b">
        <v>0</v>
      </c>
    </row>
    <row r="1370" spans="1:7" ht="15">
      <c r="A1370" s="103" t="s">
        <v>674</v>
      </c>
      <c r="B1370" s="102">
        <v>52</v>
      </c>
      <c r="C1370" s="105">
        <v>0.014510681428578101</v>
      </c>
      <c r="D1370" s="102" t="s">
        <v>649</v>
      </c>
      <c r="E1370" s="102" t="b">
        <v>0</v>
      </c>
      <c r="F1370" s="102" t="b">
        <v>0</v>
      </c>
      <c r="G1370" s="102" t="b">
        <v>0</v>
      </c>
    </row>
    <row r="1371" spans="1:7" ht="15">
      <c r="A1371" s="103" t="s">
        <v>671</v>
      </c>
      <c r="B1371" s="102">
        <v>46</v>
      </c>
      <c r="C1371" s="105">
        <v>0.00678247202648838</v>
      </c>
      <c r="D1371" s="102" t="s">
        <v>649</v>
      </c>
      <c r="E1371" s="102" t="b">
        <v>0</v>
      </c>
      <c r="F1371" s="102" t="b">
        <v>0</v>
      </c>
      <c r="G1371" s="102" t="b">
        <v>0</v>
      </c>
    </row>
    <row r="1372" spans="1:7" ht="15">
      <c r="A1372" s="103" t="s">
        <v>672</v>
      </c>
      <c r="B1372" s="102">
        <v>37</v>
      </c>
      <c r="C1372" s="105">
        <v>0.004214320738240331</v>
      </c>
      <c r="D1372" s="102" t="s">
        <v>649</v>
      </c>
      <c r="E1372" s="102" t="b">
        <v>0</v>
      </c>
      <c r="F1372" s="102" t="b">
        <v>0</v>
      </c>
      <c r="G1372" s="102" t="b">
        <v>0</v>
      </c>
    </row>
    <row r="1373" spans="1:7" ht="15">
      <c r="A1373" s="103" t="s">
        <v>367</v>
      </c>
      <c r="B1373" s="102">
        <v>36</v>
      </c>
      <c r="C1373" s="105">
        <v>0.006294703779687302</v>
      </c>
      <c r="D1373" s="102" t="s">
        <v>649</v>
      </c>
      <c r="E1373" s="102" t="b">
        <v>0</v>
      </c>
      <c r="F1373" s="102" t="b">
        <v>0</v>
      </c>
      <c r="G1373" s="102" t="b">
        <v>0</v>
      </c>
    </row>
    <row r="1374" spans="1:7" ht="15">
      <c r="A1374" s="103" t="s">
        <v>673</v>
      </c>
      <c r="B1374" s="102">
        <v>24</v>
      </c>
      <c r="C1374" s="105">
        <v>0.0038526047199308904</v>
      </c>
      <c r="D1374" s="102" t="s">
        <v>649</v>
      </c>
      <c r="E1374" s="102" t="b">
        <v>0</v>
      </c>
      <c r="F1374" s="102" t="b">
        <v>0</v>
      </c>
      <c r="G1374" s="102" t="b">
        <v>0</v>
      </c>
    </row>
    <row r="1375" spans="1:7" ht="15">
      <c r="A1375" s="103" t="s">
        <v>700</v>
      </c>
      <c r="B1375" s="102">
        <v>23</v>
      </c>
      <c r="C1375" s="105">
        <v>0.005254826784710949</v>
      </c>
      <c r="D1375" s="102" t="s">
        <v>649</v>
      </c>
      <c r="E1375" s="102" t="b">
        <v>0</v>
      </c>
      <c r="F1375" s="102" t="b">
        <v>0</v>
      </c>
      <c r="G1375" s="102" t="b">
        <v>0</v>
      </c>
    </row>
    <row r="1376" spans="1:7" ht="15">
      <c r="A1376" s="103" t="s">
        <v>688</v>
      </c>
      <c r="B1376" s="102">
        <v>22</v>
      </c>
      <c r="C1376" s="105">
        <v>0.009169484118529022</v>
      </c>
      <c r="D1376" s="102" t="s">
        <v>649</v>
      </c>
      <c r="E1376" s="102" t="b">
        <v>0</v>
      </c>
      <c r="F1376" s="102" t="b">
        <v>0</v>
      </c>
      <c r="G1376" s="102" t="b">
        <v>0</v>
      </c>
    </row>
    <row r="1377" spans="1:7" ht="15">
      <c r="A1377" s="103" t="s">
        <v>677</v>
      </c>
      <c r="B1377" s="102">
        <v>18</v>
      </c>
      <c r="C1377" s="105">
        <v>0.004112473135860742</v>
      </c>
      <c r="D1377" s="102" t="s">
        <v>649</v>
      </c>
      <c r="E1377" s="102" t="b">
        <v>0</v>
      </c>
      <c r="F1377" s="102" t="b">
        <v>0</v>
      </c>
      <c r="G1377" s="102" t="b">
        <v>0</v>
      </c>
    </row>
    <row r="1378" spans="1:7" ht="15">
      <c r="A1378" s="103" t="s">
        <v>722</v>
      </c>
      <c r="B1378" s="102">
        <v>18</v>
      </c>
      <c r="C1378" s="105">
        <v>0.007502305187887382</v>
      </c>
      <c r="D1378" s="102" t="s">
        <v>649</v>
      </c>
      <c r="E1378" s="102" t="b">
        <v>0</v>
      </c>
      <c r="F1378" s="102" t="b">
        <v>0</v>
      </c>
      <c r="G1378" s="102" t="b">
        <v>0</v>
      </c>
    </row>
    <row r="1379" spans="1:7" ht="15">
      <c r="A1379" s="103" t="s">
        <v>686</v>
      </c>
      <c r="B1379" s="102">
        <v>17</v>
      </c>
      <c r="C1379" s="105">
        <v>0.005314132841420228</v>
      </c>
      <c r="D1379" s="102" t="s">
        <v>649</v>
      </c>
      <c r="E1379" s="102" t="b">
        <v>0</v>
      </c>
      <c r="F1379" s="102" t="b">
        <v>0</v>
      </c>
      <c r="G1379" s="102" t="b">
        <v>0</v>
      </c>
    </row>
    <row r="1380" spans="1:7" ht="15">
      <c r="A1380" s="103" t="s">
        <v>742</v>
      </c>
      <c r="B1380" s="102">
        <v>17</v>
      </c>
      <c r="C1380" s="105">
        <v>0.008856888069033715</v>
      </c>
      <c r="D1380" s="102" t="s">
        <v>649</v>
      </c>
      <c r="E1380" s="102" t="b">
        <v>0</v>
      </c>
      <c r="F1380" s="102" t="b">
        <v>0</v>
      </c>
      <c r="G1380" s="102" t="b">
        <v>0</v>
      </c>
    </row>
    <row r="1381" spans="1:7" ht="15">
      <c r="A1381" s="103" t="s">
        <v>737</v>
      </c>
      <c r="B1381" s="102">
        <v>13</v>
      </c>
      <c r="C1381" s="105">
        <v>0.004063748643438998</v>
      </c>
      <c r="D1381" s="102" t="s">
        <v>649</v>
      </c>
      <c r="E1381" s="102" t="b">
        <v>0</v>
      </c>
      <c r="F1381" s="102" t="b">
        <v>0</v>
      </c>
      <c r="G1381" s="102" t="b">
        <v>0</v>
      </c>
    </row>
    <row r="1382" spans="1:7" ht="15">
      <c r="A1382" s="103" t="s">
        <v>717</v>
      </c>
      <c r="B1382" s="102">
        <v>13</v>
      </c>
      <c r="C1382" s="105">
        <v>0.003271368453849571</v>
      </c>
      <c r="D1382" s="102" t="s">
        <v>649</v>
      </c>
      <c r="E1382" s="102" t="b">
        <v>0</v>
      </c>
      <c r="F1382" s="102" t="b">
        <v>0</v>
      </c>
      <c r="G1382" s="102" t="b">
        <v>0</v>
      </c>
    </row>
    <row r="1383" spans="1:7" ht="15">
      <c r="A1383" s="103" t="s">
        <v>714</v>
      </c>
      <c r="B1383" s="102">
        <v>13</v>
      </c>
      <c r="C1383" s="105">
        <v>0.005418331524585331</v>
      </c>
      <c r="D1383" s="102" t="s">
        <v>649</v>
      </c>
      <c r="E1383" s="102" t="b">
        <v>0</v>
      </c>
      <c r="F1383" s="102" t="b">
        <v>0</v>
      </c>
      <c r="G1383" s="102" t="b">
        <v>0</v>
      </c>
    </row>
    <row r="1384" spans="1:7" ht="15">
      <c r="A1384" s="103" t="s">
        <v>679</v>
      </c>
      <c r="B1384" s="102">
        <v>12</v>
      </c>
      <c r="C1384" s="105">
        <v>0.0037511525939436905</v>
      </c>
      <c r="D1384" s="102" t="s">
        <v>649</v>
      </c>
      <c r="E1384" s="102" t="b">
        <v>0</v>
      </c>
      <c r="F1384" s="102" t="b">
        <v>0</v>
      </c>
      <c r="G1384" s="102" t="b">
        <v>0</v>
      </c>
    </row>
    <row r="1385" spans="1:7" ht="15">
      <c r="A1385" s="103" t="s">
        <v>693</v>
      </c>
      <c r="B1385" s="102">
        <v>12</v>
      </c>
      <c r="C1385" s="105">
        <v>0.003348618791210331</v>
      </c>
      <c r="D1385" s="102" t="s">
        <v>649</v>
      </c>
      <c r="E1385" s="102" t="b">
        <v>0</v>
      </c>
      <c r="F1385" s="102" t="b">
        <v>1</v>
      </c>
      <c r="G1385" s="102" t="b">
        <v>0</v>
      </c>
    </row>
    <row r="1386" spans="1:7" ht="15">
      <c r="A1386" s="103" t="s">
        <v>707</v>
      </c>
      <c r="B1386" s="102">
        <v>12</v>
      </c>
      <c r="C1386" s="105">
        <v>0.0050015367919249215</v>
      </c>
      <c r="D1386" s="102" t="s">
        <v>649</v>
      </c>
      <c r="E1386" s="102" t="b">
        <v>0</v>
      </c>
      <c r="F1386" s="102" t="b">
        <v>0</v>
      </c>
      <c r="G1386" s="102" t="b">
        <v>0</v>
      </c>
    </row>
    <row r="1387" spans="1:7" ht="15">
      <c r="A1387" s="103" t="s">
        <v>777</v>
      </c>
      <c r="B1387" s="102">
        <v>12</v>
      </c>
      <c r="C1387" s="105">
        <v>0.0050015367919249215</v>
      </c>
      <c r="D1387" s="102" t="s">
        <v>649</v>
      </c>
      <c r="E1387" s="102" t="b">
        <v>0</v>
      </c>
      <c r="F1387" s="102" t="b">
        <v>0</v>
      </c>
      <c r="G1387" s="102" t="b">
        <v>0</v>
      </c>
    </row>
    <row r="1388" spans="1:7" ht="15">
      <c r="A1388" s="103" t="s">
        <v>709</v>
      </c>
      <c r="B1388" s="102">
        <v>11</v>
      </c>
      <c r="C1388" s="105">
        <v>0.002513178027470454</v>
      </c>
      <c r="D1388" s="102" t="s">
        <v>649</v>
      </c>
      <c r="E1388" s="102" t="b">
        <v>0</v>
      </c>
      <c r="F1388" s="102" t="b">
        <v>0</v>
      </c>
      <c r="G1388" s="102" t="b">
        <v>0</v>
      </c>
    </row>
    <row r="1389" spans="1:7" ht="15">
      <c r="A1389" s="103" t="s">
        <v>696</v>
      </c>
      <c r="B1389" s="102">
        <v>11</v>
      </c>
      <c r="C1389" s="105">
        <v>0.0027680809994111754</v>
      </c>
      <c r="D1389" s="102" t="s">
        <v>649</v>
      </c>
      <c r="E1389" s="102" t="b">
        <v>0</v>
      </c>
      <c r="F1389" s="102" t="b">
        <v>0</v>
      </c>
      <c r="G1389" s="102" t="b">
        <v>0</v>
      </c>
    </row>
    <row r="1390" spans="1:7" ht="15">
      <c r="A1390" s="103" t="s">
        <v>681</v>
      </c>
      <c r="B1390" s="102">
        <v>11</v>
      </c>
      <c r="C1390" s="105">
        <v>0.0034385565444483832</v>
      </c>
      <c r="D1390" s="102" t="s">
        <v>649</v>
      </c>
      <c r="E1390" s="102" t="b">
        <v>0</v>
      </c>
      <c r="F1390" s="102" t="b">
        <v>0</v>
      </c>
      <c r="G1390" s="102" t="b">
        <v>0</v>
      </c>
    </row>
    <row r="1391" spans="1:7" ht="15">
      <c r="A1391" s="103" t="s">
        <v>718</v>
      </c>
      <c r="B1391" s="102">
        <v>11</v>
      </c>
      <c r="C1391" s="105">
        <v>0.0027680809994111754</v>
      </c>
      <c r="D1391" s="102" t="s">
        <v>649</v>
      </c>
      <c r="E1391" s="102" t="b">
        <v>0</v>
      </c>
      <c r="F1391" s="102" t="b">
        <v>0</v>
      </c>
      <c r="G1391" s="102" t="b">
        <v>0</v>
      </c>
    </row>
    <row r="1392" spans="1:7" ht="15">
      <c r="A1392" s="103" t="s">
        <v>702</v>
      </c>
      <c r="B1392" s="102">
        <v>11</v>
      </c>
      <c r="C1392" s="105">
        <v>0.004584742059264511</v>
      </c>
      <c r="D1392" s="102" t="s">
        <v>649</v>
      </c>
      <c r="E1392" s="102" t="b">
        <v>0</v>
      </c>
      <c r="F1392" s="102" t="b">
        <v>0</v>
      </c>
      <c r="G1392" s="102" t="b">
        <v>0</v>
      </c>
    </row>
    <row r="1393" spans="1:7" ht="15">
      <c r="A1393" s="103" t="s">
        <v>698</v>
      </c>
      <c r="B1393" s="102">
        <v>10</v>
      </c>
      <c r="C1393" s="105">
        <v>0.0027905156593419425</v>
      </c>
      <c r="D1393" s="102" t="s">
        <v>649</v>
      </c>
      <c r="E1393" s="102" t="b">
        <v>0</v>
      </c>
      <c r="F1393" s="102" t="b">
        <v>0</v>
      </c>
      <c r="G1393" s="102" t="b">
        <v>0</v>
      </c>
    </row>
    <row r="1394" spans="1:7" ht="15">
      <c r="A1394" s="103" t="s">
        <v>689</v>
      </c>
      <c r="B1394" s="102">
        <v>10</v>
      </c>
      <c r="C1394" s="105">
        <v>0.0022847072977004125</v>
      </c>
      <c r="D1394" s="102" t="s">
        <v>649</v>
      </c>
      <c r="E1394" s="102" t="b">
        <v>0</v>
      </c>
      <c r="F1394" s="102" t="b">
        <v>0</v>
      </c>
      <c r="G1394" s="102" t="b">
        <v>0</v>
      </c>
    </row>
    <row r="1395" spans="1:7" ht="15">
      <c r="A1395" s="103" t="s">
        <v>743</v>
      </c>
      <c r="B1395" s="102">
        <v>10</v>
      </c>
      <c r="C1395" s="105">
        <v>0.004167947326604101</v>
      </c>
      <c r="D1395" s="102" t="s">
        <v>649</v>
      </c>
      <c r="E1395" s="102" t="b">
        <v>0</v>
      </c>
      <c r="F1395" s="102" t="b">
        <v>0</v>
      </c>
      <c r="G1395" s="102" t="b">
        <v>0</v>
      </c>
    </row>
    <row r="1396" spans="1:7" ht="15">
      <c r="A1396" s="103" t="s">
        <v>827</v>
      </c>
      <c r="B1396" s="102">
        <v>10</v>
      </c>
      <c r="C1396" s="105">
        <v>0.0035584241038430025</v>
      </c>
      <c r="D1396" s="102" t="s">
        <v>649</v>
      </c>
      <c r="E1396" s="102" t="b">
        <v>0</v>
      </c>
      <c r="F1396" s="102" t="b">
        <v>0</v>
      </c>
      <c r="G1396" s="102" t="b">
        <v>0</v>
      </c>
    </row>
    <row r="1397" spans="1:7" ht="15">
      <c r="A1397" s="103" t="s">
        <v>778</v>
      </c>
      <c r="B1397" s="102">
        <v>10</v>
      </c>
      <c r="C1397" s="105">
        <v>0.0035584241038430025</v>
      </c>
      <c r="D1397" s="102" t="s">
        <v>649</v>
      </c>
      <c r="E1397" s="102" t="b">
        <v>0</v>
      </c>
      <c r="F1397" s="102" t="b">
        <v>1</v>
      </c>
      <c r="G1397" s="102" t="b">
        <v>0</v>
      </c>
    </row>
    <row r="1398" spans="1:7" ht="15">
      <c r="A1398" s="103" t="s">
        <v>789</v>
      </c>
      <c r="B1398" s="102">
        <v>10</v>
      </c>
      <c r="C1398" s="105">
        <v>0.004167947326604101</v>
      </c>
      <c r="D1398" s="102" t="s">
        <v>649</v>
      </c>
      <c r="E1398" s="102" t="b">
        <v>0</v>
      </c>
      <c r="F1398" s="102" t="b">
        <v>0</v>
      </c>
      <c r="G1398" s="102" t="b">
        <v>0</v>
      </c>
    </row>
    <row r="1399" spans="1:7" ht="15">
      <c r="A1399" s="103" t="s">
        <v>797</v>
      </c>
      <c r="B1399" s="102">
        <v>10</v>
      </c>
      <c r="C1399" s="105">
        <v>0.004167947326604101</v>
      </c>
      <c r="D1399" s="102" t="s">
        <v>649</v>
      </c>
      <c r="E1399" s="102" t="b">
        <v>0</v>
      </c>
      <c r="F1399" s="102" t="b">
        <v>0</v>
      </c>
      <c r="G1399" s="102" t="b">
        <v>0</v>
      </c>
    </row>
    <row r="1400" spans="1:7" ht="15">
      <c r="A1400" s="103" t="s">
        <v>763</v>
      </c>
      <c r="B1400" s="102">
        <v>9</v>
      </c>
      <c r="C1400" s="105">
        <v>0.0025114640934077483</v>
      </c>
      <c r="D1400" s="102" t="s">
        <v>649</v>
      </c>
      <c r="E1400" s="102" t="b">
        <v>0</v>
      </c>
      <c r="F1400" s="102" t="b">
        <v>0</v>
      </c>
      <c r="G1400" s="102" t="b">
        <v>0</v>
      </c>
    </row>
    <row r="1401" spans="1:7" ht="15">
      <c r="A1401" s="103" t="s">
        <v>745</v>
      </c>
      <c r="B1401" s="102">
        <v>9</v>
      </c>
      <c r="C1401" s="105">
        <v>0.0022647935449727798</v>
      </c>
      <c r="D1401" s="102" t="s">
        <v>649</v>
      </c>
      <c r="E1401" s="102" t="b">
        <v>0</v>
      </c>
      <c r="F1401" s="102" t="b">
        <v>0</v>
      </c>
      <c r="G1401" s="102" t="b">
        <v>0</v>
      </c>
    </row>
    <row r="1402" spans="1:7" ht="15">
      <c r="A1402" s="103" t="s">
        <v>804</v>
      </c>
      <c r="B1402" s="102">
        <v>9</v>
      </c>
      <c r="C1402" s="105">
        <v>0.004688940742429613</v>
      </c>
      <c r="D1402" s="102" t="s">
        <v>649</v>
      </c>
      <c r="E1402" s="102" t="b">
        <v>0</v>
      </c>
      <c r="F1402" s="102" t="b">
        <v>0</v>
      </c>
      <c r="G1402" s="102" t="b">
        <v>0</v>
      </c>
    </row>
    <row r="1403" spans="1:7" ht="15">
      <c r="A1403" s="103" t="s">
        <v>716</v>
      </c>
      <c r="B1403" s="102">
        <v>9</v>
      </c>
      <c r="C1403" s="105">
        <v>0.0025114640934077483</v>
      </c>
      <c r="D1403" s="102" t="s">
        <v>649</v>
      </c>
      <c r="E1403" s="102" t="b">
        <v>0</v>
      </c>
      <c r="F1403" s="102" t="b">
        <v>0</v>
      </c>
      <c r="G1403" s="102" t="b">
        <v>0</v>
      </c>
    </row>
    <row r="1404" spans="1:7" ht="15">
      <c r="A1404" s="103" t="s">
        <v>825</v>
      </c>
      <c r="B1404" s="102">
        <v>9</v>
      </c>
      <c r="C1404" s="105">
        <v>0.003751152593943691</v>
      </c>
      <c r="D1404" s="102" t="s">
        <v>649</v>
      </c>
      <c r="E1404" s="102" t="b">
        <v>0</v>
      </c>
      <c r="F1404" s="102" t="b">
        <v>0</v>
      </c>
      <c r="G1404" s="102" t="b">
        <v>0</v>
      </c>
    </row>
    <row r="1405" spans="1:7" ht="15">
      <c r="A1405" s="103" t="s">
        <v>708</v>
      </c>
      <c r="B1405" s="102">
        <v>8</v>
      </c>
      <c r="C1405" s="105">
        <v>0.00182776583816033</v>
      </c>
      <c r="D1405" s="102" t="s">
        <v>649</v>
      </c>
      <c r="E1405" s="102" t="b">
        <v>0</v>
      </c>
      <c r="F1405" s="102" t="b">
        <v>0</v>
      </c>
      <c r="G1405" s="102" t="b">
        <v>0</v>
      </c>
    </row>
    <row r="1406" spans="1:7" ht="15">
      <c r="A1406" s="103" t="s">
        <v>676</v>
      </c>
      <c r="B1406" s="102">
        <v>8</v>
      </c>
      <c r="C1406" s="105">
        <v>0.0025007683959624607</v>
      </c>
      <c r="D1406" s="102" t="s">
        <v>649</v>
      </c>
      <c r="E1406" s="102" t="b">
        <v>0</v>
      </c>
      <c r="F1406" s="102" t="b">
        <v>0</v>
      </c>
      <c r="G1406" s="102" t="b">
        <v>0</v>
      </c>
    </row>
    <row r="1407" spans="1:7" ht="15">
      <c r="A1407" s="103" t="s">
        <v>749</v>
      </c>
      <c r="B1407" s="102">
        <v>8</v>
      </c>
      <c r="C1407" s="105">
        <v>0.002846739283074402</v>
      </c>
      <c r="D1407" s="102" t="s">
        <v>649</v>
      </c>
      <c r="E1407" s="102" t="b">
        <v>0</v>
      </c>
      <c r="F1407" s="102" t="b">
        <v>0</v>
      </c>
      <c r="G1407" s="102" t="b">
        <v>0</v>
      </c>
    </row>
    <row r="1408" spans="1:7" ht="15">
      <c r="A1408" s="103" t="s">
        <v>703</v>
      </c>
      <c r="B1408" s="102">
        <v>8</v>
      </c>
      <c r="C1408" s="105">
        <v>0.002232412527473554</v>
      </c>
      <c r="D1408" s="102" t="s">
        <v>649</v>
      </c>
      <c r="E1408" s="102" t="b">
        <v>0</v>
      </c>
      <c r="F1408" s="102" t="b">
        <v>0</v>
      </c>
      <c r="G1408" s="102" t="b">
        <v>0</v>
      </c>
    </row>
    <row r="1409" spans="1:7" ht="15">
      <c r="A1409" s="103" t="s">
        <v>682</v>
      </c>
      <c r="B1409" s="102">
        <v>8</v>
      </c>
      <c r="C1409" s="105">
        <v>0.00182776583816033</v>
      </c>
      <c r="D1409" s="102" t="s">
        <v>649</v>
      </c>
      <c r="E1409" s="102" t="b">
        <v>0</v>
      </c>
      <c r="F1409" s="102" t="b">
        <v>0</v>
      </c>
      <c r="G1409" s="102" t="b">
        <v>0</v>
      </c>
    </row>
    <row r="1410" spans="1:7" ht="15">
      <c r="A1410" s="103" t="s">
        <v>902</v>
      </c>
      <c r="B1410" s="102">
        <v>8</v>
      </c>
      <c r="C1410" s="105">
        <v>0.002232412527473554</v>
      </c>
      <c r="D1410" s="102" t="s">
        <v>649</v>
      </c>
      <c r="E1410" s="102" t="b">
        <v>0</v>
      </c>
      <c r="F1410" s="102" t="b">
        <v>0</v>
      </c>
      <c r="G1410" s="102" t="b">
        <v>0</v>
      </c>
    </row>
    <row r="1411" spans="1:7" ht="15">
      <c r="A1411" s="103" t="s">
        <v>695</v>
      </c>
      <c r="B1411" s="102">
        <v>8</v>
      </c>
      <c r="C1411" s="105">
        <v>0.002232412527473554</v>
      </c>
      <c r="D1411" s="102" t="s">
        <v>649</v>
      </c>
      <c r="E1411" s="102" t="b">
        <v>0</v>
      </c>
      <c r="F1411" s="102" t="b">
        <v>0</v>
      </c>
      <c r="G1411" s="102" t="b">
        <v>0</v>
      </c>
    </row>
    <row r="1412" spans="1:7" ht="15">
      <c r="A1412" s="103" t="s">
        <v>806</v>
      </c>
      <c r="B1412" s="102">
        <v>8</v>
      </c>
      <c r="C1412" s="105">
        <v>0.0033343578612832813</v>
      </c>
      <c r="D1412" s="102" t="s">
        <v>649</v>
      </c>
      <c r="E1412" s="102" t="b">
        <v>0</v>
      </c>
      <c r="F1412" s="102" t="b">
        <v>0</v>
      </c>
      <c r="G1412" s="102" t="b">
        <v>0</v>
      </c>
    </row>
    <row r="1413" spans="1:7" ht="15">
      <c r="A1413" s="103" t="s">
        <v>704</v>
      </c>
      <c r="B1413" s="102">
        <v>8</v>
      </c>
      <c r="C1413" s="105">
        <v>0.002232412527473554</v>
      </c>
      <c r="D1413" s="102" t="s">
        <v>649</v>
      </c>
      <c r="E1413" s="102" t="b">
        <v>0</v>
      </c>
      <c r="F1413" s="102" t="b">
        <v>0</v>
      </c>
      <c r="G1413" s="102" t="b">
        <v>0</v>
      </c>
    </row>
    <row r="1414" spans="1:7" ht="15">
      <c r="A1414" s="103" t="s">
        <v>796</v>
      </c>
      <c r="B1414" s="102">
        <v>8</v>
      </c>
      <c r="C1414" s="105">
        <v>0.002232412527473554</v>
      </c>
      <c r="D1414" s="102" t="s">
        <v>649</v>
      </c>
      <c r="E1414" s="102" t="b">
        <v>0</v>
      </c>
      <c r="F1414" s="102" t="b">
        <v>0</v>
      </c>
      <c r="G1414" s="102" t="b">
        <v>0</v>
      </c>
    </row>
    <row r="1415" spans="1:7" ht="15">
      <c r="A1415" s="103" t="s">
        <v>901</v>
      </c>
      <c r="B1415" s="102">
        <v>8</v>
      </c>
      <c r="C1415" s="105">
        <v>0.0033343578612832813</v>
      </c>
      <c r="D1415" s="102" t="s">
        <v>649</v>
      </c>
      <c r="E1415" s="102" t="b">
        <v>0</v>
      </c>
      <c r="F1415" s="102" t="b">
        <v>0</v>
      </c>
      <c r="G1415" s="102" t="b">
        <v>0</v>
      </c>
    </row>
    <row r="1416" spans="1:7" ht="15">
      <c r="A1416" s="103" t="s">
        <v>904</v>
      </c>
      <c r="B1416" s="102">
        <v>8</v>
      </c>
      <c r="C1416" s="105">
        <v>0.0033343578612832813</v>
      </c>
      <c r="D1416" s="102" t="s">
        <v>649</v>
      </c>
      <c r="E1416" s="102" t="b">
        <v>0</v>
      </c>
      <c r="F1416" s="102" t="b">
        <v>0</v>
      </c>
      <c r="G1416" s="102" t="b">
        <v>0</v>
      </c>
    </row>
    <row r="1417" spans="1:7" ht="15">
      <c r="A1417" s="103" t="s">
        <v>748</v>
      </c>
      <c r="B1417" s="102">
        <v>8</v>
      </c>
      <c r="C1417" s="105">
        <v>0.004167947326604101</v>
      </c>
      <c r="D1417" s="102" t="s">
        <v>649</v>
      </c>
      <c r="E1417" s="102" t="b">
        <v>0</v>
      </c>
      <c r="F1417" s="102" t="b">
        <v>0</v>
      </c>
      <c r="G1417" s="102" t="b">
        <v>0</v>
      </c>
    </row>
    <row r="1418" spans="1:7" ht="15">
      <c r="A1418" s="103" t="s">
        <v>896</v>
      </c>
      <c r="B1418" s="102">
        <v>8</v>
      </c>
      <c r="C1418" s="105">
        <v>0.004167947326604101</v>
      </c>
      <c r="D1418" s="102" t="s">
        <v>649</v>
      </c>
      <c r="E1418" s="102" t="b">
        <v>0</v>
      </c>
      <c r="F1418" s="102" t="b">
        <v>0</v>
      </c>
      <c r="G1418" s="102" t="b">
        <v>0</v>
      </c>
    </row>
    <row r="1419" spans="1:7" ht="15">
      <c r="A1419" s="103" t="s">
        <v>879</v>
      </c>
      <c r="B1419" s="102">
        <v>8</v>
      </c>
      <c r="C1419" s="105">
        <v>0.004167947326604101</v>
      </c>
      <c r="D1419" s="102" t="s">
        <v>649</v>
      </c>
      <c r="E1419" s="102" t="b">
        <v>0</v>
      </c>
      <c r="F1419" s="102" t="b">
        <v>1</v>
      </c>
      <c r="G1419" s="102" t="b">
        <v>0</v>
      </c>
    </row>
    <row r="1420" spans="1:7" ht="15">
      <c r="A1420" s="103" t="s">
        <v>680</v>
      </c>
      <c r="B1420" s="102">
        <v>7</v>
      </c>
      <c r="C1420" s="105">
        <v>0.002490896872690102</v>
      </c>
      <c r="D1420" s="102" t="s">
        <v>649</v>
      </c>
      <c r="E1420" s="102" t="b">
        <v>0</v>
      </c>
      <c r="F1420" s="102" t="b">
        <v>0</v>
      </c>
      <c r="G1420" s="102" t="b">
        <v>0</v>
      </c>
    </row>
    <row r="1421" spans="1:7" ht="15">
      <c r="A1421" s="103" t="s">
        <v>761</v>
      </c>
      <c r="B1421" s="102">
        <v>7</v>
      </c>
      <c r="C1421" s="105">
        <v>0.0019533609615393598</v>
      </c>
      <c r="D1421" s="102" t="s">
        <v>649</v>
      </c>
      <c r="E1421" s="102" t="b">
        <v>0</v>
      </c>
      <c r="F1421" s="102" t="b">
        <v>0</v>
      </c>
      <c r="G1421" s="102" t="b">
        <v>0</v>
      </c>
    </row>
    <row r="1422" spans="1:7" ht="15">
      <c r="A1422" s="103" t="s">
        <v>715</v>
      </c>
      <c r="B1422" s="102">
        <v>7</v>
      </c>
      <c r="C1422" s="105">
        <v>0.0019533609615393598</v>
      </c>
      <c r="D1422" s="102" t="s">
        <v>649</v>
      </c>
      <c r="E1422" s="102" t="b">
        <v>0</v>
      </c>
      <c r="F1422" s="102" t="b">
        <v>0</v>
      </c>
      <c r="G1422" s="102" t="b">
        <v>0</v>
      </c>
    </row>
    <row r="1423" spans="1:7" ht="15">
      <c r="A1423" s="103" t="s">
        <v>753</v>
      </c>
      <c r="B1423" s="102">
        <v>7</v>
      </c>
      <c r="C1423" s="105">
        <v>0.0019533609615393598</v>
      </c>
      <c r="D1423" s="102" t="s">
        <v>649</v>
      </c>
      <c r="E1423" s="102" t="b">
        <v>0</v>
      </c>
      <c r="F1423" s="102" t="b">
        <v>0</v>
      </c>
      <c r="G1423" s="102" t="b">
        <v>0</v>
      </c>
    </row>
    <row r="1424" spans="1:7" ht="15">
      <c r="A1424" s="103" t="s">
        <v>754</v>
      </c>
      <c r="B1424" s="102">
        <v>7</v>
      </c>
      <c r="C1424" s="105">
        <v>0.0015992951083902886</v>
      </c>
      <c r="D1424" s="102" t="s">
        <v>649</v>
      </c>
      <c r="E1424" s="102" t="b">
        <v>0</v>
      </c>
      <c r="F1424" s="102" t="b">
        <v>0</v>
      </c>
      <c r="G1424" s="102" t="b">
        <v>0</v>
      </c>
    </row>
    <row r="1425" spans="1:7" ht="15">
      <c r="A1425" s="103" t="s">
        <v>864</v>
      </c>
      <c r="B1425" s="102">
        <v>7</v>
      </c>
      <c r="C1425" s="105">
        <v>0.0036469539107785885</v>
      </c>
      <c r="D1425" s="102" t="s">
        <v>649</v>
      </c>
      <c r="E1425" s="102" t="b">
        <v>0</v>
      </c>
      <c r="F1425" s="102" t="b">
        <v>0</v>
      </c>
      <c r="G1425" s="102" t="b">
        <v>0</v>
      </c>
    </row>
    <row r="1426" spans="1:7" ht="15">
      <c r="A1426" s="103" t="s">
        <v>795</v>
      </c>
      <c r="B1426" s="102">
        <v>7</v>
      </c>
      <c r="C1426" s="105">
        <v>0.0019533609615393598</v>
      </c>
      <c r="D1426" s="102" t="s">
        <v>649</v>
      </c>
      <c r="E1426" s="102" t="b">
        <v>0</v>
      </c>
      <c r="F1426" s="102" t="b">
        <v>0</v>
      </c>
      <c r="G1426" s="102" t="b">
        <v>0</v>
      </c>
    </row>
    <row r="1427" spans="1:7" ht="15">
      <c r="A1427" s="103" t="s">
        <v>877</v>
      </c>
      <c r="B1427" s="102">
        <v>7</v>
      </c>
      <c r="C1427" s="105">
        <v>0.002490896872690102</v>
      </c>
      <c r="D1427" s="102" t="s">
        <v>649</v>
      </c>
      <c r="E1427" s="102" t="b">
        <v>0</v>
      </c>
      <c r="F1427" s="102" t="b">
        <v>0</v>
      </c>
      <c r="G1427" s="102" t="b">
        <v>0</v>
      </c>
    </row>
    <row r="1428" spans="1:7" ht="15">
      <c r="A1428" s="103" t="s">
        <v>809</v>
      </c>
      <c r="B1428" s="102">
        <v>7</v>
      </c>
      <c r="C1428" s="105">
        <v>0.0019533609615393598</v>
      </c>
      <c r="D1428" s="102" t="s">
        <v>649</v>
      </c>
      <c r="E1428" s="102" t="b">
        <v>0</v>
      </c>
      <c r="F1428" s="102" t="b">
        <v>0</v>
      </c>
      <c r="G1428" s="102" t="b">
        <v>0</v>
      </c>
    </row>
    <row r="1429" spans="1:7" ht="15">
      <c r="A1429" s="103" t="s">
        <v>859</v>
      </c>
      <c r="B1429" s="102">
        <v>7</v>
      </c>
      <c r="C1429" s="105">
        <v>0.002917563128622871</v>
      </c>
      <c r="D1429" s="102" t="s">
        <v>649</v>
      </c>
      <c r="E1429" s="102" t="b">
        <v>0</v>
      </c>
      <c r="F1429" s="102" t="b">
        <v>0</v>
      </c>
      <c r="G1429" s="102" t="b">
        <v>0</v>
      </c>
    </row>
    <row r="1430" spans="1:7" ht="15">
      <c r="A1430" s="103" t="s">
        <v>878</v>
      </c>
      <c r="B1430" s="102">
        <v>7</v>
      </c>
      <c r="C1430" s="105">
        <v>0.002917563128622871</v>
      </c>
      <c r="D1430" s="102" t="s">
        <v>649</v>
      </c>
      <c r="E1430" s="102" t="b">
        <v>0</v>
      </c>
      <c r="F1430" s="102" t="b">
        <v>0</v>
      </c>
      <c r="G1430" s="102" t="b">
        <v>0</v>
      </c>
    </row>
    <row r="1431" spans="1:7" ht="15">
      <c r="A1431" s="103" t="s">
        <v>900</v>
      </c>
      <c r="B1431" s="102">
        <v>7</v>
      </c>
      <c r="C1431" s="105">
        <v>0.0036469539107785885</v>
      </c>
      <c r="D1431" s="102" t="s">
        <v>649</v>
      </c>
      <c r="E1431" s="102" t="b">
        <v>0</v>
      </c>
      <c r="F1431" s="102" t="b">
        <v>0</v>
      </c>
      <c r="G1431" s="102" t="b">
        <v>0</v>
      </c>
    </row>
    <row r="1432" spans="1:7" ht="15">
      <c r="A1432" s="103" t="s">
        <v>848</v>
      </c>
      <c r="B1432" s="102">
        <v>7</v>
      </c>
      <c r="C1432" s="105">
        <v>0.0036469539107785885</v>
      </c>
      <c r="D1432" s="102" t="s">
        <v>649</v>
      </c>
      <c r="E1432" s="102" t="b">
        <v>0</v>
      </c>
      <c r="F1432" s="102" t="b">
        <v>0</v>
      </c>
      <c r="G1432" s="102" t="b">
        <v>0</v>
      </c>
    </row>
    <row r="1433" spans="1:7" ht="15">
      <c r="A1433" s="103" t="s">
        <v>794</v>
      </c>
      <c r="B1433" s="102">
        <v>7</v>
      </c>
      <c r="C1433" s="105">
        <v>0.002917563128622871</v>
      </c>
      <c r="D1433" s="102" t="s">
        <v>649</v>
      </c>
      <c r="E1433" s="102" t="b">
        <v>0</v>
      </c>
      <c r="F1433" s="102" t="b">
        <v>0</v>
      </c>
      <c r="G1433" s="102" t="b">
        <v>0</v>
      </c>
    </row>
    <row r="1434" spans="1:7" ht="15">
      <c r="A1434" s="103" t="s">
        <v>377</v>
      </c>
      <c r="B1434" s="102">
        <v>6</v>
      </c>
      <c r="C1434" s="105">
        <v>0.0015098623633151864</v>
      </c>
      <c r="D1434" s="102" t="s">
        <v>649</v>
      </c>
      <c r="E1434" s="102" t="b">
        <v>0</v>
      </c>
      <c r="F1434" s="102" t="b">
        <v>0</v>
      </c>
      <c r="G1434" s="102" t="b">
        <v>0</v>
      </c>
    </row>
    <row r="1435" spans="1:7" ht="15">
      <c r="A1435" s="103" t="s">
        <v>701</v>
      </c>
      <c r="B1435" s="102">
        <v>6</v>
      </c>
      <c r="C1435" s="105">
        <v>0.0016743093956051655</v>
      </c>
      <c r="D1435" s="102" t="s">
        <v>649</v>
      </c>
      <c r="E1435" s="102" t="b">
        <v>0</v>
      </c>
      <c r="F1435" s="102" t="b">
        <v>0</v>
      </c>
      <c r="G1435" s="102" t="b">
        <v>0</v>
      </c>
    </row>
    <row r="1436" spans="1:7" ht="15">
      <c r="A1436" s="103" t="s">
        <v>826</v>
      </c>
      <c r="B1436" s="102">
        <v>6</v>
      </c>
      <c r="C1436" s="105">
        <v>0.0018755762969718452</v>
      </c>
      <c r="D1436" s="102" t="s">
        <v>649</v>
      </c>
      <c r="E1436" s="102" t="b">
        <v>0</v>
      </c>
      <c r="F1436" s="102" t="b">
        <v>0</v>
      </c>
      <c r="G1436" s="102" t="b">
        <v>0</v>
      </c>
    </row>
    <row r="1437" spans="1:7" ht="15">
      <c r="A1437" s="103" t="s">
        <v>691</v>
      </c>
      <c r="B1437" s="102">
        <v>6</v>
      </c>
      <c r="C1437" s="105">
        <v>0.0018755762969718452</v>
      </c>
      <c r="D1437" s="102" t="s">
        <v>649</v>
      </c>
      <c r="E1437" s="102" t="b">
        <v>0</v>
      </c>
      <c r="F1437" s="102" t="b">
        <v>0</v>
      </c>
      <c r="G1437" s="102" t="b">
        <v>0</v>
      </c>
    </row>
    <row r="1438" spans="1:7" ht="15">
      <c r="A1438" s="103" t="s">
        <v>759</v>
      </c>
      <c r="B1438" s="102">
        <v>6</v>
      </c>
      <c r="C1438" s="105">
        <v>0.0018755762969718452</v>
      </c>
      <c r="D1438" s="102" t="s">
        <v>649</v>
      </c>
      <c r="E1438" s="102" t="b">
        <v>0</v>
      </c>
      <c r="F1438" s="102" t="b">
        <v>0</v>
      </c>
      <c r="G1438" s="102" t="b">
        <v>0</v>
      </c>
    </row>
    <row r="1439" spans="1:7" ht="15">
      <c r="A1439" s="103" t="s">
        <v>692</v>
      </c>
      <c r="B1439" s="102">
        <v>6</v>
      </c>
      <c r="C1439" s="105">
        <v>0.0016743093956051655</v>
      </c>
      <c r="D1439" s="102" t="s">
        <v>649</v>
      </c>
      <c r="E1439" s="102" t="b">
        <v>0</v>
      </c>
      <c r="F1439" s="102" t="b">
        <v>0</v>
      </c>
      <c r="G1439" s="102" t="b">
        <v>0</v>
      </c>
    </row>
    <row r="1440" spans="1:7" ht="15">
      <c r="A1440" s="103" t="s">
        <v>843</v>
      </c>
      <c r="B1440" s="102">
        <v>6</v>
      </c>
      <c r="C1440" s="105">
        <v>0.0018755762969718452</v>
      </c>
      <c r="D1440" s="102" t="s">
        <v>649</v>
      </c>
      <c r="E1440" s="102" t="b">
        <v>0</v>
      </c>
      <c r="F1440" s="102" t="b">
        <v>0</v>
      </c>
      <c r="G1440" s="102" t="b">
        <v>0</v>
      </c>
    </row>
    <row r="1441" spans="1:7" ht="15">
      <c r="A1441" s="103" t="s">
        <v>949</v>
      </c>
      <c r="B1441" s="102">
        <v>6</v>
      </c>
      <c r="C1441" s="105">
        <v>0.0021350544623058017</v>
      </c>
      <c r="D1441" s="102" t="s">
        <v>649</v>
      </c>
      <c r="E1441" s="102" t="b">
        <v>0</v>
      </c>
      <c r="F1441" s="102" t="b">
        <v>0</v>
      </c>
      <c r="G1441" s="102" t="b">
        <v>0</v>
      </c>
    </row>
    <row r="1442" spans="1:7" ht="15">
      <c r="A1442" s="103" t="s">
        <v>726</v>
      </c>
      <c r="B1442" s="102">
        <v>6</v>
      </c>
      <c r="C1442" s="105">
        <v>0.0018755762969718452</v>
      </c>
      <c r="D1442" s="102" t="s">
        <v>649</v>
      </c>
      <c r="E1442" s="102" t="b">
        <v>0</v>
      </c>
      <c r="F1442" s="102" t="b">
        <v>0</v>
      </c>
      <c r="G1442" s="102" t="b">
        <v>0</v>
      </c>
    </row>
    <row r="1443" spans="1:7" ht="15">
      <c r="A1443" s="103" t="s">
        <v>946</v>
      </c>
      <c r="B1443" s="102">
        <v>6</v>
      </c>
      <c r="C1443" s="105">
        <v>0.0018755762969718452</v>
      </c>
      <c r="D1443" s="102" t="s">
        <v>649</v>
      </c>
      <c r="E1443" s="102" t="b">
        <v>1</v>
      </c>
      <c r="F1443" s="102" t="b">
        <v>0</v>
      </c>
      <c r="G1443" s="102" t="b">
        <v>0</v>
      </c>
    </row>
    <row r="1444" spans="1:7" ht="15">
      <c r="A1444" s="103" t="s">
        <v>772</v>
      </c>
      <c r="B1444" s="102">
        <v>6</v>
      </c>
      <c r="C1444" s="105">
        <v>0.0025007683959624607</v>
      </c>
      <c r="D1444" s="102" t="s">
        <v>649</v>
      </c>
      <c r="E1444" s="102" t="b">
        <v>1</v>
      </c>
      <c r="F1444" s="102" t="b">
        <v>0</v>
      </c>
      <c r="G1444" s="102" t="b">
        <v>0</v>
      </c>
    </row>
    <row r="1445" spans="1:7" ht="15">
      <c r="A1445" s="103" t="s">
        <v>820</v>
      </c>
      <c r="B1445" s="102">
        <v>6</v>
      </c>
      <c r="C1445" s="105">
        <v>0.0018755762969718452</v>
      </c>
      <c r="D1445" s="102" t="s">
        <v>649</v>
      </c>
      <c r="E1445" s="102" t="b">
        <v>0</v>
      </c>
      <c r="F1445" s="102" t="b">
        <v>0</v>
      </c>
      <c r="G1445" s="102" t="b">
        <v>0</v>
      </c>
    </row>
    <row r="1446" spans="1:7" ht="15">
      <c r="A1446" s="103" t="s">
        <v>1012</v>
      </c>
      <c r="B1446" s="102">
        <v>6</v>
      </c>
      <c r="C1446" s="105">
        <v>0.0031259604949530756</v>
      </c>
      <c r="D1446" s="102" t="s">
        <v>649</v>
      </c>
      <c r="E1446" s="102" t="b">
        <v>0</v>
      </c>
      <c r="F1446" s="102" t="b">
        <v>0</v>
      </c>
      <c r="G1446" s="102" t="b">
        <v>0</v>
      </c>
    </row>
    <row r="1447" spans="1:7" ht="15">
      <c r="A1447" s="103" t="s">
        <v>914</v>
      </c>
      <c r="B1447" s="102">
        <v>6</v>
      </c>
      <c r="C1447" s="105">
        <v>0.0021350544623058017</v>
      </c>
      <c r="D1447" s="102" t="s">
        <v>649</v>
      </c>
      <c r="E1447" s="102" t="b">
        <v>0</v>
      </c>
      <c r="F1447" s="102" t="b">
        <v>0</v>
      </c>
      <c r="G1447" s="102" t="b">
        <v>0</v>
      </c>
    </row>
    <row r="1448" spans="1:7" ht="15">
      <c r="A1448" s="103" t="s">
        <v>916</v>
      </c>
      <c r="B1448" s="102">
        <v>6</v>
      </c>
      <c r="C1448" s="105">
        <v>0.0018755762969718452</v>
      </c>
      <c r="D1448" s="102" t="s">
        <v>649</v>
      </c>
      <c r="E1448" s="102" t="b">
        <v>0</v>
      </c>
      <c r="F1448" s="102" t="b">
        <v>0</v>
      </c>
      <c r="G1448" s="102" t="b">
        <v>0</v>
      </c>
    </row>
    <row r="1449" spans="1:7" ht="15">
      <c r="A1449" s="103" t="s">
        <v>941</v>
      </c>
      <c r="B1449" s="102">
        <v>6</v>
      </c>
      <c r="C1449" s="105">
        <v>0.0025007683959624607</v>
      </c>
      <c r="D1449" s="102" t="s">
        <v>649</v>
      </c>
      <c r="E1449" s="102" t="b">
        <v>0</v>
      </c>
      <c r="F1449" s="102" t="b">
        <v>0</v>
      </c>
      <c r="G1449" s="102" t="b">
        <v>0</v>
      </c>
    </row>
    <row r="1450" spans="1:7" ht="15">
      <c r="A1450" s="103" t="s">
        <v>969</v>
      </c>
      <c r="B1450" s="102">
        <v>6</v>
      </c>
      <c r="C1450" s="105">
        <v>0.0025007683959624607</v>
      </c>
      <c r="D1450" s="102" t="s">
        <v>649</v>
      </c>
      <c r="E1450" s="102" t="b">
        <v>0</v>
      </c>
      <c r="F1450" s="102" t="b">
        <v>0</v>
      </c>
      <c r="G1450" s="102" t="b">
        <v>0</v>
      </c>
    </row>
    <row r="1451" spans="1:7" ht="15">
      <c r="A1451" s="103" t="s">
        <v>1000</v>
      </c>
      <c r="B1451" s="102">
        <v>6</v>
      </c>
      <c r="C1451" s="105">
        <v>0.0025007683959624607</v>
      </c>
      <c r="D1451" s="102" t="s">
        <v>649</v>
      </c>
      <c r="E1451" s="102" t="b">
        <v>0</v>
      </c>
      <c r="F1451" s="102" t="b">
        <v>0</v>
      </c>
      <c r="G1451" s="102" t="b">
        <v>0</v>
      </c>
    </row>
    <row r="1452" spans="1:7" ht="15">
      <c r="A1452" s="103" t="s">
        <v>958</v>
      </c>
      <c r="B1452" s="102">
        <v>5</v>
      </c>
      <c r="C1452" s="105">
        <v>0.0020839736633020507</v>
      </c>
      <c r="D1452" s="102" t="s">
        <v>649</v>
      </c>
      <c r="E1452" s="102" t="b">
        <v>0</v>
      </c>
      <c r="F1452" s="102" t="b">
        <v>0</v>
      </c>
      <c r="G1452" s="102" t="b">
        <v>0</v>
      </c>
    </row>
    <row r="1453" spans="1:7" ht="15">
      <c r="A1453" s="103" t="s">
        <v>840</v>
      </c>
      <c r="B1453" s="102">
        <v>5</v>
      </c>
      <c r="C1453" s="105">
        <v>0.0017792120519215012</v>
      </c>
      <c r="D1453" s="102" t="s">
        <v>649</v>
      </c>
      <c r="E1453" s="102" t="b">
        <v>0</v>
      </c>
      <c r="F1453" s="102" t="b">
        <v>0</v>
      </c>
      <c r="G1453" s="102" t="b">
        <v>0</v>
      </c>
    </row>
    <row r="1454" spans="1:7" ht="15">
      <c r="A1454" s="103" t="s">
        <v>687</v>
      </c>
      <c r="B1454" s="102">
        <v>5</v>
      </c>
      <c r="C1454" s="105">
        <v>0.0017792120519215012</v>
      </c>
      <c r="D1454" s="102" t="s">
        <v>649</v>
      </c>
      <c r="E1454" s="102" t="b">
        <v>0</v>
      </c>
      <c r="F1454" s="102" t="b">
        <v>0</v>
      </c>
      <c r="G1454" s="102" t="b">
        <v>0</v>
      </c>
    </row>
    <row r="1455" spans="1:7" ht="15">
      <c r="A1455" s="103" t="s">
        <v>740</v>
      </c>
      <c r="B1455" s="102">
        <v>5</v>
      </c>
      <c r="C1455" s="105">
        <v>0.0013952578296709713</v>
      </c>
      <c r="D1455" s="102" t="s">
        <v>649</v>
      </c>
      <c r="E1455" s="102" t="b">
        <v>0</v>
      </c>
      <c r="F1455" s="102" t="b">
        <v>0</v>
      </c>
      <c r="G1455" s="102" t="b">
        <v>0</v>
      </c>
    </row>
    <row r="1456" spans="1:7" ht="15">
      <c r="A1456" s="103" t="s">
        <v>883</v>
      </c>
      <c r="B1456" s="102">
        <v>5</v>
      </c>
      <c r="C1456" s="105">
        <v>0.0015629802474765378</v>
      </c>
      <c r="D1456" s="102" t="s">
        <v>649</v>
      </c>
      <c r="E1456" s="102" t="b">
        <v>0</v>
      </c>
      <c r="F1456" s="102" t="b">
        <v>0</v>
      </c>
      <c r="G1456" s="102" t="b">
        <v>0</v>
      </c>
    </row>
    <row r="1457" spans="1:7" ht="15">
      <c r="A1457" s="103" t="s">
        <v>866</v>
      </c>
      <c r="B1457" s="102">
        <v>5</v>
      </c>
      <c r="C1457" s="105">
        <v>0.002604967079127563</v>
      </c>
      <c r="D1457" s="102" t="s">
        <v>649</v>
      </c>
      <c r="E1457" s="102" t="b">
        <v>0</v>
      </c>
      <c r="F1457" s="102" t="b">
        <v>0</v>
      </c>
      <c r="G1457" s="102" t="b">
        <v>0</v>
      </c>
    </row>
    <row r="1458" spans="1:7" ht="15">
      <c r="A1458" s="103" t="s">
        <v>892</v>
      </c>
      <c r="B1458" s="102">
        <v>5</v>
      </c>
      <c r="C1458" s="105">
        <v>0.0017792120519215012</v>
      </c>
      <c r="D1458" s="102" t="s">
        <v>649</v>
      </c>
      <c r="E1458" s="102" t="b">
        <v>0</v>
      </c>
      <c r="F1458" s="102" t="b">
        <v>0</v>
      </c>
      <c r="G1458" s="102" t="b">
        <v>0</v>
      </c>
    </row>
    <row r="1459" spans="1:7" ht="15">
      <c r="A1459" s="103" t="s">
        <v>853</v>
      </c>
      <c r="B1459" s="102">
        <v>5</v>
      </c>
      <c r="C1459" s="105">
        <v>0.0020839736633020507</v>
      </c>
      <c r="D1459" s="102" t="s">
        <v>649</v>
      </c>
      <c r="E1459" s="102" t="b">
        <v>0</v>
      </c>
      <c r="F1459" s="102" t="b">
        <v>0</v>
      </c>
      <c r="G1459" s="102" t="b">
        <v>0</v>
      </c>
    </row>
    <row r="1460" spans="1:7" ht="15">
      <c r="A1460" s="103" t="s">
        <v>731</v>
      </c>
      <c r="B1460" s="102">
        <v>5</v>
      </c>
      <c r="C1460" s="105">
        <v>0.0017792120519215012</v>
      </c>
      <c r="D1460" s="102" t="s">
        <v>649</v>
      </c>
      <c r="E1460" s="102" t="b">
        <v>0</v>
      </c>
      <c r="F1460" s="102" t="b">
        <v>0</v>
      </c>
      <c r="G1460" s="102" t="b">
        <v>0</v>
      </c>
    </row>
    <row r="1461" spans="1:7" ht="15">
      <c r="A1461" s="103" t="s">
        <v>1087</v>
      </c>
      <c r="B1461" s="102">
        <v>5</v>
      </c>
      <c r="C1461" s="105">
        <v>0.002604967079127563</v>
      </c>
      <c r="D1461" s="102" t="s">
        <v>649</v>
      </c>
      <c r="E1461" s="102" t="b">
        <v>0</v>
      </c>
      <c r="F1461" s="102" t="b">
        <v>0</v>
      </c>
      <c r="G1461" s="102" t="b">
        <v>0</v>
      </c>
    </row>
    <row r="1462" spans="1:7" ht="15">
      <c r="A1462" s="103" t="s">
        <v>812</v>
      </c>
      <c r="B1462" s="102">
        <v>5</v>
      </c>
      <c r="C1462" s="105">
        <v>0.0015629802474765378</v>
      </c>
      <c r="D1462" s="102" t="s">
        <v>649</v>
      </c>
      <c r="E1462" s="102" t="b">
        <v>0</v>
      </c>
      <c r="F1462" s="102" t="b">
        <v>0</v>
      </c>
      <c r="G1462" s="102" t="b">
        <v>0</v>
      </c>
    </row>
    <row r="1463" spans="1:7" ht="15">
      <c r="A1463" s="103" t="s">
        <v>1029</v>
      </c>
      <c r="B1463" s="102">
        <v>5</v>
      </c>
      <c r="C1463" s="105">
        <v>0.0020839736633020507</v>
      </c>
      <c r="D1463" s="102" t="s">
        <v>649</v>
      </c>
      <c r="E1463" s="102" t="b">
        <v>0</v>
      </c>
      <c r="F1463" s="102" t="b">
        <v>0</v>
      </c>
      <c r="G1463" s="102" t="b">
        <v>0</v>
      </c>
    </row>
    <row r="1464" spans="1:7" ht="15">
      <c r="A1464" s="103" t="s">
        <v>897</v>
      </c>
      <c r="B1464" s="102">
        <v>5</v>
      </c>
      <c r="C1464" s="105">
        <v>0.0017792120519215012</v>
      </c>
      <c r="D1464" s="102" t="s">
        <v>649</v>
      </c>
      <c r="E1464" s="102" t="b">
        <v>0</v>
      </c>
      <c r="F1464" s="102" t="b">
        <v>1</v>
      </c>
      <c r="G1464" s="102" t="b">
        <v>0</v>
      </c>
    </row>
    <row r="1465" spans="1:7" ht="15">
      <c r="A1465" s="103" t="s">
        <v>730</v>
      </c>
      <c r="B1465" s="102">
        <v>5</v>
      </c>
      <c r="C1465" s="105">
        <v>0.0015629802474765378</v>
      </c>
      <c r="D1465" s="102" t="s">
        <v>649</v>
      </c>
      <c r="E1465" s="102" t="b">
        <v>0</v>
      </c>
      <c r="F1465" s="102" t="b">
        <v>0</v>
      </c>
      <c r="G1465" s="102" t="b">
        <v>0</v>
      </c>
    </row>
    <row r="1466" spans="1:7" ht="15">
      <c r="A1466" s="103" t="s">
        <v>776</v>
      </c>
      <c r="B1466" s="102">
        <v>5</v>
      </c>
      <c r="C1466" s="105">
        <v>0.0013952578296709713</v>
      </c>
      <c r="D1466" s="102" t="s">
        <v>649</v>
      </c>
      <c r="E1466" s="102" t="b">
        <v>0</v>
      </c>
      <c r="F1466" s="102" t="b">
        <v>0</v>
      </c>
      <c r="G1466" s="102" t="b">
        <v>0</v>
      </c>
    </row>
    <row r="1467" spans="1:7" ht="15">
      <c r="A1467" s="103" t="s">
        <v>725</v>
      </c>
      <c r="B1467" s="102">
        <v>5</v>
      </c>
      <c r="C1467" s="105">
        <v>0.0015629802474765378</v>
      </c>
      <c r="D1467" s="102" t="s">
        <v>649</v>
      </c>
      <c r="E1467" s="102" t="b">
        <v>0</v>
      </c>
      <c r="F1467" s="102" t="b">
        <v>0</v>
      </c>
      <c r="G1467" s="102" t="b">
        <v>0</v>
      </c>
    </row>
    <row r="1468" spans="1:7" ht="15">
      <c r="A1468" s="103" t="s">
        <v>685</v>
      </c>
      <c r="B1468" s="102">
        <v>5</v>
      </c>
      <c r="C1468" s="105">
        <v>0.0017792120519215012</v>
      </c>
      <c r="D1468" s="102" t="s">
        <v>649</v>
      </c>
      <c r="E1468" s="102" t="b">
        <v>0</v>
      </c>
      <c r="F1468" s="102" t="b">
        <v>0</v>
      </c>
      <c r="G1468" s="102" t="b">
        <v>0</v>
      </c>
    </row>
    <row r="1469" spans="1:7" ht="15">
      <c r="A1469" s="103" t="s">
        <v>728</v>
      </c>
      <c r="B1469" s="102">
        <v>5</v>
      </c>
      <c r="C1469" s="105">
        <v>0.0017792120519215012</v>
      </c>
      <c r="D1469" s="102" t="s">
        <v>649</v>
      </c>
      <c r="E1469" s="102" t="b">
        <v>0</v>
      </c>
      <c r="F1469" s="102" t="b">
        <v>0</v>
      </c>
      <c r="G1469" s="102" t="b">
        <v>0</v>
      </c>
    </row>
    <row r="1470" spans="1:7" ht="15">
      <c r="A1470" s="103" t="s">
        <v>808</v>
      </c>
      <c r="B1470" s="102">
        <v>5</v>
      </c>
      <c r="C1470" s="105">
        <v>0.0017792120519215012</v>
      </c>
      <c r="D1470" s="102" t="s">
        <v>649</v>
      </c>
      <c r="E1470" s="102" t="b">
        <v>0</v>
      </c>
      <c r="F1470" s="102" t="b">
        <v>0</v>
      </c>
      <c r="G1470" s="102" t="b">
        <v>0</v>
      </c>
    </row>
    <row r="1471" spans="1:7" ht="15">
      <c r="A1471" s="103" t="s">
        <v>935</v>
      </c>
      <c r="B1471" s="102">
        <v>5</v>
      </c>
      <c r="C1471" s="105">
        <v>0.0017792120519215012</v>
      </c>
      <c r="D1471" s="102" t="s">
        <v>649</v>
      </c>
      <c r="E1471" s="102" t="b">
        <v>0</v>
      </c>
      <c r="F1471" s="102" t="b">
        <v>0</v>
      </c>
      <c r="G1471" s="102" t="b">
        <v>0</v>
      </c>
    </row>
    <row r="1472" spans="1:7" ht="15">
      <c r="A1472" s="103" t="s">
        <v>764</v>
      </c>
      <c r="B1472" s="102">
        <v>5</v>
      </c>
      <c r="C1472" s="105">
        <v>0.0015629802474765378</v>
      </c>
      <c r="D1472" s="102" t="s">
        <v>649</v>
      </c>
      <c r="E1472" s="102" t="b">
        <v>0</v>
      </c>
      <c r="F1472" s="102" t="b">
        <v>0</v>
      </c>
      <c r="G1472" s="102" t="b">
        <v>0</v>
      </c>
    </row>
    <row r="1473" spans="1:7" ht="15">
      <c r="A1473" s="103" t="s">
        <v>1072</v>
      </c>
      <c r="B1473" s="102">
        <v>5</v>
      </c>
      <c r="C1473" s="105">
        <v>0.002604967079127563</v>
      </c>
      <c r="D1473" s="102" t="s">
        <v>649</v>
      </c>
      <c r="E1473" s="102" t="b">
        <v>0</v>
      </c>
      <c r="F1473" s="102" t="b">
        <v>0</v>
      </c>
      <c r="G1473" s="102" t="b">
        <v>0</v>
      </c>
    </row>
    <row r="1474" spans="1:7" ht="15">
      <c r="A1474" s="103" t="s">
        <v>711</v>
      </c>
      <c r="B1474" s="102">
        <v>5</v>
      </c>
      <c r="C1474" s="105">
        <v>0.0015629802474765378</v>
      </c>
      <c r="D1474" s="102" t="s">
        <v>649</v>
      </c>
      <c r="E1474" s="102" t="b">
        <v>0</v>
      </c>
      <c r="F1474" s="102" t="b">
        <v>0</v>
      </c>
      <c r="G1474" s="102" t="b">
        <v>0</v>
      </c>
    </row>
    <row r="1475" spans="1:7" ht="15">
      <c r="A1475" s="103" t="s">
        <v>917</v>
      </c>
      <c r="B1475" s="102">
        <v>5</v>
      </c>
      <c r="C1475" s="105">
        <v>0.0015629802474765378</v>
      </c>
      <c r="D1475" s="102" t="s">
        <v>649</v>
      </c>
      <c r="E1475" s="102" t="b">
        <v>0</v>
      </c>
      <c r="F1475" s="102" t="b">
        <v>0</v>
      </c>
      <c r="G1475" s="102" t="b">
        <v>0</v>
      </c>
    </row>
    <row r="1476" spans="1:7" ht="15">
      <c r="A1476" s="103" t="s">
        <v>675</v>
      </c>
      <c r="B1476" s="102">
        <v>5</v>
      </c>
      <c r="C1476" s="105">
        <v>0.0017792120519215012</v>
      </c>
      <c r="D1476" s="102" t="s">
        <v>649</v>
      </c>
      <c r="E1476" s="102" t="b">
        <v>0</v>
      </c>
      <c r="F1476" s="102" t="b">
        <v>0</v>
      </c>
      <c r="G1476" s="102" t="b">
        <v>0</v>
      </c>
    </row>
    <row r="1477" spans="1:7" ht="15">
      <c r="A1477" s="103" t="s">
        <v>847</v>
      </c>
      <c r="B1477" s="102">
        <v>5</v>
      </c>
      <c r="C1477" s="105">
        <v>0.0020839736633020507</v>
      </c>
      <c r="D1477" s="102" t="s">
        <v>649</v>
      </c>
      <c r="E1477" s="102" t="b">
        <v>0</v>
      </c>
      <c r="F1477" s="102" t="b">
        <v>0</v>
      </c>
      <c r="G1477" s="102" t="b">
        <v>0</v>
      </c>
    </row>
    <row r="1478" spans="1:7" ht="15">
      <c r="A1478" s="103" t="s">
        <v>798</v>
      </c>
      <c r="B1478" s="102">
        <v>5</v>
      </c>
      <c r="C1478" s="105">
        <v>0.0017792120519215012</v>
      </c>
      <c r="D1478" s="102" t="s">
        <v>649</v>
      </c>
      <c r="E1478" s="102" t="b">
        <v>0</v>
      </c>
      <c r="F1478" s="102" t="b">
        <v>0</v>
      </c>
      <c r="G1478" s="102" t="b">
        <v>0</v>
      </c>
    </row>
    <row r="1479" spans="1:7" ht="15">
      <c r="A1479" s="103" t="s">
        <v>993</v>
      </c>
      <c r="B1479" s="102">
        <v>5</v>
      </c>
      <c r="C1479" s="105">
        <v>0.0020839736633020507</v>
      </c>
      <c r="D1479" s="102" t="s">
        <v>649</v>
      </c>
      <c r="E1479" s="102" t="b">
        <v>0</v>
      </c>
      <c r="F1479" s="102" t="b">
        <v>0</v>
      </c>
      <c r="G1479" s="102" t="b">
        <v>0</v>
      </c>
    </row>
    <row r="1480" spans="1:7" ht="15">
      <c r="A1480" s="103" t="s">
        <v>923</v>
      </c>
      <c r="B1480" s="102">
        <v>5</v>
      </c>
      <c r="C1480" s="105">
        <v>0.0020839736633020507</v>
      </c>
      <c r="D1480" s="102" t="s">
        <v>649</v>
      </c>
      <c r="E1480" s="102" t="b">
        <v>0</v>
      </c>
      <c r="F1480" s="102" t="b">
        <v>0</v>
      </c>
      <c r="G1480" s="102" t="b">
        <v>0</v>
      </c>
    </row>
    <row r="1481" spans="1:7" ht="15">
      <c r="A1481" s="103" t="s">
        <v>1026</v>
      </c>
      <c r="B1481" s="102">
        <v>5</v>
      </c>
      <c r="C1481" s="105">
        <v>0.0015629802474765378</v>
      </c>
      <c r="D1481" s="102" t="s">
        <v>649</v>
      </c>
      <c r="E1481" s="102" t="b">
        <v>0</v>
      </c>
      <c r="F1481" s="102" t="b">
        <v>0</v>
      </c>
      <c r="G1481" s="102" t="b">
        <v>0</v>
      </c>
    </row>
    <row r="1482" spans="1:7" ht="15">
      <c r="A1482" s="103" t="s">
        <v>746</v>
      </c>
      <c r="B1482" s="102">
        <v>5</v>
      </c>
      <c r="C1482" s="105">
        <v>0.002604967079127563</v>
      </c>
      <c r="D1482" s="102" t="s">
        <v>649</v>
      </c>
      <c r="E1482" s="102" t="b">
        <v>0</v>
      </c>
      <c r="F1482" s="102" t="b">
        <v>0</v>
      </c>
      <c r="G1482" s="102" t="b">
        <v>0</v>
      </c>
    </row>
    <row r="1483" spans="1:7" ht="15">
      <c r="A1483" s="103" t="s">
        <v>838</v>
      </c>
      <c r="B1483" s="102">
        <v>4</v>
      </c>
      <c r="C1483" s="105">
        <v>0.0012503841979812304</v>
      </c>
      <c r="D1483" s="102" t="s">
        <v>649</v>
      </c>
      <c r="E1483" s="102" t="b">
        <v>0</v>
      </c>
      <c r="F1483" s="102" t="b">
        <v>0</v>
      </c>
      <c r="G1483" s="102" t="b">
        <v>0</v>
      </c>
    </row>
    <row r="1484" spans="1:7" ht="15">
      <c r="A1484" s="103" t="s">
        <v>752</v>
      </c>
      <c r="B1484" s="102">
        <v>4</v>
      </c>
      <c r="C1484" s="105">
        <v>0.001423369641537201</v>
      </c>
      <c r="D1484" s="102" t="s">
        <v>649</v>
      </c>
      <c r="E1484" s="102" t="b">
        <v>0</v>
      </c>
      <c r="F1484" s="102" t="b">
        <v>0</v>
      </c>
      <c r="G1484" s="102" t="b">
        <v>0</v>
      </c>
    </row>
    <row r="1485" spans="1:7" ht="15">
      <c r="A1485" s="103" t="s">
        <v>807</v>
      </c>
      <c r="B1485" s="102">
        <v>4</v>
      </c>
      <c r="C1485" s="105">
        <v>0.0012503841979812304</v>
      </c>
      <c r="D1485" s="102" t="s">
        <v>649</v>
      </c>
      <c r="E1485" s="102" t="b">
        <v>0</v>
      </c>
      <c r="F1485" s="102" t="b">
        <v>0</v>
      </c>
      <c r="G1485" s="102" t="b">
        <v>0</v>
      </c>
    </row>
    <row r="1486" spans="1:7" ht="15">
      <c r="A1486" s="103" t="s">
        <v>1022</v>
      </c>
      <c r="B1486" s="102">
        <v>4</v>
      </c>
      <c r="C1486" s="105">
        <v>0.0016671789306416406</v>
      </c>
      <c r="D1486" s="102" t="s">
        <v>649</v>
      </c>
      <c r="E1486" s="102" t="b">
        <v>1</v>
      </c>
      <c r="F1486" s="102" t="b">
        <v>0</v>
      </c>
      <c r="G1486" s="102" t="b">
        <v>0</v>
      </c>
    </row>
    <row r="1487" spans="1:7" ht="15">
      <c r="A1487" s="103" t="s">
        <v>729</v>
      </c>
      <c r="B1487" s="102">
        <v>4</v>
      </c>
      <c r="C1487" s="105">
        <v>0.0012503841979812304</v>
      </c>
      <c r="D1487" s="102" t="s">
        <v>649</v>
      </c>
      <c r="E1487" s="102" t="b">
        <v>0</v>
      </c>
      <c r="F1487" s="102" t="b">
        <v>0</v>
      </c>
      <c r="G1487" s="102" t="b">
        <v>0</v>
      </c>
    </row>
    <row r="1488" spans="1:7" ht="15">
      <c r="A1488" s="103" t="s">
        <v>830</v>
      </c>
      <c r="B1488" s="102">
        <v>4</v>
      </c>
      <c r="C1488" s="105">
        <v>0.001423369641537201</v>
      </c>
      <c r="D1488" s="102" t="s">
        <v>649</v>
      </c>
      <c r="E1488" s="102" t="b">
        <v>0</v>
      </c>
      <c r="F1488" s="102" t="b">
        <v>0</v>
      </c>
      <c r="G1488" s="102" t="b">
        <v>0</v>
      </c>
    </row>
    <row r="1489" spans="1:7" ht="15">
      <c r="A1489" s="103" t="s">
        <v>831</v>
      </c>
      <c r="B1489" s="102">
        <v>4</v>
      </c>
      <c r="C1489" s="105">
        <v>0.001423369641537201</v>
      </c>
      <c r="D1489" s="102" t="s">
        <v>649</v>
      </c>
      <c r="E1489" s="102" t="b">
        <v>0</v>
      </c>
      <c r="F1489" s="102" t="b">
        <v>0</v>
      </c>
      <c r="G1489" s="102" t="b">
        <v>0</v>
      </c>
    </row>
    <row r="1490" spans="1:7" ht="15">
      <c r="A1490" s="103" t="s">
        <v>873</v>
      </c>
      <c r="B1490" s="102">
        <v>4</v>
      </c>
      <c r="C1490" s="105">
        <v>0.0012503841979812304</v>
      </c>
      <c r="D1490" s="102" t="s">
        <v>649</v>
      </c>
      <c r="E1490" s="102" t="b">
        <v>0</v>
      </c>
      <c r="F1490" s="102" t="b">
        <v>0</v>
      </c>
      <c r="G1490" s="102" t="b">
        <v>0</v>
      </c>
    </row>
    <row r="1491" spans="1:7" ht="15">
      <c r="A1491" s="103" t="s">
        <v>732</v>
      </c>
      <c r="B1491" s="102">
        <v>4</v>
      </c>
      <c r="C1491" s="105">
        <v>0.0016671789306416406</v>
      </c>
      <c r="D1491" s="102" t="s">
        <v>649</v>
      </c>
      <c r="E1491" s="102" t="b">
        <v>0</v>
      </c>
      <c r="F1491" s="102" t="b">
        <v>0</v>
      </c>
      <c r="G1491" s="102" t="b">
        <v>0</v>
      </c>
    </row>
    <row r="1492" spans="1:7" ht="15">
      <c r="A1492" s="103" t="s">
        <v>1220</v>
      </c>
      <c r="B1492" s="102">
        <v>4</v>
      </c>
      <c r="C1492" s="105">
        <v>0.0016671789306416406</v>
      </c>
      <c r="D1492" s="102" t="s">
        <v>649</v>
      </c>
      <c r="E1492" s="102" t="b">
        <v>0</v>
      </c>
      <c r="F1492" s="102" t="b">
        <v>0</v>
      </c>
      <c r="G1492" s="102" t="b">
        <v>0</v>
      </c>
    </row>
    <row r="1493" spans="1:7" ht="15">
      <c r="A1493" s="103" t="s">
        <v>932</v>
      </c>
      <c r="B1493" s="102">
        <v>4</v>
      </c>
      <c r="C1493" s="105">
        <v>0.0012503841979812304</v>
      </c>
      <c r="D1493" s="102" t="s">
        <v>649</v>
      </c>
      <c r="E1493" s="102" t="b">
        <v>0</v>
      </c>
      <c r="F1493" s="102" t="b">
        <v>0</v>
      </c>
      <c r="G1493" s="102" t="b">
        <v>0</v>
      </c>
    </row>
    <row r="1494" spans="1:7" ht="15">
      <c r="A1494" s="103" t="s">
        <v>966</v>
      </c>
      <c r="B1494" s="102">
        <v>4</v>
      </c>
      <c r="C1494" s="105">
        <v>0.0012503841979812304</v>
      </c>
      <c r="D1494" s="102" t="s">
        <v>649</v>
      </c>
      <c r="E1494" s="102" t="b">
        <v>0</v>
      </c>
      <c r="F1494" s="102" t="b">
        <v>0</v>
      </c>
      <c r="G1494" s="102" t="b">
        <v>0</v>
      </c>
    </row>
    <row r="1495" spans="1:7" ht="15">
      <c r="A1495" s="103" t="s">
        <v>755</v>
      </c>
      <c r="B1495" s="102">
        <v>4</v>
      </c>
      <c r="C1495" s="105">
        <v>0.001423369641537201</v>
      </c>
      <c r="D1495" s="102" t="s">
        <v>649</v>
      </c>
      <c r="E1495" s="102" t="b">
        <v>0</v>
      </c>
      <c r="F1495" s="102" t="b">
        <v>0</v>
      </c>
      <c r="G1495" s="102" t="b">
        <v>0</v>
      </c>
    </row>
    <row r="1496" spans="1:7" ht="15">
      <c r="A1496" s="103" t="s">
        <v>888</v>
      </c>
      <c r="B1496" s="102">
        <v>4</v>
      </c>
      <c r="C1496" s="105">
        <v>0.0012503841979812304</v>
      </c>
      <c r="D1496" s="102" t="s">
        <v>649</v>
      </c>
      <c r="E1496" s="102" t="b">
        <v>0</v>
      </c>
      <c r="F1496" s="102" t="b">
        <v>0</v>
      </c>
      <c r="G1496" s="102" t="b">
        <v>0</v>
      </c>
    </row>
    <row r="1497" spans="1:7" ht="15">
      <c r="A1497" s="103" t="s">
        <v>986</v>
      </c>
      <c r="B1497" s="102">
        <v>4</v>
      </c>
      <c r="C1497" s="105">
        <v>0.001423369641537201</v>
      </c>
      <c r="D1497" s="102" t="s">
        <v>649</v>
      </c>
      <c r="E1497" s="102" t="b">
        <v>0</v>
      </c>
      <c r="F1497" s="102" t="b">
        <v>0</v>
      </c>
      <c r="G1497" s="102" t="b">
        <v>0</v>
      </c>
    </row>
    <row r="1498" spans="1:7" ht="15">
      <c r="A1498" s="103" t="s">
        <v>822</v>
      </c>
      <c r="B1498" s="102">
        <v>4</v>
      </c>
      <c r="C1498" s="105">
        <v>0.001423369641537201</v>
      </c>
      <c r="D1498" s="102" t="s">
        <v>649</v>
      </c>
      <c r="E1498" s="102" t="b">
        <v>0</v>
      </c>
      <c r="F1498" s="102" t="b">
        <v>0</v>
      </c>
      <c r="G1498" s="102" t="b">
        <v>0</v>
      </c>
    </row>
    <row r="1499" spans="1:7" ht="15">
      <c r="A1499" s="103" t="s">
        <v>913</v>
      </c>
      <c r="B1499" s="102">
        <v>4</v>
      </c>
      <c r="C1499" s="105">
        <v>0.0020839736633020507</v>
      </c>
      <c r="D1499" s="102" t="s">
        <v>649</v>
      </c>
      <c r="E1499" s="102" t="b">
        <v>0</v>
      </c>
      <c r="F1499" s="102" t="b">
        <v>0</v>
      </c>
      <c r="G1499" s="102" t="b">
        <v>0</v>
      </c>
    </row>
    <row r="1500" spans="1:7" ht="15">
      <c r="A1500" s="103" t="s">
        <v>802</v>
      </c>
      <c r="B1500" s="102">
        <v>4</v>
      </c>
      <c r="C1500" s="105">
        <v>0.0016671789306416406</v>
      </c>
      <c r="D1500" s="102" t="s">
        <v>649</v>
      </c>
      <c r="E1500" s="102" t="b">
        <v>0</v>
      </c>
      <c r="F1500" s="102" t="b">
        <v>0</v>
      </c>
      <c r="G1500" s="102" t="b">
        <v>0</v>
      </c>
    </row>
    <row r="1501" spans="1:7" ht="15">
      <c r="A1501" s="103" t="s">
        <v>735</v>
      </c>
      <c r="B1501" s="102">
        <v>4</v>
      </c>
      <c r="C1501" s="105">
        <v>0.001423369641537201</v>
      </c>
      <c r="D1501" s="102" t="s">
        <v>649</v>
      </c>
      <c r="E1501" s="102" t="b">
        <v>1</v>
      </c>
      <c r="F1501" s="102" t="b">
        <v>0</v>
      </c>
      <c r="G1501" s="102" t="b">
        <v>0</v>
      </c>
    </row>
    <row r="1502" spans="1:7" ht="15">
      <c r="A1502" s="103" t="s">
        <v>721</v>
      </c>
      <c r="B1502" s="102">
        <v>4</v>
      </c>
      <c r="C1502" s="105">
        <v>0.001423369641537201</v>
      </c>
      <c r="D1502" s="102" t="s">
        <v>649</v>
      </c>
      <c r="E1502" s="102" t="b">
        <v>0</v>
      </c>
      <c r="F1502" s="102" t="b">
        <v>0</v>
      </c>
      <c r="G1502" s="102" t="b">
        <v>0</v>
      </c>
    </row>
    <row r="1503" spans="1:7" ht="15">
      <c r="A1503" s="103" t="s">
        <v>1081</v>
      </c>
      <c r="B1503" s="102">
        <v>4</v>
      </c>
      <c r="C1503" s="105">
        <v>0.0016671789306416406</v>
      </c>
      <c r="D1503" s="102" t="s">
        <v>649</v>
      </c>
      <c r="E1503" s="102" t="b">
        <v>0</v>
      </c>
      <c r="F1503" s="102" t="b">
        <v>0</v>
      </c>
      <c r="G1503" s="102" t="b">
        <v>0</v>
      </c>
    </row>
    <row r="1504" spans="1:7" ht="15">
      <c r="A1504" s="103" t="s">
        <v>744</v>
      </c>
      <c r="B1504" s="102">
        <v>4</v>
      </c>
      <c r="C1504" s="105">
        <v>0.0012503841979812304</v>
      </c>
      <c r="D1504" s="102" t="s">
        <v>649</v>
      </c>
      <c r="E1504" s="102" t="b">
        <v>0</v>
      </c>
      <c r="F1504" s="102" t="b">
        <v>0</v>
      </c>
      <c r="G1504" s="102" t="b">
        <v>0</v>
      </c>
    </row>
    <row r="1505" spans="1:7" ht="15">
      <c r="A1505" s="103" t="s">
        <v>874</v>
      </c>
      <c r="B1505" s="102">
        <v>4</v>
      </c>
      <c r="C1505" s="105">
        <v>0.001423369641537201</v>
      </c>
      <c r="D1505" s="102" t="s">
        <v>649</v>
      </c>
      <c r="E1505" s="102" t="b">
        <v>0</v>
      </c>
      <c r="F1505" s="102" t="b">
        <v>0</v>
      </c>
      <c r="G1505" s="102" t="b">
        <v>0</v>
      </c>
    </row>
    <row r="1506" spans="1:7" ht="15">
      <c r="A1506" s="103" t="s">
        <v>1061</v>
      </c>
      <c r="B1506" s="102">
        <v>4</v>
      </c>
      <c r="C1506" s="105">
        <v>0.0012503841979812304</v>
      </c>
      <c r="D1506" s="102" t="s">
        <v>649</v>
      </c>
      <c r="E1506" s="102" t="b">
        <v>0</v>
      </c>
      <c r="F1506" s="102" t="b">
        <v>0</v>
      </c>
      <c r="G1506" s="102" t="b">
        <v>0</v>
      </c>
    </row>
    <row r="1507" spans="1:7" ht="15">
      <c r="A1507" s="103" t="s">
        <v>974</v>
      </c>
      <c r="B1507" s="102">
        <v>4</v>
      </c>
      <c r="C1507" s="105">
        <v>0.001423369641537201</v>
      </c>
      <c r="D1507" s="102" t="s">
        <v>649</v>
      </c>
      <c r="E1507" s="102" t="b">
        <v>1</v>
      </c>
      <c r="F1507" s="102" t="b">
        <v>0</v>
      </c>
      <c r="G1507" s="102" t="b">
        <v>0</v>
      </c>
    </row>
    <row r="1508" spans="1:7" ht="15">
      <c r="A1508" s="103" t="s">
        <v>710</v>
      </c>
      <c r="B1508" s="102">
        <v>4</v>
      </c>
      <c r="C1508" s="105">
        <v>0.001423369641537201</v>
      </c>
      <c r="D1508" s="102" t="s">
        <v>649</v>
      </c>
      <c r="E1508" s="102" t="b">
        <v>0</v>
      </c>
      <c r="F1508" s="102" t="b">
        <v>0</v>
      </c>
      <c r="G1508" s="102" t="b">
        <v>0</v>
      </c>
    </row>
    <row r="1509" spans="1:7" ht="15">
      <c r="A1509" s="103" t="s">
        <v>678</v>
      </c>
      <c r="B1509" s="102">
        <v>4</v>
      </c>
      <c r="C1509" s="105">
        <v>0.0012503841979812304</v>
      </c>
      <c r="D1509" s="102" t="s">
        <v>649</v>
      </c>
      <c r="E1509" s="102" t="b">
        <v>0</v>
      </c>
      <c r="F1509" s="102" t="b">
        <v>0</v>
      </c>
      <c r="G1509" s="102" t="b">
        <v>0</v>
      </c>
    </row>
    <row r="1510" spans="1:7" ht="15">
      <c r="A1510" s="103" t="s">
        <v>712</v>
      </c>
      <c r="B1510" s="102">
        <v>4</v>
      </c>
      <c r="C1510" s="105">
        <v>0.0016671789306416406</v>
      </c>
      <c r="D1510" s="102" t="s">
        <v>649</v>
      </c>
      <c r="E1510" s="102" t="b">
        <v>0</v>
      </c>
      <c r="F1510" s="102" t="b">
        <v>0</v>
      </c>
      <c r="G1510" s="102" t="b">
        <v>0</v>
      </c>
    </row>
    <row r="1511" spans="1:7" ht="15">
      <c r="A1511" s="103" t="s">
        <v>861</v>
      </c>
      <c r="B1511" s="102">
        <v>4</v>
      </c>
      <c r="C1511" s="105">
        <v>0.0016671789306416406</v>
      </c>
      <c r="D1511" s="102" t="s">
        <v>649</v>
      </c>
      <c r="E1511" s="102" t="b">
        <v>0</v>
      </c>
      <c r="F1511" s="102" t="b">
        <v>0</v>
      </c>
      <c r="G1511" s="102" t="b">
        <v>0</v>
      </c>
    </row>
    <row r="1512" spans="1:7" ht="15">
      <c r="A1512" s="103" t="s">
        <v>690</v>
      </c>
      <c r="B1512" s="102">
        <v>4</v>
      </c>
      <c r="C1512" s="105">
        <v>0.0012503841979812304</v>
      </c>
      <c r="D1512" s="102" t="s">
        <v>649</v>
      </c>
      <c r="E1512" s="102" t="b">
        <v>0</v>
      </c>
      <c r="F1512" s="102" t="b">
        <v>0</v>
      </c>
      <c r="G1512" s="102" t="b">
        <v>0</v>
      </c>
    </row>
    <row r="1513" spans="1:7" ht="15">
      <c r="A1513" s="103" t="s">
        <v>1160</v>
      </c>
      <c r="B1513" s="102">
        <v>4</v>
      </c>
      <c r="C1513" s="105">
        <v>0.001423369641537201</v>
      </c>
      <c r="D1513" s="102" t="s">
        <v>649</v>
      </c>
      <c r="E1513" s="102" t="b">
        <v>0</v>
      </c>
      <c r="F1513" s="102" t="b">
        <v>0</v>
      </c>
      <c r="G1513" s="102" t="b">
        <v>0</v>
      </c>
    </row>
    <row r="1514" spans="1:7" ht="15">
      <c r="A1514" s="103" t="s">
        <v>1063</v>
      </c>
      <c r="B1514" s="102">
        <v>4</v>
      </c>
      <c r="C1514" s="105">
        <v>0.0016671789306416406</v>
      </c>
      <c r="D1514" s="102" t="s">
        <v>649</v>
      </c>
      <c r="E1514" s="102" t="b">
        <v>0</v>
      </c>
      <c r="F1514" s="102" t="b">
        <v>0</v>
      </c>
      <c r="G1514" s="102" t="b">
        <v>0</v>
      </c>
    </row>
    <row r="1515" spans="1:7" ht="15">
      <c r="A1515" s="103" t="s">
        <v>1158</v>
      </c>
      <c r="B1515" s="102">
        <v>4</v>
      </c>
      <c r="C1515" s="105">
        <v>0.0020839736633020507</v>
      </c>
      <c r="D1515" s="102" t="s">
        <v>649</v>
      </c>
      <c r="E1515" s="102" t="b">
        <v>0</v>
      </c>
      <c r="F1515" s="102" t="b">
        <v>0</v>
      </c>
      <c r="G1515" s="102" t="b">
        <v>0</v>
      </c>
    </row>
    <row r="1516" spans="1:7" ht="15">
      <c r="A1516" s="103" t="s">
        <v>967</v>
      </c>
      <c r="B1516" s="102">
        <v>4</v>
      </c>
      <c r="C1516" s="105">
        <v>0.0016671789306416406</v>
      </c>
      <c r="D1516" s="102" t="s">
        <v>649</v>
      </c>
      <c r="E1516" s="102" t="b">
        <v>0</v>
      </c>
      <c r="F1516" s="102" t="b">
        <v>0</v>
      </c>
      <c r="G1516" s="102" t="b">
        <v>0</v>
      </c>
    </row>
    <row r="1517" spans="1:7" ht="15">
      <c r="A1517" s="103" t="s">
        <v>1150</v>
      </c>
      <c r="B1517" s="102">
        <v>4</v>
      </c>
      <c r="C1517" s="105">
        <v>0.0016671789306416406</v>
      </c>
      <c r="D1517" s="102" t="s">
        <v>649</v>
      </c>
      <c r="E1517" s="102" t="b">
        <v>0</v>
      </c>
      <c r="F1517" s="102" t="b">
        <v>0</v>
      </c>
      <c r="G1517" s="102" t="b">
        <v>0</v>
      </c>
    </row>
    <row r="1518" spans="1:7" ht="15">
      <c r="A1518" s="103" t="s">
        <v>1057</v>
      </c>
      <c r="B1518" s="102">
        <v>4</v>
      </c>
      <c r="C1518" s="105">
        <v>0.0020839736633020507</v>
      </c>
      <c r="D1518" s="102" t="s">
        <v>649</v>
      </c>
      <c r="E1518" s="102" t="b">
        <v>0</v>
      </c>
      <c r="F1518" s="102" t="b">
        <v>0</v>
      </c>
      <c r="G1518" s="102" t="b">
        <v>0</v>
      </c>
    </row>
    <row r="1519" spans="1:7" ht="15">
      <c r="A1519" s="103" t="s">
        <v>1060</v>
      </c>
      <c r="B1519" s="102">
        <v>4</v>
      </c>
      <c r="C1519" s="105">
        <v>0.0020839736633020507</v>
      </c>
      <c r="D1519" s="102" t="s">
        <v>649</v>
      </c>
      <c r="E1519" s="102" t="b">
        <v>0</v>
      </c>
      <c r="F1519" s="102" t="b">
        <v>0</v>
      </c>
      <c r="G1519" s="102" t="b">
        <v>0</v>
      </c>
    </row>
    <row r="1520" spans="1:7" ht="15">
      <c r="A1520" s="103" t="s">
        <v>1153</v>
      </c>
      <c r="B1520" s="102">
        <v>4</v>
      </c>
      <c r="C1520" s="105">
        <v>0.0020839736633020507</v>
      </c>
      <c r="D1520" s="102" t="s">
        <v>649</v>
      </c>
      <c r="E1520" s="102" t="b">
        <v>0</v>
      </c>
      <c r="F1520" s="102" t="b">
        <v>0</v>
      </c>
      <c r="G1520" s="102" t="b">
        <v>0</v>
      </c>
    </row>
    <row r="1521" spans="1:7" ht="15">
      <c r="A1521" s="103" t="s">
        <v>968</v>
      </c>
      <c r="B1521" s="102">
        <v>4</v>
      </c>
      <c r="C1521" s="105">
        <v>0.0016671789306416406</v>
      </c>
      <c r="D1521" s="102" t="s">
        <v>649</v>
      </c>
      <c r="E1521" s="102" t="b">
        <v>0</v>
      </c>
      <c r="F1521" s="102" t="b">
        <v>0</v>
      </c>
      <c r="G1521" s="102" t="b">
        <v>0</v>
      </c>
    </row>
    <row r="1522" spans="1:7" ht="15">
      <c r="A1522" s="103" t="s">
        <v>1033</v>
      </c>
      <c r="B1522" s="102">
        <v>4</v>
      </c>
      <c r="C1522" s="105">
        <v>0.0020839736633020507</v>
      </c>
      <c r="D1522" s="102" t="s">
        <v>649</v>
      </c>
      <c r="E1522" s="102" t="b">
        <v>0</v>
      </c>
      <c r="F1522" s="102" t="b">
        <v>1</v>
      </c>
      <c r="G1522" s="102" t="b">
        <v>0</v>
      </c>
    </row>
    <row r="1523" spans="1:7" ht="15">
      <c r="A1523" s="103" t="s">
        <v>1108</v>
      </c>
      <c r="B1523" s="102">
        <v>4</v>
      </c>
      <c r="C1523" s="105">
        <v>0.0016671789306416406</v>
      </c>
      <c r="D1523" s="102" t="s">
        <v>649</v>
      </c>
      <c r="E1523" s="102" t="b">
        <v>0</v>
      </c>
      <c r="F1523" s="102" t="b">
        <v>0</v>
      </c>
      <c r="G1523" s="102" t="b">
        <v>0</v>
      </c>
    </row>
    <row r="1524" spans="1:7" ht="15">
      <c r="A1524" s="103" t="s">
        <v>1030</v>
      </c>
      <c r="B1524" s="102">
        <v>4</v>
      </c>
      <c r="C1524" s="105">
        <v>0.0016671789306416406</v>
      </c>
      <c r="D1524" s="102" t="s">
        <v>649</v>
      </c>
      <c r="E1524" s="102" t="b">
        <v>0</v>
      </c>
      <c r="F1524" s="102" t="b">
        <v>0</v>
      </c>
      <c r="G1524" s="102" t="b">
        <v>0</v>
      </c>
    </row>
    <row r="1525" spans="1:7" ht="15">
      <c r="A1525" s="103" t="s">
        <v>1028</v>
      </c>
      <c r="B1525" s="102">
        <v>4</v>
      </c>
      <c r="C1525" s="105">
        <v>0.0016671789306416406</v>
      </c>
      <c r="D1525" s="102" t="s">
        <v>649</v>
      </c>
      <c r="E1525" s="102" t="b">
        <v>0</v>
      </c>
      <c r="F1525" s="102" t="b">
        <v>0</v>
      </c>
      <c r="G1525" s="102" t="b">
        <v>0</v>
      </c>
    </row>
    <row r="1526" spans="1:7" ht="15">
      <c r="A1526" s="103" t="s">
        <v>959</v>
      </c>
      <c r="B1526" s="102">
        <v>3</v>
      </c>
      <c r="C1526" s="105">
        <v>0.0010675272311529008</v>
      </c>
      <c r="D1526" s="102" t="s">
        <v>649</v>
      </c>
      <c r="E1526" s="102" t="b">
        <v>0</v>
      </c>
      <c r="F1526" s="102" t="b">
        <v>0</v>
      </c>
      <c r="G1526" s="102" t="b">
        <v>0</v>
      </c>
    </row>
    <row r="1527" spans="1:7" ht="15">
      <c r="A1527" s="103" t="s">
        <v>684</v>
      </c>
      <c r="B1527" s="102">
        <v>3</v>
      </c>
      <c r="C1527" s="105">
        <v>0.0010675272311529008</v>
      </c>
      <c r="D1527" s="102" t="s">
        <v>649</v>
      </c>
      <c r="E1527" s="102" t="b">
        <v>0</v>
      </c>
      <c r="F1527" s="102" t="b">
        <v>0</v>
      </c>
      <c r="G1527" s="102" t="b">
        <v>0</v>
      </c>
    </row>
    <row r="1528" spans="1:7" ht="15">
      <c r="A1528" s="103" t="s">
        <v>699</v>
      </c>
      <c r="B1528" s="102">
        <v>3</v>
      </c>
      <c r="C1528" s="105">
        <v>0.0010675272311529008</v>
      </c>
      <c r="D1528" s="102" t="s">
        <v>649</v>
      </c>
      <c r="E1528" s="102" t="b">
        <v>0</v>
      </c>
      <c r="F1528" s="102" t="b">
        <v>0</v>
      </c>
      <c r="G1528" s="102" t="b">
        <v>0</v>
      </c>
    </row>
    <row r="1529" spans="1:7" ht="15">
      <c r="A1529" s="103" t="s">
        <v>1078</v>
      </c>
      <c r="B1529" s="102">
        <v>3</v>
      </c>
      <c r="C1529" s="105">
        <v>0.0012503841979812304</v>
      </c>
      <c r="D1529" s="102" t="s">
        <v>649</v>
      </c>
      <c r="E1529" s="102" t="b">
        <v>0</v>
      </c>
      <c r="F1529" s="102" t="b">
        <v>0</v>
      </c>
      <c r="G1529" s="102" t="b">
        <v>0</v>
      </c>
    </row>
    <row r="1530" spans="1:7" ht="15">
      <c r="A1530" s="103" t="s">
        <v>886</v>
      </c>
      <c r="B1530" s="102">
        <v>3</v>
      </c>
      <c r="C1530" s="105">
        <v>0.0010675272311529008</v>
      </c>
      <c r="D1530" s="102" t="s">
        <v>649</v>
      </c>
      <c r="E1530" s="102" t="b">
        <v>0</v>
      </c>
      <c r="F1530" s="102" t="b">
        <v>0</v>
      </c>
      <c r="G1530" s="102" t="b">
        <v>0</v>
      </c>
    </row>
    <row r="1531" spans="1:7" ht="15">
      <c r="A1531" s="103" t="s">
        <v>971</v>
      </c>
      <c r="B1531" s="102">
        <v>3</v>
      </c>
      <c r="C1531" s="105">
        <v>0.0012503841979812304</v>
      </c>
      <c r="D1531" s="102" t="s">
        <v>649</v>
      </c>
      <c r="E1531" s="102" t="b">
        <v>0</v>
      </c>
      <c r="F1531" s="102" t="b">
        <v>0</v>
      </c>
      <c r="G1531" s="102" t="b">
        <v>0</v>
      </c>
    </row>
    <row r="1532" spans="1:7" ht="15">
      <c r="A1532" s="103" t="s">
        <v>791</v>
      </c>
      <c r="B1532" s="102">
        <v>3</v>
      </c>
      <c r="C1532" s="105">
        <v>0.0012503841979812304</v>
      </c>
      <c r="D1532" s="102" t="s">
        <v>649</v>
      </c>
      <c r="E1532" s="102" t="b">
        <v>0</v>
      </c>
      <c r="F1532" s="102" t="b">
        <v>0</v>
      </c>
      <c r="G1532" s="102" t="b">
        <v>0</v>
      </c>
    </row>
    <row r="1533" spans="1:7" ht="15">
      <c r="A1533" s="103" t="s">
        <v>940</v>
      </c>
      <c r="B1533" s="102">
        <v>3</v>
      </c>
      <c r="C1533" s="105">
        <v>0.0010675272311529008</v>
      </c>
      <c r="D1533" s="102" t="s">
        <v>649</v>
      </c>
      <c r="E1533" s="102" t="b">
        <v>0</v>
      </c>
      <c r="F1533" s="102" t="b">
        <v>0</v>
      </c>
      <c r="G1533" s="102" t="b">
        <v>0</v>
      </c>
    </row>
    <row r="1534" spans="1:7" ht="15">
      <c r="A1534" s="103" t="s">
        <v>1302</v>
      </c>
      <c r="B1534" s="102">
        <v>3</v>
      </c>
      <c r="C1534" s="105">
        <v>0.0012503841979812304</v>
      </c>
      <c r="D1534" s="102" t="s">
        <v>649</v>
      </c>
      <c r="E1534" s="102" t="b">
        <v>0</v>
      </c>
      <c r="F1534" s="102" t="b">
        <v>0</v>
      </c>
      <c r="G1534" s="102" t="b">
        <v>0</v>
      </c>
    </row>
    <row r="1535" spans="1:7" ht="15">
      <c r="A1535" s="103" t="s">
        <v>1207</v>
      </c>
      <c r="B1535" s="102">
        <v>3</v>
      </c>
      <c r="C1535" s="105">
        <v>0.0012503841979812304</v>
      </c>
      <c r="D1535" s="102" t="s">
        <v>649</v>
      </c>
      <c r="E1535" s="102" t="b">
        <v>0</v>
      </c>
      <c r="F1535" s="102" t="b">
        <v>0</v>
      </c>
      <c r="G1535" s="102" t="b">
        <v>0</v>
      </c>
    </row>
    <row r="1536" spans="1:7" ht="15">
      <c r="A1536" s="103" t="s">
        <v>915</v>
      </c>
      <c r="B1536" s="102">
        <v>3</v>
      </c>
      <c r="C1536" s="105">
        <v>0.0010675272311529008</v>
      </c>
      <c r="D1536" s="102" t="s">
        <v>649</v>
      </c>
      <c r="E1536" s="102" t="b">
        <v>0</v>
      </c>
      <c r="F1536" s="102" t="b">
        <v>0</v>
      </c>
      <c r="G1536" s="102" t="b">
        <v>0</v>
      </c>
    </row>
    <row r="1537" spans="1:7" ht="15">
      <c r="A1537" s="103" t="s">
        <v>1472</v>
      </c>
      <c r="B1537" s="102">
        <v>3</v>
      </c>
      <c r="C1537" s="105">
        <v>0.0015629802474765378</v>
      </c>
      <c r="D1537" s="102" t="s">
        <v>649</v>
      </c>
      <c r="E1537" s="102" t="b">
        <v>0</v>
      </c>
      <c r="F1537" s="102" t="b">
        <v>0</v>
      </c>
      <c r="G1537" s="102" t="b">
        <v>0</v>
      </c>
    </row>
    <row r="1538" spans="1:7" ht="15">
      <c r="A1538" s="103" t="s">
        <v>1469</v>
      </c>
      <c r="B1538" s="102">
        <v>3</v>
      </c>
      <c r="C1538" s="105">
        <v>0.0015629802474765378</v>
      </c>
      <c r="D1538" s="102" t="s">
        <v>649</v>
      </c>
      <c r="E1538" s="102" t="b">
        <v>0</v>
      </c>
      <c r="F1538" s="102" t="b">
        <v>0</v>
      </c>
      <c r="G1538" s="102" t="b">
        <v>0</v>
      </c>
    </row>
    <row r="1539" spans="1:7" ht="15">
      <c r="A1539" s="103" t="s">
        <v>836</v>
      </c>
      <c r="B1539" s="102">
        <v>3</v>
      </c>
      <c r="C1539" s="105">
        <v>0.0015629802474765378</v>
      </c>
      <c r="D1539" s="102" t="s">
        <v>649</v>
      </c>
      <c r="E1539" s="102" t="b">
        <v>0</v>
      </c>
      <c r="F1539" s="102" t="b">
        <v>0</v>
      </c>
      <c r="G1539" s="102" t="b">
        <v>0</v>
      </c>
    </row>
    <row r="1540" spans="1:7" ht="15">
      <c r="A1540" s="103" t="s">
        <v>1462</v>
      </c>
      <c r="B1540" s="102">
        <v>3</v>
      </c>
      <c r="C1540" s="105">
        <v>0.0012503841979812304</v>
      </c>
      <c r="D1540" s="102" t="s">
        <v>649</v>
      </c>
      <c r="E1540" s="102" t="b">
        <v>0</v>
      </c>
      <c r="F1540" s="102" t="b">
        <v>0</v>
      </c>
      <c r="G1540" s="102" t="b">
        <v>0</v>
      </c>
    </row>
    <row r="1541" spans="1:7" ht="15">
      <c r="A1541" s="103" t="s">
        <v>1068</v>
      </c>
      <c r="B1541" s="102">
        <v>3</v>
      </c>
      <c r="C1541" s="105">
        <v>0.0012503841979812304</v>
      </c>
      <c r="D1541" s="102" t="s">
        <v>649</v>
      </c>
      <c r="E1541" s="102" t="b">
        <v>0</v>
      </c>
      <c r="F1541" s="102" t="b">
        <v>0</v>
      </c>
      <c r="G1541" s="102" t="b">
        <v>0</v>
      </c>
    </row>
    <row r="1542" spans="1:7" ht="15">
      <c r="A1542" s="103" t="s">
        <v>1025</v>
      </c>
      <c r="B1542" s="102">
        <v>3</v>
      </c>
      <c r="C1542" s="105">
        <v>0.0012503841979812304</v>
      </c>
      <c r="D1542" s="102" t="s">
        <v>649</v>
      </c>
      <c r="E1542" s="102" t="b">
        <v>0</v>
      </c>
      <c r="F1542" s="102" t="b">
        <v>0</v>
      </c>
      <c r="G1542" s="102" t="b">
        <v>0</v>
      </c>
    </row>
    <row r="1543" spans="1:7" ht="15">
      <c r="A1543" s="103" t="s">
        <v>1238</v>
      </c>
      <c r="B1543" s="102">
        <v>3</v>
      </c>
      <c r="C1543" s="105">
        <v>0.0010675272311529008</v>
      </c>
      <c r="D1543" s="102" t="s">
        <v>649</v>
      </c>
      <c r="E1543" s="102" t="b">
        <v>0</v>
      </c>
      <c r="F1543" s="102" t="b">
        <v>0</v>
      </c>
      <c r="G1543" s="102" t="b">
        <v>0</v>
      </c>
    </row>
    <row r="1544" spans="1:7" ht="15">
      <c r="A1544" s="103" t="s">
        <v>1169</v>
      </c>
      <c r="B1544" s="102">
        <v>3</v>
      </c>
      <c r="C1544" s="105">
        <v>0.0010675272311529008</v>
      </c>
      <c r="D1544" s="102" t="s">
        <v>649</v>
      </c>
      <c r="E1544" s="102" t="b">
        <v>0</v>
      </c>
      <c r="F1544" s="102" t="b">
        <v>0</v>
      </c>
      <c r="G1544" s="102" t="b">
        <v>0</v>
      </c>
    </row>
    <row r="1545" spans="1:7" ht="15">
      <c r="A1545" s="103" t="s">
        <v>734</v>
      </c>
      <c r="B1545" s="102">
        <v>3</v>
      </c>
      <c r="C1545" s="105">
        <v>0.0010675272311529008</v>
      </c>
      <c r="D1545" s="102" t="s">
        <v>649</v>
      </c>
      <c r="E1545" s="102" t="b">
        <v>0</v>
      </c>
      <c r="F1545" s="102" t="b">
        <v>0</v>
      </c>
      <c r="G1545" s="102" t="b">
        <v>0</v>
      </c>
    </row>
    <row r="1546" spans="1:7" ht="15">
      <c r="A1546" s="103" t="s">
        <v>1016</v>
      </c>
      <c r="B1546" s="102">
        <v>3</v>
      </c>
      <c r="C1546" s="105">
        <v>0.0015629802474765378</v>
      </c>
      <c r="D1546" s="102" t="s">
        <v>649</v>
      </c>
      <c r="E1546" s="102" t="b">
        <v>0</v>
      </c>
      <c r="F1546" s="102" t="b">
        <v>0</v>
      </c>
      <c r="G1546" s="102" t="b">
        <v>0</v>
      </c>
    </row>
    <row r="1547" spans="1:7" ht="15">
      <c r="A1547" s="103" t="s">
        <v>850</v>
      </c>
      <c r="B1547" s="102">
        <v>3</v>
      </c>
      <c r="C1547" s="105">
        <v>0.0012503841979812304</v>
      </c>
      <c r="D1547" s="102" t="s">
        <v>649</v>
      </c>
      <c r="E1547" s="102" t="b">
        <v>1</v>
      </c>
      <c r="F1547" s="102" t="b">
        <v>0</v>
      </c>
      <c r="G1547" s="102" t="b">
        <v>0</v>
      </c>
    </row>
    <row r="1548" spans="1:7" ht="15">
      <c r="A1548" s="103" t="s">
        <v>960</v>
      </c>
      <c r="B1548" s="102">
        <v>3</v>
      </c>
      <c r="C1548" s="105">
        <v>0.0010675272311529008</v>
      </c>
      <c r="D1548" s="102" t="s">
        <v>649</v>
      </c>
      <c r="E1548" s="102" t="b">
        <v>0</v>
      </c>
      <c r="F1548" s="102" t="b">
        <v>0</v>
      </c>
      <c r="G1548" s="102" t="b">
        <v>0</v>
      </c>
    </row>
    <row r="1549" spans="1:7" ht="15">
      <c r="A1549" s="103" t="s">
        <v>1247</v>
      </c>
      <c r="B1549" s="102">
        <v>3</v>
      </c>
      <c r="C1549" s="105">
        <v>0.0012503841979812304</v>
      </c>
      <c r="D1549" s="102" t="s">
        <v>649</v>
      </c>
      <c r="E1549" s="102" t="b">
        <v>0</v>
      </c>
      <c r="F1549" s="102" t="b">
        <v>0</v>
      </c>
      <c r="G1549" s="102" t="b">
        <v>0</v>
      </c>
    </row>
    <row r="1550" spans="1:7" ht="15">
      <c r="A1550" s="103" t="s">
        <v>1459</v>
      </c>
      <c r="B1550" s="102">
        <v>3</v>
      </c>
      <c r="C1550" s="105">
        <v>0.0015629802474765378</v>
      </c>
      <c r="D1550" s="102" t="s">
        <v>649</v>
      </c>
      <c r="E1550" s="102" t="b">
        <v>0</v>
      </c>
      <c r="F1550" s="102" t="b">
        <v>0</v>
      </c>
      <c r="G1550" s="102" t="b">
        <v>0</v>
      </c>
    </row>
    <row r="1551" spans="1:7" ht="15">
      <c r="A1551" s="103" t="s">
        <v>1460</v>
      </c>
      <c r="B1551" s="102">
        <v>3</v>
      </c>
      <c r="C1551" s="105">
        <v>0.0015629802474765378</v>
      </c>
      <c r="D1551" s="102" t="s">
        <v>649</v>
      </c>
      <c r="E1551" s="102" t="b">
        <v>0</v>
      </c>
      <c r="F1551" s="102" t="b">
        <v>0</v>
      </c>
      <c r="G1551" s="102" t="b">
        <v>0</v>
      </c>
    </row>
    <row r="1552" spans="1:7" ht="15">
      <c r="A1552" s="103" t="s">
        <v>875</v>
      </c>
      <c r="B1552" s="102">
        <v>3</v>
      </c>
      <c r="C1552" s="105">
        <v>0.0010675272311529008</v>
      </c>
      <c r="D1552" s="102" t="s">
        <v>649</v>
      </c>
      <c r="E1552" s="102" t="b">
        <v>0</v>
      </c>
      <c r="F1552" s="102" t="b">
        <v>0</v>
      </c>
      <c r="G1552" s="102" t="b">
        <v>0</v>
      </c>
    </row>
    <row r="1553" spans="1:7" ht="15">
      <c r="A1553" s="103" t="s">
        <v>1272</v>
      </c>
      <c r="B1553" s="102">
        <v>3</v>
      </c>
      <c r="C1553" s="105">
        <v>0.0010675272311529008</v>
      </c>
      <c r="D1553" s="102" t="s">
        <v>649</v>
      </c>
      <c r="E1553" s="102" t="b">
        <v>0</v>
      </c>
      <c r="F1553" s="102" t="b">
        <v>0</v>
      </c>
      <c r="G1553" s="102" t="b">
        <v>0</v>
      </c>
    </row>
    <row r="1554" spans="1:7" ht="15">
      <c r="A1554" s="103" t="s">
        <v>908</v>
      </c>
      <c r="B1554" s="102">
        <v>3</v>
      </c>
      <c r="C1554" s="105">
        <v>0.0012503841979812304</v>
      </c>
      <c r="D1554" s="102" t="s">
        <v>649</v>
      </c>
      <c r="E1554" s="102" t="b">
        <v>0</v>
      </c>
      <c r="F1554" s="102" t="b">
        <v>0</v>
      </c>
      <c r="G1554" s="102" t="b">
        <v>0</v>
      </c>
    </row>
    <row r="1555" spans="1:7" ht="15">
      <c r="A1555" s="103" t="s">
        <v>887</v>
      </c>
      <c r="B1555" s="102">
        <v>3</v>
      </c>
      <c r="C1555" s="105">
        <v>0.0012503841979812304</v>
      </c>
      <c r="D1555" s="102" t="s">
        <v>649</v>
      </c>
      <c r="E1555" s="102" t="b">
        <v>0</v>
      </c>
      <c r="F1555" s="102" t="b">
        <v>0</v>
      </c>
      <c r="G1555" s="102" t="b">
        <v>0</v>
      </c>
    </row>
    <row r="1556" spans="1:7" ht="15">
      <c r="A1556" s="103" t="s">
        <v>786</v>
      </c>
      <c r="B1556" s="102">
        <v>3</v>
      </c>
      <c r="C1556" s="105">
        <v>0.0010675272311529008</v>
      </c>
      <c r="D1556" s="102" t="s">
        <v>649</v>
      </c>
      <c r="E1556" s="102" t="b">
        <v>0</v>
      </c>
      <c r="F1556" s="102" t="b">
        <v>0</v>
      </c>
      <c r="G1556" s="102" t="b">
        <v>0</v>
      </c>
    </row>
    <row r="1557" spans="1:7" ht="15">
      <c r="A1557" s="103" t="s">
        <v>1248</v>
      </c>
      <c r="B1557" s="102">
        <v>3</v>
      </c>
      <c r="C1557" s="105">
        <v>0.0010675272311529008</v>
      </c>
      <c r="D1557" s="102" t="s">
        <v>649</v>
      </c>
      <c r="E1557" s="102" t="b">
        <v>0</v>
      </c>
      <c r="F1557" s="102" t="b">
        <v>0</v>
      </c>
      <c r="G1557" s="102" t="b">
        <v>0</v>
      </c>
    </row>
    <row r="1558" spans="1:7" ht="15">
      <c r="A1558" s="103" t="s">
        <v>869</v>
      </c>
      <c r="B1558" s="102">
        <v>3</v>
      </c>
      <c r="C1558" s="105">
        <v>0.0010675272311529008</v>
      </c>
      <c r="D1558" s="102" t="s">
        <v>649</v>
      </c>
      <c r="E1558" s="102" t="b">
        <v>0</v>
      </c>
      <c r="F1558" s="102" t="b">
        <v>0</v>
      </c>
      <c r="G1558" s="102" t="b">
        <v>0</v>
      </c>
    </row>
    <row r="1559" spans="1:7" ht="15">
      <c r="A1559" s="103" t="s">
        <v>922</v>
      </c>
      <c r="B1559" s="102">
        <v>3</v>
      </c>
      <c r="C1559" s="105">
        <v>0.0010675272311529008</v>
      </c>
      <c r="D1559" s="102" t="s">
        <v>649</v>
      </c>
      <c r="E1559" s="102" t="b">
        <v>0</v>
      </c>
      <c r="F1559" s="102" t="b">
        <v>0</v>
      </c>
      <c r="G1559" s="102" t="b">
        <v>0</v>
      </c>
    </row>
    <row r="1560" spans="1:7" ht="15">
      <c r="A1560" s="103" t="s">
        <v>1005</v>
      </c>
      <c r="B1560" s="102">
        <v>3</v>
      </c>
      <c r="C1560" s="105">
        <v>0.0012503841979812304</v>
      </c>
      <c r="D1560" s="102" t="s">
        <v>649</v>
      </c>
      <c r="E1560" s="102" t="b">
        <v>0</v>
      </c>
      <c r="F1560" s="102" t="b">
        <v>0</v>
      </c>
      <c r="G1560" s="102" t="b">
        <v>0</v>
      </c>
    </row>
    <row r="1561" spans="1:7" ht="15">
      <c r="A1561" s="103" t="s">
        <v>905</v>
      </c>
      <c r="B1561" s="102">
        <v>3</v>
      </c>
      <c r="C1561" s="105">
        <v>0.0010675272311529008</v>
      </c>
      <c r="D1561" s="102" t="s">
        <v>649</v>
      </c>
      <c r="E1561" s="102" t="b">
        <v>0</v>
      </c>
      <c r="F1561" s="102" t="b">
        <v>0</v>
      </c>
      <c r="G1561" s="102" t="b">
        <v>0</v>
      </c>
    </row>
    <row r="1562" spans="1:7" ht="15">
      <c r="A1562" s="103" t="s">
        <v>855</v>
      </c>
      <c r="B1562" s="102">
        <v>3</v>
      </c>
      <c r="C1562" s="105">
        <v>0.0010675272311529008</v>
      </c>
      <c r="D1562" s="102" t="s">
        <v>649</v>
      </c>
      <c r="E1562" s="102" t="b">
        <v>0</v>
      </c>
      <c r="F1562" s="102" t="b">
        <v>0</v>
      </c>
      <c r="G1562" s="102" t="b">
        <v>0</v>
      </c>
    </row>
    <row r="1563" spans="1:7" ht="15">
      <c r="A1563" s="103" t="s">
        <v>1071</v>
      </c>
      <c r="B1563" s="102">
        <v>3</v>
      </c>
      <c r="C1563" s="105">
        <v>0.0015629802474765378</v>
      </c>
      <c r="D1563" s="102" t="s">
        <v>649</v>
      </c>
      <c r="E1563" s="102" t="b">
        <v>0</v>
      </c>
      <c r="F1563" s="102" t="b">
        <v>0</v>
      </c>
      <c r="G1563" s="102" t="b">
        <v>0</v>
      </c>
    </row>
    <row r="1564" spans="1:7" ht="15">
      <c r="A1564" s="103" t="s">
        <v>773</v>
      </c>
      <c r="B1564" s="102">
        <v>3</v>
      </c>
      <c r="C1564" s="105">
        <v>0.0010675272311529008</v>
      </c>
      <c r="D1564" s="102" t="s">
        <v>649</v>
      </c>
      <c r="E1564" s="102" t="b">
        <v>0</v>
      </c>
      <c r="F1564" s="102" t="b">
        <v>0</v>
      </c>
      <c r="G1564" s="102" t="b">
        <v>0</v>
      </c>
    </row>
    <row r="1565" spans="1:7" ht="15">
      <c r="A1565" s="103" t="s">
        <v>987</v>
      </c>
      <c r="B1565" s="102">
        <v>3</v>
      </c>
      <c r="C1565" s="105">
        <v>0.0010675272311529008</v>
      </c>
      <c r="D1565" s="102" t="s">
        <v>649</v>
      </c>
      <c r="E1565" s="102" t="b">
        <v>0</v>
      </c>
      <c r="F1565" s="102" t="b">
        <v>0</v>
      </c>
      <c r="G1565" s="102" t="b">
        <v>0</v>
      </c>
    </row>
    <row r="1566" spans="1:7" ht="15">
      <c r="A1566" s="103" t="s">
        <v>1364</v>
      </c>
      <c r="B1566" s="102">
        <v>3</v>
      </c>
      <c r="C1566" s="105">
        <v>0.0015629802474765378</v>
      </c>
      <c r="D1566" s="102" t="s">
        <v>649</v>
      </c>
      <c r="E1566" s="102" t="b">
        <v>0</v>
      </c>
      <c r="F1566" s="102" t="b">
        <v>0</v>
      </c>
      <c r="G1566" s="102" t="b">
        <v>0</v>
      </c>
    </row>
    <row r="1567" spans="1:7" ht="15">
      <c r="A1567" s="103" t="s">
        <v>1353</v>
      </c>
      <c r="B1567" s="102">
        <v>3</v>
      </c>
      <c r="C1567" s="105">
        <v>0.0012503841979812304</v>
      </c>
      <c r="D1567" s="102" t="s">
        <v>649</v>
      </c>
      <c r="E1567" s="102" t="b">
        <v>0</v>
      </c>
      <c r="F1567" s="102" t="b">
        <v>0</v>
      </c>
      <c r="G1567" s="102" t="b">
        <v>0</v>
      </c>
    </row>
    <row r="1568" spans="1:7" ht="15">
      <c r="A1568" s="103" t="s">
        <v>1027</v>
      </c>
      <c r="B1568" s="102">
        <v>3</v>
      </c>
      <c r="C1568" s="105">
        <v>0.0010675272311529008</v>
      </c>
      <c r="D1568" s="102" t="s">
        <v>649</v>
      </c>
      <c r="E1568" s="102" t="b">
        <v>0</v>
      </c>
      <c r="F1568" s="102" t="b">
        <v>0</v>
      </c>
      <c r="G1568" s="102" t="b">
        <v>0</v>
      </c>
    </row>
    <row r="1569" spans="1:7" ht="15">
      <c r="A1569" s="103" t="s">
        <v>1140</v>
      </c>
      <c r="B1569" s="102">
        <v>3</v>
      </c>
      <c r="C1569" s="105">
        <v>0.0010675272311529008</v>
      </c>
      <c r="D1569" s="102" t="s">
        <v>649</v>
      </c>
      <c r="E1569" s="102" t="b">
        <v>0</v>
      </c>
      <c r="F1569" s="102" t="b">
        <v>0</v>
      </c>
      <c r="G1569" s="102" t="b">
        <v>0</v>
      </c>
    </row>
    <row r="1570" spans="1:7" ht="15">
      <c r="A1570" s="103" t="s">
        <v>1034</v>
      </c>
      <c r="B1570" s="102">
        <v>3</v>
      </c>
      <c r="C1570" s="105">
        <v>0.0010675272311529008</v>
      </c>
      <c r="D1570" s="102" t="s">
        <v>649</v>
      </c>
      <c r="E1570" s="102" t="b">
        <v>0</v>
      </c>
      <c r="F1570" s="102" t="b">
        <v>0</v>
      </c>
      <c r="G1570" s="102" t="b">
        <v>0</v>
      </c>
    </row>
    <row r="1571" spans="1:7" ht="15">
      <c r="A1571" s="103" t="s">
        <v>1194</v>
      </c>
      <c r="B1571" s="102">
        <v>3</v>
      </c>
      <c r="C1571" s="105">
        <v>0.0015629802474765378</v>
      </c>
      <c r="D1571" s="102" t="s">
        <v>649</v>
      </c>
      <c r="E1571" s="102" t="b">
        <v>0</v>
      </c>
      <c r="F1571" s="102" t="b">
        <v>0</v>
      </c>
      <c r="G1571" s="102" t="b">
        <v>0</v>
      </c>
    </row>
    <row r="1572" spans="1:7" ht="15">
      <c r="A1572" s="103" t="s">
        <v>856</v>
      </c>
      <c r="B1572" s="102">
        <v>3</v>
      </c>
      <c r="C1572" s="105">
        <v>0.0012503841979812304</v>
      </c>
      <c r="D1572" s="102" t="s">
        <v>649</v>
      </c>
      <c r="E1572" s="102" t="b">
        <v>0</v>
      </c>
      <c r="F1572" s="102" t="b">
        <v>0</v>
      </c>
      <c r="G1572" s="102" t="b">
        <v>0</v>
      </c>
    </row>
    <row r="1573" spans="1:7" ht="15">
      <c r="A1573" s="103" t="s">
        <v>1136</v>
      </c>
      <c r="B1573" s="102">
        <v>3</v>
      </c>
      <c r="C1573" s="105">
        <v>0.0010675272311529008</v>
      </c>
      <c r="D1573" s="102" t="s">
        <v>649</v>
      </c>
      <c r="E1573" s="102" t="b">
        <v>0</v>
      </c>
      <c r="F1573" s="102" t="b">
        <v>0</v>
      </c>
      <c r="G1573" s="102" t="b">
        <v>0</v>
      </c>
    </row>
    <row r="1574" spans="1:7" ht="15">
      <c r="A1574" s="103" t="s">
        <v>829</v>
      </c>
      <c r="B1574" s="102">
        <v>3</v>
      </c>
      <c r="C1574" s="105">
        <v>0.0012503841979812304</v>
      </c>
      <c r="D1574" s="102" t="s">
        <v>649</v>
      </c>
      <c r="E1574" s="102" t="b">
        <v>0</v>
      </c>
      <c r="F1574" s="102" t="b">
        <v>0</v>
      </c>
      <c r="G1574" s="102" t="b">
        <v>0</v>
      </c>
    </row>
    <row r="1575" spans="1:7" ht="15">
      <c r="A1575" s="103" t="s">
        <v>782</v>
      </c>
      <c r="B1575" s="102">
        <v>3</v>
      </c>
      <c r="C1575" s="105">
        <v>0.0012503841979812304</v>
      </c>
      <c r="D1575" s="102" t="s">
        <v>649</v>
      </c>
      <c r="E1575" s="102" t="b">
        <v>0</v>
      </c>
      <c r="F1575" s="102" t="b">
        <v>0</v>
      </c>
      <c r="G1575" s="102" t="b">
        <v>0</v>
      </c>
    </row>
    <row r="1576" spans="1:7" ht="15">
      <c r="A1576" s="103" t="s">
        <v>1231</v>
      </c>
      <c r="B1576" s="102">
        <v>3</v>
      </c>
      <c r="C1576" s="105">
        <v>0.0010675272311529008</v>
      </c>
      <c r="D1576" s="102" t="s">
        <v>649</v>
      </c>
      <c r="E1576" s="102" t="b">
        <v>0</v>
      </c>
      <c r="F1576" s="102" t="b">
        <v>0</v>
      </c>
      <c r="G1576" s="102" t="b">
        <v>0</v>
      </c>
    </row>
    <row r="1577" spans="1:7" ht="15">
      <c r="A1577" s="103" t="s">
        <v>920</v>
      </c>
      <c r="B1577" s="102">
        <v>3</v>
      </c>
      <c r="C1577" s="105">
        <v>0.0012503841979812304</v>
      </c>
      <c r="D1577" s="102" t="s">
        <v>649</v>
      </c>
      <c r="E1577" s="102" t="b">
        <v>0</v>
      </c>
      <c r="F1577" s="102" t="b">
        <v>0</v>
      </c>
      <c r="G1577" s="102" t="b">
        <v>0</v>
      </c>
    </row>
    <row r="1578" spans="1:7" ht="15">
      <c r="A1578" s="103" t="s">
        <v>1273</v>
      </c>
      <c r="B1578" s="102">
        <v>3</v>
      </c>
      <c r="C1578" s="105">
        <v>0.0010675272311529008</v>
      </c>
      <c r="D1578" s="102" t="s">
        <v>649</v>
      </c>
      <c r="E1578" s="102" t="b">
        <v>0</v>
      </c>
      <c r="F1578" s="102" t="b">
        <v>0</v>
      </c>
      <c r="G1578" s="102" t="b">
        <v>0</v>
      </c>
    </row>
    <row r="1579" spans="1:7" ht="15">
      <c r="A1579" s="103" t="s">
        <v>1354</v>
      </c>
      <c r="B1579" s="102">
        <v>3</v>
      </c>
      <c r="C1579" s="105">
        <v>0.0010675272311529008</v>
      </c>
      <c r="D1579" s="102" t="s">
        <v>649</v>
      </c>
      <c r="E1579" s="102" t="b">
        <v>0</v>
      </c>
      <c r="F1579" s="102" t="b">
        <v>0</v>
      </c>
      <c r="G1579" s="102" t="b">
        <v>0</v>
      </c>
    </row>
    <row r="1580" spans="1:7" ht="15">
      <c r="A1580" s="103" t="s">
        <v>1256</v>
      </c>
      <c r="B1580" s="102">
        <v>3</v>
      </c>
      <c r="C1580" s="105">
        <v>0.0012503841979812304</v>
      </c>
      <c r="D1580" s="102" t="s">
        <v>649</v>
      </c>
      <c r="E1580" s="102" t="b">
        <v>0</v>
      </c>
      <c r="F1580" s="102" t="b">
        <v>0</v>
      </c>
      <c r="G1580" s="102" t="b">
        <v>0</v>
      </c>
    </row>
    <row r="1581" spans="1:7" ht="15">
      <c r="A1581" s="103" t="s">
        <v>1397</v>
      </c>
      <c r="B1581" s="102">
        <v>3</v>
      </c>
      <c r="C1581" s="105">
        <v>0.0015629802474765378</v>
      </c>
      <c r="D1581" s="102" t="s">
        <v>649</v>
      </c>
      <c r="E1581" s="102" t="b">
        <v>0</v>
      </c>
      <c r="F1581" s="102" t="b">
        <v>0</v>
      </c>
      <c r="G1581" s="102" t="b">
        <v>0</v>
      </c>
    </row>
    <row r="1582" spans="1:7" ht="15">
      <c r="A1582" s="103" t="s">
        <v>1233</v>
      </c>
      <c r="B1582" s="102">
        <v>3</v>
      </c>
      <c r="C1582" s="105">
        <v>0.0010675272311529008</v>
      </c>
      <c r="D1582" s="102" t="s">
        <v>649</v>
      </c>
      <c r="E1582" s="102" t="b">
        <v>0</v>
      </c>
      <c r="F1582" s="102" t="b">
        <v>0</v>
      </c>
      <c r="G1582" s="102" t="b">
        <v>0</v>
      </c>
    </row>
    <row r="1583" spans="1:7" ht="15">
      <c r="A1583" s="103" t="s">
        <v>739</v>
      </c>
      <c r="B1583" s="102">
        <v>3</v>
      </c>
      <c r="C1583" s="105">
        <v>0.0012503841979812304</v>
      </c>
      <c r="D1583" s="102" t="s">
        <v>649</v>
      </c>
      <c r="E1583" s="102" t="b">
        <v>0</v>
      </c>
      <c r="F1583" s="102" t="b">
        <v>0</v>
      </c>
      <c r="G1583" s="102" t="b">
        <v>0</v>
      </c>
    </row>
    <row r="1584" spans="1:7" ht="15">
      <c r="A1584" s="103" t="s">
        <v>810</v>
      </c>
      <c r="B1584" s="102">
        <v>3</v>
      </c>
      <c r="C1584" s="105">
        <v>0.0010675272311529008</v>
      </c>
      <c r="D1584" s="102" t="s">
        <v>649</v>
      </c>
      <c r="E1584" s="102" t="b">
        <v>0</v>
      </c>
      <c r="F1584" s="102" t="b">
        <v>0</v>
      </c>
      <c r="G1584" s="102" t="b">
        <v>0</v>
      </c>
    </row>
    <row r="1585" spans="1:7" ht="15">
      <c r="A1585" s="103" t="s">
        <v>1144</v>
      </c>
      <c r="B1585" s="102">
        <v>3</v>
      </c>
      <c r="C1585" s="105">
        <v>0.0012503841979812304</v>
      </c>
      <c r="D1585" s="102" t="s">
        <v>649</v>
      </c>
      <c r="E1585" s="102" t="b">
        <v>0</v>
      </c>
      <c r="F1585" s="102" t="b">
        <v>0</v>
      </c>
      <c r="G1585" s="102" t="b">
        <v>0</v>
      </c>
    </row>
    <row r="1586" spans="1:7" ht="15">
      <c r="A1586" s="103" t="s">
        <v>762</v>
      </c>
      <c r="B1586" s="102">
        <v>3</v>
      </c>
      <c r="C1586" s="105">
        <v>0.0010675272311529008</v>
      </c>
      <c r="D1586" s="102" t="s">
        <v>649</v>
      </c>
      <c r="E1586" s="102" t="b">
        <v>0</v>
      </c>
      <c r="F1586" s="102" t="b">
        <v>0</v>
      </c>
      <c r="G1586" s="102" t="b">
        <v>0</v>
      </c>
    </row>
    <row r="1587" spans="1:7" ht="15">
      <c r="A1587" s="103" t="s">
        <v>1269</v>
      </c>
      <c r="B1587" s="102">
        <v>3</v>
      </c>
      <c r="C1587" s="105">
        <v>0.0010675272311529008</v>
      </c>
      <c r="D1587" s="102" t="s">
        <v>649</v>
      </c>
      <c r="E1587" s="102" t="b">
        <v>0</v>
      </c>
      <c r="F1587" s="102" t="b">
        <v>0</v>
      </c>
      <c r="G1587" s="102" t="b">
        <v>0</v>
      </c>
    </row>
    <row r="1588" spans="1:7" ht="15">
      <c r="A1588" s="103" t="s">
        <v>1003</v>
      </c>
      <c r="B1588" s="102">
        <v>3</v>
      </c>
      <c r="C1588" s="105">
        <v>0.0012503841979812304</v>
      </c>
      <c r="D1588" s="102" t="s">
        <v>649</v>
      </c>
      <c r="E1588" s="102" t="b">
        <v>0</v>
      </c>
      <c r="F1588" s="102" t="b">
        <v>0</v>
      </c>
      <c r="G1588" s="102" t="b">
        <v>0</v>
      </c>
    </row>
    <row r="1589" spans="1:7" ht="15">
      <c r="A1589" s="103" t="s">
        <v>1365</v>
      </c>
      <c r="B1589" s="102">
        <v>3</v>
      </c>
      <c r="C1589" s="105">
        <v>0.0015629802474765378</v>
      </c>
      <c r="D1589" s="102" t="s">
        <v>649</v>
      </c>
      <c r="E1589" s="102" t="b">
        <v>0</v>
      </c>
      <c r="F1589" s="102" t="b">
        <v>0</v>
      </c>
      <c r="G1589" s="102" t="b">
        <v>0</v>
      </c>
    </row>
    <row r="1590" spans="1:7" ht="15">
      <c r="A1590" s="103" t="s">
        <v>926</v>
      </c>
      <c r="B1590" s="102">
        <v>3</v>
      </c>
      <c r="C1590" s="105">
        <v>0.0010675272311529008</v>
      </c>
      <c r="D1590" s="102" t="s">
        <v>649</v>
      </c>
      <c r="E1590" s="102" t="b">
        <v>0</v>
      </c>
      <c r="F1590" s="102" t="b">
        <v>0</v>
      </c>
      <c r="G1590" s="102" t="b">
        <v>0</v>
      </c>
    </row>
    <row r="1591" spans="1:7" ht="15">
      <c r="A1591" s="103" t="s">
        <v>871</v>
      </c>
      <c r="B1591" s="102">
        <v>3</v>
      </c>
      <c r="C1591" s="105">
        <v>0.0012503841979812304</v>
      </c>
      <c r="D1591" s="102" t="s">
        <v>649</v>
      </c>
      <c r="E1591" s="102" t="b">
        <v>0</v>
      </c>
      <c r="F1591" s="102" t="b">
        <v>0</v>
      </c>
      <c r="G1591" s="102" t="b">
        <v>0</v>
      </c>
    </row>
    <row r="1592" spans="1:7" ht="15">
      <c r="A1592" s="103" t="s">
        <v>1056</v>
      </c>
      <c r="B1592" s="102">
        <v>3</v>
      </c>
      <c r="C1592" s="105">
        <v>0.0015629802474765378</v>
      </c>
      <c r="D1592" s="102" t="s">
        <v>649</v>
      </c>
      <c r="E1592" s="102" t="b">
        <v>0</v>
      </c>
      <c r="F1592" s="102" t="b">
        <v>0</v>
      </c>
      <c r="G1592" s="102" t="b">
        <v>0</v>
      </c>
    </row>
    <row r="1593" spans="1:7" ht="15">
      <c r="A1593" s="103" t="s">
        <v>1002</v>
      </c>
      <c r="B1593" s="102">
        <v>3</v>
      </c>
      <c r="C1593" s="105">
        <v>0.0012503841979812304</v>
      </c>
      <c r="D1593" s="102" t="s">
        <v>649</v>
      </c>
      <c r="E1593" s="102" t="b">
        <v>1</v>
      </c>
      <c r="F1593" s="102" t="b">
        <v>0</v>
      </c>
      <c r="G1593" s="102" t="b">
        <v>0</v>
      </c>
    </row>
    <row r="1594" spans="1:7" ht="15">
      <c r="A1594" s="103" t="s">
        <v>1357</v>
      </c>
      <c r="B1594" s="102">
        <v>3</v>
      </c>
      <c r="C1594" s="105">
        <v>0.0012503841979812304</v>
      </c>
      <c r="D1594" s="102" t="s">
        <v>649</v>
      </c>
      <c r="E1594" s="102" t="b">
        <v>0</v>
      </c>
      <c r="F1594" s="102" t="b">
        <v>0</v>
      </c>
      <c r="G1594" s="102" t="b">
        <v>0</v>
      </c>
    </row>
    <row r="1595" spans="1:7" ht="15">
      <c r="A1595" s="103" t="s">
        <v>1167</v>
      </c>
      <c r="B1595" s="102">
        <v>3</v>
      </c>
      <c r="C1595" s="105">
        <v>0.0015629802474765378</v>
      </c>
      <c r="D1595" s="102" t="s">
        <v>649</v>
      </c>
      <c r="E1595" s="102" t="b">
        <v>0</v>
      </c>
      <c r="F1595" s="102" t="b">
        <v>0</v>
      </c>
      <c r="G1595" s="102" t="b">
        <v>0</v>
      </c>
    </row>
    <row r="1596" spans="1:7" ht="15">
      <c r="A1596" s="103" t="s">
        <v>1050</v>
      </c>
      <c r="B1596" s="102">
        <v>3</v>
      </c>
      <c r="C1596" s="105">
        <v>0.0015629802474765378</v>
      </c>
      <c r="D1596" s="102" t="s">
        <v>649</v>
      </c>
      <c r="E1596" s="102" t="b">
        <v>0</v>
      </c>
      <c r="F1596" s="102" t="b">
        <v>0</v>
      </c>
      <c r="G1596" s="102" t="b">
        <v>0</v>
      </c>
    </row>
    <row r="1597" spans="1:7" ht="15">
      <c r="A1597" s="103" t="s">
        <v>1114</v>
      </c>
      <c r="B1597" s="102">
        <v>3</v>
      </c>
      <c r="C1597" s="105">
        <v>0.0010675272311529008</v>
      </c>
      <c r="D1597" s="102" t="s">
        <v>649</v>
      </c>
      <c r="E1597" s="102" t="b">
        <v>0</v>
      </c>
      <c r="F1597" s="102" t="b">
        <v>1</v>
      </c>
      <c r="G1597" s="102" t="b">
        <v>0</v>
      </c>
    </row>
    <row r="1598" spans="1:7" ht="15">
      <c r="A1598" s="103" t="s">
        <v>1104</v>
      </c>
      <c r="B1598" s="102">
        <v>3</v>
      </c>
      <c r="C1598" s="105">
        <v>0.0012503841979812304</v>
      </c>
      <c r="D1598" s="102" t="s">
        <v>649</v>
      </c>
      <c r="E1598" s="102" t="b">
        <v>0</v>
      </c>
      <c r="F1598" s="102" t="b">
        <v>0</v>
      </c>
      <c r="G1598" s="102" t="b">
        <v>0</v>
      </c>
    </row>
    <row r="1599" spans="1:7" ht="15">
      <c r="A1599" s="103" t="s">
        <v>784</v>
      </c>
      <c r="B1599" s="102">
        <v>3</v>
      </c>
      <c r="C1599" s="105">
        <v>0.0012503841979812304</v>
      </c>
      <c r="D1599" s="102" t="s">
        <v>649</v>
      </c>
      <c r="E1599" s="102" t="b">
        <v>0</v>
      </c>
      <c r="F1599" s="102" t="b">
        <v>0</v>
      </c>
      <c r="G1599" s="102" t="b">
        <v>0</v>
      </c>
    </row>
    <row r="1600" spans="1:7" ht="15">
      <c r="A1600" s="103" t="s">
        <v>1151</v>
      </c>
      <c r="B1600" s="102">
        <v>3</v>
      </c>
      <c r="C1600" s="105">
        <v>0.0012503841979812304</v>
      </c>
      <c r="D1600" s="102" t="s">
        <v>649</v>
      </c>
      <c r="E1600" s="102" t="b">
        <v>0</v>
      </c>
      <c r="F1600" s="102" t="b">
        <v>0</v>
      </c>
      <c r="G1600" s="102" t="b">
        <v>0</v>
      </c>
    </row>
    <row r="1601" spans="1:7" ht="15">
      <c r="A1601" s="103" t="s">
        <v>719</v>
      </c>
      <c r="B1601" s="102">
        <v>3</v>
      </c>
      <c r="C1601" s="105">
        <v>0.0010675272311529008</v>
      </c>
      <c r="D1601" s="102" t="s">
        <v>649</v>
      </c>
      <c r="E1601" s="102" t="b">
        <v>0</v>
      </c>
      <c r="F1601" s="102" t="b">
        <v>0</v>
      </c>
      <c r="G1601" s="102" t="b">
        <v>0</v>
      </c>
    </row>
    <row r="1602" spans="1:7" ht="15">
      <c r="A1602" s="103" t="s">
        <v>1359</v>
      </c>
      <c r="B1602" s="102">
        <v>3</v>
      </c>
      <c r="C1602" s="105">
        <v>0.0015629802474765378</v>
      </c>
      <c r="D1602" s="102" t="s">
        <v>649</v>
      </c>
      <c r="E1602" s="102" t="b">
        <v>0</v>
      </c>
      <c r="F1602" s="102" t="b">
        <v>0</v>
      </c>
      <c r="G1602" s="102" t="b">
        <v>0</v>
      </c>
    </row>
    <row r="1603" spans="1:7" ht="15">
      <c r="A1603" s="103" t="s">
        <v>1064</v>
      </c>
      <c r="B1603" s="102">
        <v>3</v>
      </c>
      <c r="C1603" s="105">
        <v>0.0015629802474765378</v>
      </c>
      <c r="D1603" s="102" t="s">
        <v>649</v>
      </c>
      <c r="E1603" s="102" t="b">
        <v>0</v>
      </c>
      <c r="F1603" s="102" t="b">
        <v>0</v>
      </c>
      <c r="G1603" s="102" t="b">
        <v>0</v>
      </c>
    </row>
    <row r="1604" spans="1:7" ht="15">
      <c r="A1604" s="103" t="s">
        <v>1361</v>
      </c>
      <c r="B1604" s="102">
        <v>3</v>
      </c>
      <c r="C1604" s="105">
        <v>0.0015629802474765378</v>
      </c>
      <c r="D1604" s="102" t="s">
        <v>649</v>
      </c>
      <c r="E1604" s="102" t="b">
        <v>0</v>
      </c>
      <c r="F1604" s="102" t="b">
        <v>0</v>
      </c>
      <c r="G1604" s="102" t="b">
        <v>0</v>
      </c>
    </row>
    <row r="1605" spans="1:7" ht="15">
      <c r="A1605" s="103" t="s">
        <v>1159</v>
      </c>
      <c r="B1605" s="102">
        <v>3</v>
      </c>
      <c r="C1605" s="105">
        <v>0.0012503841979812304</v>
      </c>
      <c r="D1605" s="102" t="s">
        <v>649</v>
      </c>
      <c r="E1605" s="102" t="b">
        <v>0</v>
      </c>
      <c r="F1605" s="102" t="b">
        <v>0</v>
      </c>
      <c r="G1605" s="102" t="b">
        <v>0</v>
      </c>
    </row>
    <row r="1606" spans="1:7" ht="15">
      <c r="A1606" s="103" t="s">
        <v>694</v>
      </c>
      <c r="B1606" s="102">
        <v>3</v>
      </c>
      <c r="C1606" s="105">
        <v>0.0010675272311529008</v>
      </c>
      <c r="D1606" s="102" t="s">
        <v>649</v>
      </c>
      <c r="E1606" s="102" t="b">
        <v>0</v>
      </c>
      <c r="F1606" s="102" t="b">
        <v>0</v>
      </c>
      <c r="G1606" s="102" t="b">
        <v>0</v>
      </c>
    </row>
    <row r="1607" spans="1:7" ht="15">
      <c r="A1607" s="103" t="s">
        <v>758</v>
      </c>
      <c r="B1607" s="102">
        <v>3</v>
      </c>
      <c r="C1607" s="105">
        <v>0.0012503841979812304</v>
      </c>
      <c r="D1607" s="102" t="s">
        <v>649</v>
      </c>
      <c r="E1607" s="102" t="b">
        <v>0</v>
      </c>
      <c r="F1607" s="102" t="b">
        <v>0</v>
      </c>
      <c r="G1607" s="102" t="b">
        <v>0</v>
      </c>
    </row>
    <row r="1608" spans="1:7" ht="15">
      <c r="A1608" s="103" t="s">
        <v>1112</v>
      </c>
      <c r="B1608" s="102">
        <v>3</v>
      </c>
      <c r="C1608" s="105">
        <v>0.0012503841979812304</v>
      </c>
      <c r="D1608" s="102" t="s">
        <v>649</v>
      </c>
      <c r="E1608" s="102" t="b">
        <v>0</v>
      </c>
      <c r="F1608" s="102" t="b">
        <v>0</v>
      </c>
      <c r="G1608" s="102" t="b">
        <v>0</v>
      </c>
    </row>
    <row r="1609" spans="1:7" ht="15">
      <c r="A1609" s="103" t="s">
        <v>927</v>
      </c>
      <c r="B1609" s="102">
        <v>3</v>
      </c>
      <c r="C1609" s="105">
        <v>0.0012503841979812304</v>
      </c>
      <c r="D1609" s="102" t="s">
        <v>649</v>
      </c>
      <c r="E1609" s="102" t="b">
        <v>0</v>
      </c>
      <c r="F1609" s="102" t="b">
        <v>0</v>
      </c>
      <c r="G1609" s="102" t="b">
        <v>0</v>
      </c>
    </row>
    <row r="1610" spans="1:7" ht="15">
      <c r="A1610" s="103" t="s">
        <v>1239</v>
      </c>
      <c r="B1610" s="102">
        <v>3</v>
      </c>
      <c r="C1610" s="105">
        <v>0.0012503841979812304</v>
      </c>
      <c r="D1610" s="102" t="s">
        <v>649</v>
      </c>
      <c r="E1610" s="102" t="b">
        <v>0</v>
      </c>
      <c r="F1610" s="102" t="b">
        <v>0</v>
      </c>
      <c r="G1610" s="102" t="b">
        <v>0</v>
      </c>
    </row>
    <row r="1611" spans="1:7" ht="15">
      <c r="A1611" s="103" t="s">
        <v>1350</v>
      </c>
      <c r="B1611" s="102">
        <v>3</v>
      </c>
      <c r="C1611" s="105">
        <v>0.0015629802474765378</v>
      </c>
      <c r="D1611" s="102" t="s">
        <v>649</v>
      </c>
      <c r="E1611" s="102" t="b">
        <v>0</v>
      </c>
      <c r="F1611" s="102" t="b">
        <v>0</v>
      </c>
      <c r="G1611" s="102" t="b">
        <v>0</v>
      </c>
    </row>
    <row r="1612" spans="1:7" ht="15">
      <c r="A1612" s="103" t="s">
        <v>799</v>
      </c>
      <c r="B1612" s="102">
        <v>3</v>
      </c>
      <c r="C1612" s="105">
        <v>0.0012503841979812304</v>
      </c>
      <c r="D1612" s="102" t="s">
        <v>649</v>
      </c>
      <c r="E1612" s="102" t="b">
        <v>0</v>
      </c>
      <c r="F1612" s="102" t="b">
        <v>0</v>
      </c>
      <c r="G1612" s="102" t="b">
        <v>0</v>
      </c>
    </row>
    <row r="1613" spans="1:7" ht="15">
      <c r="A1613" s="103" t="s">
        <v>1340</v>
      </c>
      <c r="B1613" s="102">
        <v>3</v>
      </c>
      <c r="C1613" s="105">
        <v>0.0015629802474765378</v>
      </c>
      <c r="D1613" s="102" t="s">
        <v>649</v>
      </c>
      <c r="E1613" s="102" t="b">
        <v>0</v>
      </c>
      <c r="F1613" s="102" t="b">
        <v>0</v>
      </c>
      <c r="G1613" s="102" t="b">
        <v>0</v>
      </c>
    </row>
    <row r="1614" spans="1:7" ht="15">
      <c r="A1614" s="103" t="s">
        <v>921</v>
      </c>
      <c r="B1614" s="102">
        <v>3</v>
      </c>
      <c r="C1614" s="105">
        <v>0.0012503841979812304</v>
      </c>
      <c r="D1614" s="102" t="s">
        <v>649</v>
      </c>
      <c r="E1614" s="102" t="b">
        <v>0</v>
      </c>
      <c r="F1614" s="102" t="b">
        <v>0</v>
      </c>
      <c r="G1614" s="102" t="b">
        <v>0</v>
      </c>
    </row>
    <row r="1615" spans="1:7" ht="15">
      <c r="A1615" s="103" t="s">
        <v>1023</v>
      </c>
      <c r="B1615" s="102">
        <v>3</v>
      </c>
      <c r="C1615" s="105">
        <v>0.0010675272311529008</v>
      </c>
      <c r="D1615" s="102" t="s">
        <v>649</v>
      </c>
      <c r="E1615" s="102" t="b">
        <v>0</v>
      </c>
      <c r="F1615" s="102" t="b">
        <v>0</v>
      </c>
      <c r="G1615" s="102" t="b">
        <v>0</v>
      </c>
    </row>
    <row r="1616" spans="1:7" ht="15">
      <c r="A1616" s="103" t="s">
        <v>811</v>
      </c>
      <c r="B1616" s="102">
        <v>3</v>
      </c>
      <c r="C1616" s="105">
        <v>0.0012503841979812304</v>
      </c>
      <c r="D1616" s="102" t="s">
        <v>649</v>
      </c>
      <c r="E1616" s="102" t="b">
        <v>0</v>
      </c>
      <c r="F1616" s="102" t="b">
        <v>0</v>
      </c>
      <c r="G1616" s="102" t="b">
        <v>0</v>
      </c>
    </row>
    <row r="1617" spans="1:7" ht="15">
      <c r="A1617" s="103" t="s">
        <v>962</v>
      </c>
      <c r="B1617" s="102">
        <v>3</v>
      </c>
      <c r="C1617" s="105">
        <v>0.0010675272311529008</v>
      </c>
      <c r="D1617" s="102" t="s">
        <v>649</v>
      </c>
      <c r="E1617" s="102" t="b">
        <v>0</v>
      </c>
      <c r="F1617" s="102" t="b">
        <v>0</v>
      </c>
      <c r="G1617" s="102" t="b">
        <v>0</v>
      </c>
    </row>
    <row r="1618" spans="1:7" ht="15">
      <c r="A1618" s="103" t="s">
        <v>1251</v>
      </c>
      <c r="B1618" s="102">
        <v>3</v>
      </c>
      <c r="C1618" s="105">
        <v>0.0012503841979812304</v>
      </c>
      <c r="D1618" s="102" t="s">
        <v>649</v>
      </c>
      <c r="E1618" s="102" t="b">
        <v>0</v>
      </c>
      <c r="F1618" s="102" t="b">
        <v>0</v>
      </c>
      <c r="G1618" s="102" t="b">
        <v>0</v>
      </c>
    </row>
    <row r="1619" spans="1:7" ht="15">
      <c r="A1619" s="103" t="s">
        <v>1257</v>
      </c>
      <c r="B1619" s="102">
        <v>3</v>
      </c>
      <c r="C1619" s="105">
        <v>0.0015629802474765378</v>
      </c>
      <c r="D1619" s="102" t="s">
        <v>649</v>
      </c>
      <c r="E1619" s="102" t="b">
        <v>0</v>
      </c>
      <c r="F1619" s="102" t="b">
        <v>0</v>
      </c>
      <c r="G1619" s="102" t="b">
        <v>0</v>
      </c>
    </row>
    <row r="1620" spans="1:7" ht="15">
      <c r="A1620" s="103" t="s">
        <v>1259</v>
      </c>
      <c r="B1620" s="102">
        <v>3</v>
      </c>
      <c r="C1620" s="105">
        <v>0.0015629802474765378</v>
      </c>
      <c r="D1620" s="102" t="s">
        <v>649</v>
      </c>
      <c r="E1620" s="102" t="b">
        <v>0</v>
      </c>
      <c r="F1620" s="102" t="b">
        <v>0</v>
      </c>
      <c r="G1620" s="102" t="b">
        <v>0</v>
      </c>
    </row>
    <row r="1621" spans="1:7" ht="15">
      <c r="A1621" s="103" t="s">
        <v>1264</v>
      </c>
      <c r="B1621" s="102">
        <v>3</v>
      </c>
      <c r="C1621" s="105">
        <v>0.0015629802474765378</v>
      </c>
      <c r="D1621" s="102" t="s">
        <v>649</v>
      </c>
      <c r="E1621" s="102" t="b">
        <v>0</v>
      </c>
      <c r="F1621" s="102" t="b">
        <v>0</v>
      </c>
      <c r="G1621" s="102" t="b">
        <v>0</v>
      </c>
    </row>
    <row r="1622" spans="1:7" ht="15">
      <c r="A1622" s="103" t="s">
        <v>1266</v>
      </c>
      <c r="B1622" s="102">
        <v>3</v>
      </c>
      <c r="C1622" s="105">
        <v>0.0015629802474765378</v>
      </c>
      <c r="D1622" s="102" t="s">
        <v>649</v>
      </c>
      <c r="E1622" s="102" t="b">
        <v>0</v>
      </c>
      <c r="F1622" s="102" t="b">
        <v>0</v>
      </c>
      <c r="G1622" s="102" t="b">
        <v>0</v>
      </c>
    </row>
    <row r="1623" spans="1:7" ht="15">
      <c r="A1623" s="103" t="s">
        <v>1098</v>
      </c>
      <c r="B1623" s="102">
        <v>3</v>
      </c>
      <c r="C1623" s="105">
        <v>0.0012503841979812304</v>
      </c>
      <c r="D1623" s="102" t="s">
        <v>649</v>
      </c>
      <c r="E1623" s="102" t="b">
        <v>0</v>
      </c>
      <c r="F1623" s="102" t="b">
        <v>0</v>
      </c>
      <c r="G1623" s="102" t="b">
        <v>0</v>
      </c>
    </row>
    <row r="1624" spans="1:7" ht="15">
      <c r="A1624" s="103" t="s">
        <v>973</v>
      </c>
      <c r="B1624" s="102">
        <v>3</v>
      </c>
      <c r="C1624" s="105">
        <v>0.0015629802474765378</v>
      </c>
      <c r="D1624" s="102" t="s">
        <v>649</v>
      </c>
      <c r="E1624" s="102" t="b">
        <v>0</v>
      </c>
      <c r="F1624" s="102" t="b">
        <v>0</v>
      </c>
      <c r="G1624" s="102" t="b">
        <v>0</v>
      </c>
    </row>
    <row r="1625" spans="1:7" ht="15">
      <c r="A1625" s="103" t="s">
        <v>1236</v>
      </c>
      <c r="B1625" s="102">
        <v>3</v>
      </c>
      <c r="C1625" s="105">
        <v>0.0010675272311529008</v>
      </c>
      <c r="D1625" s="102" t="s">
        <v>649</v>
      </c>
      <c r="E1625" s="102" t="b">
        <v>0</v>
      </c>
      <c r="F1625" s="102" t="b">
        <v>0</v>
      </c>
      <c r="G1625" s="102" t="b">
        <v>0</v>
      </c>
    </row>
    <row r="1626" spans="1:7" ht="15">
      <c r="A1626" s="103" t="s">
        <v>868</v>
      </c>
      <c r="B1626" s="102">
        <v>3</v>
      </c>
      <c r="C1626" s="105">
        <v>0.0015629802474765378</v>
      </c>
      <c r="D1626" s="102" t="s">
        <v>649</v>
      </c>
      <c r="E1626" s="102" t="b">
        <v>0</v>
      </c>
      <c r="F1626" s="102" t="b">
        <v>0</v>
      </c>
      <c r="G1626" s="102" t="b">
        <v>0</v>
      </c>
    </row>
    <row r="1627" spans="1:7" ht="15">
      <c r="A1627" s="103" t="s">
        <v>919</v>
      </c>
      <c r="B1627" s="102">
        <v>3</v>
      </c>
      <c r="C1627" s="105">
        <v>0.0015629802474765378</v>
      </c>
      <c r="D1627" s="102" t="s">
        <v>649</v>
      </c>
      <c r="E1627" s="102" t="b">
        <v>0</v>
      </c>
      <c r="F1627" s="102" t="b">
        <v>0</v>
      </c>
      <c r="G1627" s="102" t="b">
        <v>0</v>
      </c>
    </row>
    <row r="1628" spans="1:7" ht="15">
      <c r="A1628" s="103" t="s">
        <v>1102</v>
      </c>
      <c r="B1628" s="102">
        <v>3</v>
      </c>
      <c r="C1628" s="105">
        <v>0.0015629802474765378</v>
      </c>
      <c r="D1628" s="102" t="s">
        <v>649</v>
      </c>
      <c r="E1628" s="102" t="b">
        <v>0</v>
      </c>
      <c r="F1628" s="102" t="b">
        <v>0</v>
      </c>
      <c r="G1628" s="102" t="b">
        <v>0</v>
      </c>
    </row>
    <row r="1629" spans="1:7" ht="15">
      <c r="A1629" s="103" t="s">
        <v>1475</v>
      </c>
      <c r="B1629" s="102">
        <v>2</v>
      </c>
      <c r="C1629" s="105">
        <v>0.0008335894653208203</v>
      </c>
      <c r="D1629" s="102" t="s">
        <v>649</v>
      </c>
      <c r="E1629" s="102" t="b">
        <v>0</v>
      </c>
      <c r="F1629" s="102" t="b">
        <v>0</v>
      </c>
      <c r="G1629" s="102" t="b">
        <v>0</v>
      </c>
    </row>
    <row r="1630" spans="1:7" ht="15">
      <c r="A1630" s="103" t="s">
        <v>1225</v>
      </c>
      <c r="B1630" s="102">
        <v>2</v>
      </c>
      <c r="C1630" s="105">
        <v>0.0008335894653208203</v>
      </c>
      <c r="D1630" s="102" t="s">
        <v>649</v>
      </c>
      <c r="E1630" s="102" t="b">
        <v>0</v>
      </c>
      <c r="F1630" s="102" t="b">
        <v>0</v>
      </c>
      <c r="G1630" s="102" t="b">
        <v>0</v>
      </c>
    </row>
    <row r="1631" spans="1:7" ht="15">
      <c r="A1631" s="103" t="s">
        <v>1476</v>
      </c>
      <c r="B1631" s="102">
        <v>2</v>
      </c>
      <c r="C1631" s="105">
        <v>0.0008335894653208203</v>
      </c>
      <c r="D1631" s="102" t="s">
        <v>649</v>
      </c>
      <c r="E1631" s="102" t="b">
        <v>0</v>
      </c>
      <c r="F1631" s="102" t="b">
        <v>0</v>
      </c>
      <c r="G1631" s="102" t="b">
        <v>0</v>
      </c>
    </row>
    <row r="1632" spans="1:7" ht="15">
      <c r="A1632" s="103" t="s">
        <v>839</v>
      </c>
      <c r="B1632" s="102">
        <v>2</v>
      </c>
      <c r="C1632" s="105">
        <v>0.0008335894653208203</v>
      </c>
      <c r="D1632" s="102" t="s">
        <v>649</v>
      </c>
      <c r="E1632" s="102" t="b">
        <v>0</v>
      </c>
      <c r="F1632" s="102" t="b">
        <v>0</v>
      </c>
      <c r="G1632" s="102" t="b">
        <v>0</v>
      </c>
    </row>
    <row r="1633" spans="1:7" ht="15">
      <c r="A1633" s="103" t="s">
        <v>1226</v>
      </c>
      <c r="B1633" s="102">
        <v>2</v>
      </c>
      <c r="C1633" s="105">
        <v>0.0008335894653208203</v>
      </c>
      <c r="D1633" s="102" t="s">
        <v>649</v>
      </c>
      <c r="E1633" s="102" t="b">
        <v>0</v>
      </c>
      <c r="F1633" s="102" t="b">
        <v>0</v>
      </c>
      <c r="G1633" s="102" t="b">
        <v>0</v>
      </c>
    </row>
    <row r="1634" spans="1:7" ht="15">
      <c r="A1634" s="103" t="s">
        <v>1092</v>
      </c>
      <c r="B1634" s="102">
        <v>2</v>
      </c>
      <c r="C1634" s="105">
        <v>0.0008335894653208203</v>
      </c>
      <c r="D1634" s="102" t="s">
        <v>649</v>
      </c>
      <c r="E1634" s="102" t="b">
        <v>0</v>
      </c>
      <c r="F1634" s="102" t="b">
        <v>0</v>
      </c>
      <c r="G1634" s="102" t="b">
        <v>0</v>
      </c>
    </row>
    <row r="1635" spans="1:7" ht="15">
      <c r="A1635" s="103" t="s">
        <v>724</v>
      </c>
      <c r="B1635" s="102">
        <v>2</v>
      </c>
      <c r="C1635" s="105">
        <v>0.0008335894653208203</v>
      </c>
      <c r="D1635" s="102" t="s">
        <v>649</v>
      </c>
      <c r="E1635" s="102" t="b">
        <v>0</v>
      </c>
      <c r="F1635" s="102" t="b">
        <v>0</v>
      </c>
      <c r="G1635" s="102" t="b">
        <v>0</v>
      </c>
    </row>
    <row r="1636" spans="1:7" ht="15">
      <c r="A1636" s="103" t="s">
        <v>982</v>
      </c>
      <c r="B1636" s="102">
        <v>2</v>
      </c>
      <c r="C1636" s="105">
        <v>0.0008335894653208203</v>
      </c>
      <c r="D1636" s="102" t="s">
        <v>649</v>
      </c>
      <c r="E1636" s="102" t="b">
        <v>0</v>
      </c>
      <c r="F1636" s="102" t="b">
        <v>0</v>
      </c>
      <c r="G1636" s="102" t="b">
        <v>0</v>
      </c>
    </row>
    <row r="1637" spans="1:7" ht="15">
      <c r="A1637" s="103" t="s">
        <v>1007</v>
      </c>
      <c r="B1637" s="102">
        <v>2</v>
      </c>
      <c r="C1637" s="105">
        <v>0.0008335894653208203</v>
      </c>
      <c r="D1637" s="102" t="s">
        <v>649</v>
      </c>
      <c r="E1637" s="102" t="b">
        <v>0</v>
      </c>
      <c r="F1637" s="102" t="b">
        <v>0</v>
      </c>
      <c r="G1637" s="102" t="b">
        <v>0</v>
      </c>
    </row>
    <row r="1638" spans="1:7" ht="15">
      <c r="A1638" s="103" t="s">
        <v>736</v>
      </c>
      <c r="B1638" s="102">
        <v>2</v>
      </c>
      <c r="C1638" s="105">
        <v>0.0008335894653208203</v>
      </c>
      <c r="D1638" s="102" t="s">
        <v>649</v>
      </c>
      <c r="E1638" s="102" t="b">
        <v>0</v>
      </c>
      <c r="F1638" s="102" t="b">
        <v>0</v>
      </c>
      <c r="G1638" s="102" t="b">
        <v>0</v>
      </c>
    </row>
    <row r="1639" spans="1:7" ht="15">
      <c r="A1639" s="103" t="s">
        <v>1084</v>
      </c>
      <c r="B1639" s="102">
        <v>2</v>
      </c>
      <c r="C1639" s="105">
        <v>0.0010419868316510253</v>
      </c>
      <c r="D1639" s="102" t="s">
        <v>649</v>
      </c>
      <c r="E1639" s="102" t="b">
        <v>0</v>
      </c>
      <c r="F1639" s="102" t="b">
        <v>0</v>
      </c>
      <c r="G1639" s="102" t="b">
        <v>0</v>
      </c>
    </row>
    <row r="1640" spans="1:7" ht="15">
      <c r="A1640" s="103" t="s">
        <v>948</v>
      </c>
      <c r="B1640" s="102">
        <v>2</v>
      </c>
      <c r="C1640" s="105">
        <v>0.0008335894653208203</v>
      </c>
      <c r="D1640" s="102" t="s">
        <v>649</v>
      </c>
      <c r="E1640" s="102" t="b">
        <v>0</v>
      </c>
      <c r="F1640" s="102" t="b">
        <v>0</v>
      </c>
      <c r="G1640" s="102" t="b">
        <v>0</v>
      </c>
    </row>
    <row r="1641" spans="1:7" ht="15">
      <c r="A1641" s="103" t="s">
        <v>1694</v>
      </c>
      <c r="B1641" s="102">
        <v>2</v>
      </c>
      <c r="C1641" s="105">
        <v>0.0008335894653208203</v>
      </c>
      <c r="D1641" s="102" t="s">
        <v>649</v>
      </c>
      <c r="E1641" s="102" t="b">
        <v>0</v>
      </c>
      <c r="F1641" s="102" t="b">
        <v>0</v>
      </c>
      <c r="G1641" s="102" t="b">
        <v>0</v>
      </c>
    </row>
    <row r="1642" spans="1:7" ht="15">
      <c r="A1642" s="103" t="s">
        <v>1337</v>
      </c>
      <c r="B1642" s="102">
        <v>2</v>
      </c>
      <c r="C1642" s="105">
        <v>0.0008335894653208203</v>
      </c>
      <c r="D1642" s="102" t="s">
        <v>649</v>
      </c>
      <c r="E1642" s="102" t="b">
        <v>0</v>
      </c>
      <c r="F1642" s="102" t="b">
        <v>0</v>
      </c>
      <c r="G1642" s="102" t="b">
        <v>0</v>
      </c>
    </row>
    <row r="1643" spans="1:7" ht="15">
      <c r="A1643" s="103" t="s">
        <v>1402</v>
      </c>
      <c r="B1643" s="102">
        <v>2</v>
      </c>
      <c r="C1643" s="105">
        <v>0.0008335894653208203</v>
      </c>
      <c r="D1643" s="102" t="s">
        <v>649</v>
      </c>
      <c r="E1643" s="102" t="b">
        <v>0</v>
      </c>
      <c r="F1643" s="102" t="b">
        <v>0</v>
      </c>
      <c r="G1643" s="102" t="b">
        <v>0</v>
      </c>
    </row>
    <row r="1644" spans="1:7" ht="15">
      <c r="A1644" s="103" t="s">
        <v>1471</v>
      </c>
      <c r="B1644" s="102">
        <v>2</v>
      </c>
      <c r="C1644" s="105">
        <v>0.0010419868316510253</v>
      </c>
      <c r="D1644" s="102" t="s">
        <v>649</v>
      </c>
      <c r="E1644" s="102" t="b">
        <v>0</v>
      </c>
      <c r="F1644" s="102" t="b">
        <v>0</v>
      </c>
      <c r="G1644" s="102" t="b">
        <v>0</v>
      </c>
    </row>
    <row r="1645" spans="1:7" ht="15">
      <c r="A1645" s="103" t="s">
        <v>1467</v>
      </c>
      <c r="B1645" s="102">
        <v>2</v>
      </c>
      <c r="C1645" s="105">
        <v>0.0010419868316510253</v>
      </c>
      <c r="D1645" s="102" t="s">
        <v>649</v>
      </c>
      <c r="E1645" s="102" t="b">
        <v>0</v>
      </c>
      <c r="F1645" s="102" t="b">
        <v>0</v>
      </c>
      <c r="G1645" s="102" t="b">
        <v>0</v>
      </c>
    </row>
    <row r="1646" spans="1:7" ht="15">
      <c r="A1646" s="103" t="s">
        <v>1305</v>
      </c>
      <c r="B1646" s="102">
        <v>2</v>
      </c>
      <c r="C1646" s="105">
        <v>0.0008335894653208203</v>
      </c>
      <c r="D1646" s="102" t="s">
        <v>649</v>
      </c>
      <c r="E1646" s="102" t="b">
        <v>0</v>
      </c>
      <c r="F1646" s="102" t="b">
        <v>0</v>
      </c>
      <c r="G1646" s="102" t="b">
        <v>0</v>
      </c>
    </row>
    <row r="1647" spans="1:7" ht="15">
      <c r="A1647" s="103" t="s">
        <v>1204</v>
      </c>
      <c r="B1647" s="102">
        <v>2</v>
      </c>
      <c r="C1647" s="105">
        <v>0.0008335894653208203</v>
      </c>
      <c r="D1647" s="102" t="s">
        <v>649</v>
      </c>
      <c r="E1647" s="102" t="b">
        <v>0</v>
      </c>
      <c r="F1647" s="102" t="b">
        <v>0</v>
      </c>
      <c r="G1647" s="102" t="b">
        <v>0</v>
      </c>
    </row>
    <row r="1648" spans="1:7" ht="15">
      <c r="A1648" s="103" t="s">
        <v>1344</v>
      </c>
      <c r="B1648" s="102">
        <v>2</v>
      </c>
      <c r="C1648" s="105">
        <v>0.0008335894653208203</v>
      </c>
      <c r="D1648" s="102" t="s">
        <v>649</v>
      </c>
      <c r="E1648" s="102" t="b">
        <v>0</v>
      </c>
      <c r="F1648" s="102" t="b">
        <v>0</v>
      </c>
      <c r="G1648" s="102" t="b">
        <v>0</v>
      </c>
    </row>
    <row r="1649" spans="1:7" ht="15">
      <c r="A1649" s="103" t="s">
        <v>1738</v>
      </c>
      <c r="B1649" s="102">
        <v>2</v>
      </c>
      <c r="C1649" s="105">
        <v>0.0008335894653208203</v>
      </c>
      <c r="D1649" s="102" t="s">
        <v>649</v>
      </c>
      <c r="E1649" s="102" t="b">
        <v>0</v>
      </c>
      <c r="F1649" s="102" t="b">
        <v>0</v>
      </c>
      <c r="G1649" s="102" t="b">
        <v>0</v>
      </c>
    </row>
    <row r="1650" spans="1:7" ht="15">
      <c r="A1650" s="103" t="s">
        <v>2008</v>
      </c>
      <c r="B1650" s="102">
        <v>2</v>
      </c>
      <c r="C1650" s="105">
        <v>0.0010419868316510253</v>
      </c>
      <c r="D1650" s="102" t="s">
        <v>649</v>
      </c>
      <c r="E1650" s="102" t="b">
        <v>0</v>
      </c>
      <c r="F1650" s="102" t="b">
        <v>0</v>
      </c>
      <c r="G1650" s="102" t="b">
        <v>0</v>
      </c>
    </row>
    <row r="1651" spans="1:7" ht="15">
      <c r="A1651" s="103" t="s">
        <v>1010</v>
      </c>
      <c r="B1651" s="102">
        <v>2</v>
      </c>
      <c r="C1651" s="105">
        <v>0.0008335894653208203</v>
      </c>
      <c r="D1651" s="102" t="s">
        <v>649</v>
      </c>
      <c r="E1651" s="102" t="b">
        <v>0</v>
      </c>
      <c r="F1651" s="102" t="b">
        <v>0</v>
      </c>
      <c r="G1651" s="102" t="b">
        <v>0</v>
      </c>
    </row>
    <row r="1652" spans="1:7" ht="15">
      <c r="A1652" s="103" t="s">
        <v>1191</v>
      </c>
      <c r="B1652" s="102">
        <v>2</v>
      </c>
      <c r="C1652" s="105">
        <v>0.0008335894653208203</v>
      </c>
      <c r="D1652" s="102" t="s">
        <v>649</v>
      </c>
      <c r="E1652" s="102" t="b">
        <v>0</v>
      </c>
      <c r="F1652" s="102" t="b">
        <v>0</v>
      </c>
      <c r="G1652" s="102" t="b">
        <v>0</v>
      </c>
    </row>
    <row r="1653" spans="1:7" ht="15">
      <c r="A1653" s="103" t="s">
        <v>1547</v>
      </c>
      <c r="B1653" s="102">
        <v>2</v>
      </c>
      <c r="C1653" s="105">
        <v>0.0008335894653208203</v>
      </c>
      <c r="D1653" s="102" t="s">
        <v>649</v>
      </c>
      <c r="E1653" s="102" t="b">
        <v>0</v>
      </c>
      <c r="F1653" s="102" t="b">
        <v>0</v>
      </c>
      <c r="G1653" s="102" t="b">
        <v>0</v>
      </c>
    </row>
    <row r="1654" spans="1:7" ht="15">
      <c r="A1654" s="103" t="s">
        <v>1399</v>
      </c>
      <c r="B1654" s="102">
        <v>2</v>
      </c>
      <c r="C1654" s="105">
        <v>0.0008335894653208203</v>
      </c>
      <c r="D1654" s="102" t="s">
        <v>649</v>
      </c>
      <c r="E1654" s="102" t="b">
        <v>0</v>
      </c>
      <c r="F1654" s="102" t="b">
        <v>0</v>
      </c>
      <c r="G1654" s="102" t="b">
        <v>0</v>
      </c>
    </row>
    <row r="1655" spans="1:7" ht="15">
      <c r="A1655" s="103" t="s">
        <v>1300</v>
      </c>
      <c r="B1655" s="102">
        <v>2</v>
      </c>
      <c r="C1655" s="105">
        <v>0.0008335894653208203</v>
      </c>
      <c r="D1655" s="102" t="s">
        <v>649</v>
      </c>
      <c r="E1655" s="102" t="b">
        <v>0</v>
      </c>
      <c r="F1655" s="102" t="b">
        <v>0</v>
      </c>
      <c r="G1655" s="102" t="b">
        <v>0</v>
      </c>
    </row>
    <row r="1656" spans="1:7" ht="15">
      <c r="A1656" s="103" t="s">
        <v>964</v>
      </c>
      <c r="B1656" s="102">
        <v>2</v>
      </c>
      <c r="C1656" s="105">
        <v>0.0008335894653208203</v>
      </c>
      <c r="D1656" s="102" t="s">
        <v>649</v>
      </c>
      <c r="E1656" s="102" t="b">
        <v>0</v>
      </c>
      <c r="F1656" s="102" t="b">
        <v>0</v>
      </c>
      <c r="G1656" s="102" t="b">
        <v>0</v>
      </c>
    </row>
    <row r="1657" spans="1:7" ht="15">
      <c r="A1657" s="103" t="s">
        <v>1297</v>
      </c>
      <c r="B1657" s="102">
        <v>2</v>
      </c>
      <c r="C1657" s="105">
        <v>0.0008335894653208203</v>
      </c>
      <c r="D1657" s="102" t="s">
        <v>649</v>
      </c>
      <c r="E1657" s="102" t="b">
        <v>0</v>
      </c>
      <c r="F1657" s="102" t="b">
        <v>0</v>
      </c>
      <c r="G1657" s="102" t="b">
        <v>0</v>
      </c>
    </row>
    <row r="1658" spans="1:7" ht="15">
      <c r="A1658" s="103" t="s">
        <v>1206</v>
      </c>
      <c r="B1658" s="102">
        <v>2</v>
      </c>
      <c r="C1658" s="105">
        <v>0.0010419868316510253</v>
      </c>
      <c r="D1658" s="102" t="s">
        <v>649</v>
      </c>
      <c r="E1658" s="102" t="b">
        <v>0</v>
      </c>
      <c r="F1658" s="102" t="b">
        <v>0</v>
      </c>
      <c r="G1658" s="102" t="b">
        <v>0</v>
      </c>
    </row>
    <row r="1659" spans="1:7" ht="15">
      <c r="A1659" s="103" t="s">
        <v>865</v>
      </c>
      <c r="B1659" s="102">
        <v>2</v>
      </c>
      <c r="C1659" s="105">
        <v>0.0010419868316510253</v>
      </c>
      <c r="D1659" s="102" t="s">
        <v>649</v>
      </c>
      <c r="E1659" s="102" t="b">
        <v>0</v>
      </c>
      <c r="F1659" s="102" t="b">
        <v>0</v>
      </c>
      <c r="G1659" s="102" t="b">
        <v>0</v>
      </c>
    </row>
    <row r="1660" spans="1:7" ht="15">
      <c r="A1660" s="103" t="s">
        <v>1298</v>
      </c>
      <c r="B1660" s="102">
        <v>2</v>
      </c>
      <c r="C1660" s="105">
        <v>0.0008335894653208203</v>
      </c>
      <c r="D1660" s="102" t="s">
        <v>649</v>
      </c>
      <c r="E1660" s="102" t="b">
        <v>0</v>
      </c>
      <c r="F1660" s="102" t="b">
        <v>0</v>
      </c>
      <c r="G1660" s="102" t="b">
        <v>0</v>
      </c>
    </row>
    <row r="1661" spans="1:7" ht="15">
      <c r="A1661" s="103" t="s">
        <v>1208</v>
      </c>
      <c r="B1661" s="102">
        <v>2</v>
      </c>
      <c r="C1661" s="105">
        <v>0.0010419868316510253</v>
      </c>
      <c r="D1661" s="102" t="s">
        <v>649</v>
      </c>
      <c r="E1661" s="102" t="b">
        <v>0</v>
      </c>
      <c r="F1661" s="102" t="b">
        <v>0</v>
      </c>
      <c r="G1661" s="102" t="b">
        <v>0</v>
      </c>
    </row>
    <row r="1662" spans="1:7" ht="15">
      <c r="A1662" s="103" t="s">
        <v>1360</v>
      </c>
      <c r="B1662" s="102">
        <v>2</v>
      </c>
      <c r="C1662" s="105">
        <v>0.0008335894653208203</v>
      </c>
      <c r="D1662" s="102" t="s">
        <v>649</v>
      </c>
      <c r="E1662" s="102" t="b">
        <v>0</v>
      </c>
      <c r="F1662" s="102" t="b">
        <v>0</v>
      </c>
      <c r="G1662" s="102" t="b">
        <v>0</v>
      </c>
    </row>
    <row r="1663" spans="1:7" ht="15">
      <c r="A1663" s="103" t="s">
        <v>925</v>
      </c>
      <c r="B1663" s="102">
        <v>2</v>
      </c>
      <c r="C1663" s="105">
        <v>0.0008335894653208203</v>
      </c>
      <c r="D1663" s="102" t="s">
        <v>649</v>
      </c>
      <c r="E1663" s="102" t="b">
        <v>0</v>
      </c>
      <c r="F1663" s="102" t="b">
        <v>0</v>
      </c>
      <c r="G1663" s="102" t="b">
        <v>0</v>
      </c>
    </row>
    <row r="1664" spans="1:7" ht="15">
      <c r="A1664" s="103" t="s">
        <v>1006</v>
      </c>
      <c r="B1664" s="102">
        <v>2</v>
      </c>
      <c r="C1664" s="105">
        <v>0.0008335894653208203</v>
      </c>
      <c r="D1664" s="102" t="s">
        <v>649</v>
      </c>
      <c r="E1664" s="102" t="b">
        <v>0</v>
      </c>
      <c r="F1664" s="102" t="b">
        <v>0</v>
      </c>
      <c r="G1664" s="102" t="b">
        <v>0</v>
      </c>
    </row>
    <row r="1665" spans="1:7" ht="15">
      <c r="A1665" s="103" t="s">
        <v>1299</v>
      </c>
      <c r="B1665" s="102">
        <v>2</v>
      </c>
      <c r="C1665" s="105">
        <v>0.0008335894653208203</v>
      </c>
      <c r="D1665" s="102" t="s">
        <v>649</v>
      </c>
      <c r="E1665" s="102" t="b">
        <v>0</v>
      </c>
      <c r="F1665" s="102" t="b">
        <v>0</v>
      </c>
      <c r="G1665" s="102" t="b">
        <v>0</v>
      </c>
    </row>
    <row r="1666" spans="1:7" ht="15">
      <c r="A1666" s="103" t="s">
        <v>918</v>
      </c>
      <c r="B1666" s="102">
        <v>2</v>
      </c>
      <c r="C1666" s="105">
        <v>0.0008335894653208203</v>
      </c>
      <c r="D1666" s="102" t="s">
        <v>649</v>
      </c>
      <c r="E1666" s="102" t="b">
        <v>0</v>
      </c>
      <c r="F1666" s="102" t="b">
        <v>0</v>
      </c>
      <c r="G1666" s="102" t="b">
        <v>0</v>
      </c>
    </row>
    <row r="1667" spans="1:7" ht="15">
      <c r="A1667" s="103" t="s">
        <v>1434</v>
      </c>
      <c r="B1667" s="102">
        <v>2</v>
      </c>
      <c r="C1667" s="105">
        <v>0.0008335894653208203</v>
      </c>
      <c r="D1667" s="102" t="s">
        <v>649</v>
      </c>
      <c r="E1667" s="102" t="b">
        <v>0</v>
      </c>
      <c r="F1667" s="102" t="b">
        <v>0</v>
      </c>
      <c r="G1667" s="102" t="b">
        <v>0</v>
      </c>
    </row>
    <row r="1668" spans="1:7" ht="15">
      <c r="A1668" s="103" t="s">
        <v>1168</v>
      </c>
      <c r="B1668" s="102">
        <v>2</v>
      </c>
      <c r="C1668" s="105">
        <v>0.0008335894653208203</v>
      </c>
      <c r="D1668" s="102" t="s">
        <v>649</v>
      </c>
      <c r="E1668" s="102" t="b">
        <v>0</v>
      </c>
      <c r="F1668" s="102" t="b">
        <v>0</v>
      </c>
      <c r="G1668" s="102" t="b">
        <v>0</v>
      </c>
    </row>
    <row r="1669" spans="1:7" ht="15">
      <c r="A1669" s="103" t="s">
        <v>1035</v>
      </c>
      <c r="B1669" s="102">
        <v>2</v>
      </c>
      <c r="C1669" s="105">
        <v>0.0008335894653208203</v>
      </c>
      <c r="D1669" s="102" t="s">
        <v>649</v>
      </c>
      <c r="E1669" s="102" t="b">
        <v>0</v>
      </c>
      <c r="F1669" s="102" t="b">
        <v>0</v>
      </c>
      <c r="G1669" s="102" t="b">
        <v>0</v>
      </c>
    </row>
    <row r="1670" spans="1:7" ht="15">
      <c r="A1670" s="103" t="s">
        <v>872</v>
      </c>
      <c r="B1670" s="102">
        <v>2</v>
      </c>
      <c r="C1670" s="105">
        <v>0.0008335894653208203</v>
      </c>
      <c r="D1670" s="102" t="s">
        <v>649</v>
      </c>
      <c r="E1670" s="102" t="b">
        <v>1</v>
      </c>
      <c r="F1670" s="102" t="b">
        <v>0</v>
      </c>
      <c r="G1670" s="102" t="b">
        <v>0</v>
      </c>
    </row>
    <row r="1671" spans="1:7" ht="15">
      <c r="A1671" s="103" t="s">
        <v>1439</v>
      </c>
      <c r="B1671" s="102">
        <v>2</v>
      </c>
      <c r="C1671" s="105">
        <v>0.0008335894653208203</v>
      </c>
      <c r="D1671" s="102" t="s">
        <v>649</v>
      </c>
      <c r="E1671" s="102" t="b">
        <v>1</v>
      </c>
      <c r="F1671" s="102" t="b">
        <v>0</v>
      </c>
      <c r="G1671" s="102" t="b">
        <v>0</v>
      </c>
    </row>
    <row r="1672" spans="1:7" ht="15">
      <c r="A1672" s="103" t="s">
        <v>1295</v>
      </c>
      <c r="B1672" s="102">
        <v>2</v>
      </c>
      <c r="C1672" s="105">
        <v>0.0010419868316510253</v>
      </c>
      <c r="D1672" s="102" t="s">
        <v>649</v>
      </c>
      <c r="E1672" s="102" t="b">
        <v>0</v>
      </c>
      <c r="F1672" s="102" t="b">
        <v>0</v>
      </c>
      <c r="G1672" s="102" t="b">
        <v>0</v>
      </c>
    </row>
    <row r="1673" spans="1:7" ht="15">
      <c r="A1673" s="103" t="s">
        <v>1986</v>
      </c>
      <c r="B1673" s="102">
        <v>2</v>
      </c>
      <c r="C1673" s="105">
        <v>0.0010419868316510253</v>
      </c>
      <c r="D1673" s="102" t="s">
        <v>649</v>
      </c>
      <c r="E1673" s="102" t="b">
        <v>0</v>
      </c>
      <c r="F1673" s="102" t="b">
        <v>0</v>
      </c>
      <c r="G1673" s="102" t="b">
        <v>0</v>
      </c>
    </row>
    <row r="1674" spans="1:7" ht="15">
      <c r="A1674" s="103" t="s">
        <v>1987</v>
      </c>
      <c r="B1674" s="102">
        <v>2</v>
      </c>
      <c r="C1674" s="105">
        <v>0.0010419868316510253</v>
      </c>
      <c r="D1674" s="102" t="s">
        <v>649</v>
      </c>
      <c r="E1674" s="102" t="b">
        <v>0</v>
      </c>
      <c r="F1674" s="102" t="b">
        <v>0</v>
      </c>
      <c r="G1674" s="102" t="b">
        <v>0</v>
      </c>
    </row>
    <row r="1675" spans="1:7" ht="15">
      <c r="A1675" s="103" t="s">
        <v>1988</v>
      </c>
      <c r="B1675" s="102">
        <v>2</v>
      </c>
      <c r="C1675" s="105">
        <v>0.0010419868316510253</v>
      </c>
      <c r="D1675" s="102" t="s">
        <v>649</v>
      </c>
      <c r="E1675" s="102" t="b">
        <v>0</v>
      </c>
      <c r="F1675" s="102" t="b">
        <v>0</v>
      </c>
      <c r="G1675" s="102" t="b">
        <v>0</v>
      </c>
    </row>
    <row r="1676" spans="1:7" ht="15">
      <c r="A1676" s="103" t="s">
        <v>1716</v>
      </c>
      <c r="B1676" s="102">
        <v>2</v>
      </c>
      <c r="C1676" s="105">
        <v>0.0008335894653208203</v>
      </c>
      <c r="D1676" s="102" t="s">
        <v>649</v>
      </c>
      <c r="E1676" s="102" t="b">
        <v>0</v>
      </c>
      <c r="F1676" s="102" t="b">
        <v>0</v>
      </c>
      <c r="G1676" s="102" t="b">
        <v>0</v>
      </c>
    </row>
    <row r="1677" spans="1:7" ht="15">
      <c r="A1677" s="103" t="s">
        <v>1990</v>
      </c>
      <c r="B1677" s="102">
        <v>2</v>
      </c>
      <c r="C1677" s="105">
        <v>0.0010419868316510253</v>
      </c>
      <c r="D1677" s="102" t="s">
        <v>649</v>
      </c>
      <c r="E1677" s="102" t="b">
        <v>0</v>
      </c>
      <c r="F1677" s="102" t="b">
        <v>0</v>
      </c>
      <c r="G1677" s="102" t="b">
        <v>0</v>
      </c>
    </row>
    <row r="1678" spans="1:7" ht="15">
      <c r="A1678" s="103" t="s">
        <v>1341</v>
      </c>
      <c r="B1678" s="102">
        <v>2</v>
      </c>
      <c r="C1678" s="105">
        <v>0.0008335894653208203</v>
      </c>
      <c r="D1678" s="102" t="s">
        <v>649</v>
      </c>
      <c r="E1678" s="102" t="b">
        <v>0</v>
      </c>
      <c r="F1678" s="102" t="b">
        <v>0</v>
      </c>
      <c r="G1678" s="102" t="b">
        <v>0</v>
      </c>
    </row>
    <row r="1679" spans="1:7" ht="15">
      <c r="A1679" s="103" t="s">
        <v>1148</v>
      </c>
      <c r="B1679" s="102">
        <v>2</v>
      </c>
      <c r="C1679" s="105">
        <v>0.0008335894653208203</v>
      </c>
      <c r="D1679" s="102" t="s">
        <v>649</v>
      </c>
      <c r="E1679" s="102" t="b">
        <v>0</v>
      </c>
      <c r="F1679" s="102" t="b">
        <v>0</v>
      </c>
      <c r="G1679" s="102" t="b">
        <v>0</v>
      </c>
    </row>
    <row r="1680" spans="1:7" ht="15">
      <c r="A1680" s="103" t="s">
        <v>1545</v>
      </c>
      <c r="B1680" s="102">
        <v>2</v>
      </c>
      <c r="C1680" s="105">
        <v>0.0008335894653208203</v>
      </c>
      <c r="D1680" s="102" t="s">
        <v>649</v>
      </c>
      <c r="E1680" s="102" t="b">
        <v>0</v>
      </c>
      <c r="F1680" s="102" t="b">
        <v>0</v>
      </c>
      <c r="G1680" s="102" t="b">
        <v>0</v>
      </c>
    </row>
    <row r="1681" spans="1:7" ht="15">
      <c r="A1681" s="103" t="s">
        <v>1991</v>
      </c>
      <c r="B1681" s="102">
        <v>2</v>
      </c>
      <c r="C1681" s="105">
        <v>0.0010419868316510253</v>
      </c>
      <c r="D1681" s="102" t="s">
        <v>649</v>
      </c>
      <c r="E1681" s="102" t="b">
        <v>0</v>
      </c>
      <c r="F1681" s="102" t="b">
        <v>0</v>
      </c>
      <c r="G1681" s="102" t="b">
        <v>0</v>
      </c>
    </row>
    <row r="1682" spans="1:7" ht="15">
      <c r="A1682" s="103" t="s">
        <v>1992</v>
      </c>
      <c r="B1682" s="102">
        <v>2</v>
      </c>
      <c r="C1682" s="105">
        <v>0.0010419868316510253</v>
      </c>
      <c r="D1682" s="102" t="s">
        <v>649</v>
      </c>
      <c r="E1682" s="102" t="b">
        <v>0</v>
      </c>
      <c r="F1682" s="102" t="b">
        <v>0</v>
      </c>
      <c r="G1682" s="102" t="b">
        <v>0</v>
      </c>
    </row>
    <row r="1683" spans="1:7" ht="15">
      <c r="A1683" s="103" t="s">
        <v>1349</v>
      </c>
      <c r="B1683" s="102">
        <v>2</v>
      </c>
      <c r="C1683" s="105">
        <v>0.0008335894653208203</v>
      </c>
      <c r="D1683" s="102" t="s">
        <v>649</v>
      </c>
      <c r="E1683" s="102" t="b">
        <v>0</v>
      </c>
      <c r="F1683" s="102" t="b">
        <v>0</v>
      </c>
      <c r="G1683" s="102" t="b">
        <v>0</v>
      </c>
    </row>
    <row r="1684" spans="1:7" ht="15">
      <c r="A1684" s="103" t="s">
        <v>769</v>
      </c>
      <c r="B1684" s="102">
        <v>2</v>
      </c>
      <c r="C1684" s="105">
        <v>0.0008335894653208203</v>
      </c>
      <c r="D1684" s="102" t="s">
        <v>649</v>
      </c>
      <c r="E1684" s="102" t="b">
        <v>0</v>
      </c>
      <c r="F1684" s="102" t="b">
        <v>0</v>
      </c>
      <c r="G1684" s="102" t="b">
        <v>0</v>
      </c>
    </row>
    <row r="1685" spans="1:7" ht="15">
      <c r="A1685" s="103" t="s">
        <v>1197</v>
      </c>
      <c r="B1685" s="102">
        <v>2</v>
      </c>
      <c r="C1685" s="105">
        <v>0.0008335894653208203</v>
      </c>
      <c r="D1685" s="102" t="s">
        <v>649</v>
      </c>
      <c r="E1685" s="102" t="b">
        <v>0</v>
      </c>
      <c r="F1685" s="102" t="b">
        <v>0</v>
      </c>
      <c r="G1685" s="102" t="b">
        <v>0</v>
      </c>
    </row>
    <row r="1686" spans="1:7" ht="15">
      <c r="A1686" s="103" t="s">
        <v>1237</v>
      </c>
      <c r="B1686" s="102">
        <v>2</v>
      </c>
      <c r="C1686" s="105">
        <v>0.0008335894653208203</v>
      </c>
      <c r="D1686" s="102" t="s">
        <v>649</v>
      </c>
      <c r="E1686" s="102" t="b">
        <v>0</v>
      </c>
      <c r="F1686" s="102" t="b">
        <v>0</v>
      </c>
      <c r="G1686" s="102" t="b">
        <v>0</v>
      </c>
    </row>
    <row r="1687" spans="1:7" ht="15">
      <c r="A1687" s="103" t="s">
        <v>1525</v>
      </c>
      <c r="B1687" s="102">
        <v>2</v>
      </c>
      <c r="C1687" s="105">
        <v>0.0008335894653208203</v>
      </c>
      <c r="D1687" s="102" t="s">
        <v>649</v>
      </c>
      <c r="E1687" s="102" t="b">
        <v>0</v>
      </c>
      <c r="F1687" s="102" t="b">
        <v>1</v>
      </c>
      <c r="G1687" s="102" t="b">
        <v>0</v>
      </c>
    </row>
    <row r="1688" spans="1:7" ht="15">
      <c r="A1688" s="103" t="s">
        <v>1161</v>
      </c>
      <c r="B1688" s="102">
        <v>2</v>
      </c>
      <c r="C1688" s="105">
        <v>0.0008335894653208203</v>
      </c>
      <c r="D1688" s="102" t="s">
        <v>649</v>
      </c>
      <c r="E1688" s="102" t="b">
        <v>0</v>
      </c>
      <c r="F1688" s="102" t="b">
        <v>0</v>
      </c>
      <c r="G1688" s="102" t="b">
        <v>0</v>
      </c>
    </row>
    <row r="1689" spans="1:7" ht="15">
      <c r="A1689" s="103" t="s">
        <v>1863</v>
      </c>
      <c r="B1689" s="102">
        <v>2</v>
      </c>
      <c r="C1689" s="105">
        <v>0.0010419868316510253</v>
      </c>
      <c r="D1689" s="102" t="s">
        <v>649</v>
      </c>
      <c r="E1689" s="102" t="b">
        <v>0</v>
      </c>
      <c r="F1689" s="102" t="b">
        <v>0</v>
      </c>
      <c r="G1689" s="102" t="b">
        <v>0</v>
      </c>
    </row>
    <row r="1690" spans="1:7" ht="15">
      <c r="A1690" s="103" t="s">
        <v>1133</v>
      </c>
      <c r="B1690" s="102">
        <v>2</v>
      </c>
      <c r="C1690" s="105">
        <v>0.0008335894653208203</v>
      </c>
      <c r="D1690" s="102" t="s">
        <v>649</v>
      </c>
      <c r="E1690" s="102" t="b">
        <v>0</v>
      </c>
      <c r="F1690" s="102" t="b">
        <v>0</v>
      </c>
      <c r="G1690" s="102" t="b">
        <v>0</v>
      </c>
    </row>
    <row r="1691" spans="1:7" ht="15">
      <c r="A1691" s="103" t="s">
        <v>1193</v>
      </c>
      <c r="B1691" s="102">
        <v>2</v>
      </c>
      <c r="C1691" s="105">
        <v>0.0010419868316510253</v>
      </c>
      <c r="D1691" s="102" t="s">
        <v>649</v>
      </c>
      <c r="E1691" s="102" t="b">
        <v>0</v>
      </c>
      <c r="F1691" s="102" t="b">
        <v>0</v>
      </c>
      <c r="G1691" s="102" t="b">
        <v>0</v>
      </c>
    </row>
    <row r="1692" spans="1:7" ht="15">
      <c r="A1692" s="103" t="s">
        <v>942</v>
      </c>
      <c r="B1692" s="102">
        <v>2</v>
      </c>
      <c r="C1692" s="105">
        <v>0.0010419868316510253</v>
      </c>
      <c r="D1692" s="102" t="s">
        <v>649</v>
      </c>
      <c r="E1692" s="102" t="b">
        <v>0</v>
      </c>
      <c r="F1692" s="102" t="b">
        <v>0</v>
      </c>
      <c r="G1692" s="102" t="b">
        <v>0</v>
      </c>
    </row>
    <row r="1693" spans="1:7" ht="15">
      <c r="A1693" s="103" t="s">
        <v>713</v>
      </c>
      <c r="B1693" s="102">
        <v>2</v>
      </c>
      <c r="C1693" s="105">
        <v>0.0010419868316510253</v>
      </c>
      <c r="D1693" s="102" t="s">
        <v>649</v>
      </c>
      <c r="E1693" s="102" t="b">
        <v>0</v>
      </c>
      <c r="F1693" s="102" t="b">
        <v>0</v>
      </c>
      <c r="G1693" s="102" t="b">
        <v>0</v>
      </c>
    </row>
    <row r="1694" spans="1:7" ht="15">
      <c r="A1694" s="103" t="s">
        <v>1031</v>
      </c>
      <c r="B1694" s="102">
        <v>2</v>
      </c>
      <c r="C1694" s="105">
        <v>0.0008335894653208203</v>
      </c>
      <c r="D1694" s="102" t="s">
        <v>649</v>
      </c>
      <c r="E1694" s="102" t="b">
        <v>0</v>
      </c>
      <c r="F1694" s="102" t="b">
        <v>0</v>
      </c>
      <c r="G1694" s="102" t="b">
        <v>0</v>
      </c>
    </row>
    <row r="1695" spans="1:7" ht="15">
      <c r="A1695" s="103" t="s">
        <v>1116</v>
      </c>
      <c r="B1695" s="102">
        <v>2</v>
      </c>
      <c r="C1695" s="105">
        <v>0.0008335894653208203</v>
      </c>
      <c r="D1695" s="102" t="s">
        <v>649</v>
      </c>
      <c r="E1695" s="102" t="b">
        <v>0</v>
      </c>
      <c r="F1695" s="102" t="b">
        <v>0</v>
      </c>
      <c r="G1695" s="102" t="b">
        <v>0</v>
      </c>
    </row>
    <row r="1696" spans="1:7" ht="15">
      <c r="A1696" s="103" t="s">
        <v>898</v>
      </c>
      <c r="B1696" s="102">
        <v>2</v>
      </c>
      <c r="C1696" s="105">
        <v>0.0008335894653208203</v>
      </c>
      <c r="D1696" s="102" t="s">
        <v>649</v>
      </c>
      <c r="E1696" s="102" t="b">
        <v>0</v>
      </c>
      <c r="F1696" s="102" t="b">
        <v>0</v>
      </c>
      <c r="G1696" s="102" t="b">
        <v>0</v>
      </c>
    </row>
    <row r="1697" spans="1:7" ht="15">
      <c r="A1697" s="103" t="s">
        <v>978</v>
      </c>
      <c r="B1697" s="102">
        <v>2</v>
      </c>
      <c r="C1697" s="105">
        <v>0.0010419868316510253</v>
      </c>
      <c r="D1697" s="102" t="s">
        <v>649</v>
      </c>
      <c r="E1697" s="102" t="b">
        <v>0</v>
      </c>
      <c r="F1697" s="102" t="b">
        <v>0</v>
      </c>
      <c r="G1697" s="102" t="b">
        <v>0</v>
      </c>
    </row>
    <row r="1698" spans="1:7" ht="15">
      <c r="A1698" s="103" t="s">
        <v>1712</v>
      </c>
      <c r="B1698" s="102">
        <v>2</v>
      </c>
      <c r="C1698" s="105">
        <v>0.0008335894653208203</v>
      </c>
      <c r="D1698" s="102" t="s">
        <v>649</v>
      </c>
      <c r="E1698" s="102" t="b">
        <v>0</v>
      </c>
      <c r="F1698" s="102" t="b">
        <v>0</v>
      </c>
      <c r="G1698" s="102" t="b">
        <v>0</v>
      </c>
    </row>
    <row r="1699" spans="1:7" ht="15">
      <c r="A1699" s="103" t="s">
        <v>1115</v>
      </c>
      <c r="B1699" s="102">
        <v>2</v>
      </c>
      <c r="C1699" s="105">
        <v>0.0008335894653208203</v>
      </c>
      <c r="D1699" s="102" t="s">
        <v>649</v>
      </c>
      <c r="E1699" s="102" t="b">
        <v>0</v>
      </c>
      <c r="F1699" s="102" t="b">
        <v>0</v>
      </c>
      <c r="G1699" s="102" t="b">
        <v>0</v>
      </c>
    </row>
    <row r="1700" spans="1:7" ht="15">
      <c r="A1700" s="103" t="s">
        <v>893</v>
      </c>
      <c r="B1700" s="102">
        <v>2</v>
      </c>
      <c r="C1700" s="105">
        <v>0.0008335894653208203</v>
      </c>
      <c r="D1700" s="102" t="s">
        <v>649</v>
      </c>
      <c r="E1700" s="102" t="b">
        <v>0</v>
      </c>
      <c r="F1700" s="102" t="b">
        <v>0</v>
      </c>
      <c r="G1700" s="102" t="b">
        <v>0</v>
      </c>
    </row>
    <row r="1701" spans="1:7" ht="15">
      <c r="A1701" s="103" t="s">
        <v>706</v>
      </c>
      <c r="B1701" s="102">
        <v>2</v>
      </c>
      <c r="C1701" s="105">
        <v>0.0010419868316510253</v>
      </c>
      <c r="D1701" s="102" t="s">
        <v>649</v>
      </c>
      <c r="E1701" s="102" t="b">
        <v>0</v>
      </c>
      <c r="F1701" s="102" t="b">
        <v>0</v>
      </c>
      <c r="G1701" s="102" t="b">
        <v>0</v>
      </c>
    </row>
    <row r="1702" spans="1:7" ht="15">
      <c r="A1702" s="103" t="s">
        <v>945</v>
      </c>
      <c r="B1702" s="102">
        <v>2</v>
      </c>
      <c r="C1702" s="105">
        <v>0.0008335894653208203</v>
      </c>
      <c r="D1702" s="102" t="s">
        <v>649</v>
      </c>
      <c r="E1702" s="102" t="b">
        <v>0</v>
      </c>
      <c r="F1702" s="102" t="b">
        <v>0</v>
      </c>
      <c r="G1702" s="102" t="b">
        <v>0</v>
      </c>
    </row>
    <row r="1703" spans="1:7" ht="15">
      <c r="A1703" s="103" t="s">
        <v>1839</v>
      </c>
      <c r="B1703" s="102">
        <v>2</v>
      </c>
      <c r="C1703" s="105">
        <v>0.0010419868316510253</v>
      </c>
      <c r="D1703" s="102" t="s">
        <v>649</v>
      </c>
      <c r="E1703" s="102" t="b">
        <v>0</v>
      </c>
      <c r="F1703" s="102" t="b">
        <v>0</v>
      </c>
      <c r="G1703" s="102" t="b">
        <v>0</v>
      </c>
    </row>
    <row r="1704" spans="1:7" ht="15">
      <c r="A1704" s="103" t="s">
        <v>1129</v>
      </c>
      <c r="B1704" s="102">
        <v>2</v>
      </c>
      <c r="C1704" s="105">
        <v>0.0008335894653208203</v>
      </c>
      <c r="D1704" s="102" t="s">
        <v>649</v>
      </c>
      <c r="E1704" s="102" t="b">
        <v>0</v>
      </c>
      <c r="F1704" s="102" t="b">
        <v>0</v>
      </c>
      <c r="G1704" s="102" t="b">
        <v>0</v>
      </c>
    </row>
    <row r="1705" spans="1:7" ht="15">
      <c r="A1705" s="103" t="s">
        <v>1713</v>
      </c>
      <c r="B1705" s="102">
        <v>2</v>
      </c>
      <c r="C1705" s="105">
        <v>0.0008335894653208203</v>
      </c>
      <c r="D1705" s="102" t="s">
        <v>649</v>
      </c>
      <c r="E1705" s="102" t="b">
        <v>0</v>
      </c>
      <c r="F1705" s="102" t="b">
        <v>0</v>
      </c>
      <c r="G1705" s="102" t="b">
        <v>0</v>
      </c>
    </row>
    <row r="1706" spans="1:7" ht="15">
      <c r="A1706" s="103" t="s">
        <v>998</v>
      </c>
      <c r="B1706" s="102">
        <v>2</v>
      </c>
      <c r="C1706" s="105">
        <v>0.0008335894653208203</v>
      </c>
      <c r="D1706" s="102" t="s">
        <v>649</v>
      </c>
      <c r="E1706" s="102" t="b">
        <v>0</v>
      </c>
      <c r="F1706" s="102" t="b">
        <v>0</v>
      </c>
      <c r="G1706" s="102" t="b">
        <v>0</v>
      </c>
    </row>
    <row r="1707" spans="1:7" ht="15">
      <c r="A1707" s="103" t="s">
        <v>1157</v>
      </c>
      <c r="B1707" s="102">
        <v>2</v>
      </c>
      <c r="C1707" s="105">
        <v>0.0008335894653208203</v>
      </c>
      <c r="D1707" s="102" t="s">
        <v>649</v>
      </c>
      <c r="E1707" s="102" t="b">
        <v>0</v>
      </c>
      <c r="F1707" s="102" t="b">
        <v>0</v>
      </c>
      <c r="G1707" s="102" t="b">
        <v>0</v>
      </c>
    </row>
    <row r="1708" spans="1:7" ht="15">
      <c r="A1708" s="103" t="s">
        <v>1492</v>
      </c>
      <c r="B1708" s="102">
        <v>2</v>
      </c>
      <c r="C1708" s="105">
        <v>0.0008335894653208203</v>
      </c>
      <c r="D1708" s="102" t="s">
        <v>649</v>
      </c>
      <c r="E1708" s="102" t="b">
        <v>0</v>
      </c>
      <c r="F1708" s="102" t="b">
        <v>0</v>
      </c>
      <c r="G1708" s="102" t="b">
        <v>0</v>
      </c>
    </row>
    <row r="1709" spans="1:7" ht="15">
      <c r="A1709" s="103" t="s">
        <v>934</v>
      </c>
      <c r="B1709" s="102">
        <v>2</v>
      </c>
      <c r="C1709" s="105">
        <v>0.0008335894653208203</v>
      </c>
      <c r="D1709" s="102" t="s">
        <v>649</v>
      </c>
      <c r="E1709" s="102" t="b">
        <v>0</v>
      </c>
      <c r="F1709" s="102" t="b">
        <v>0</v>
      </c>
      <c r="G1709" s="102" t="b">
        <v>0</v>
      </c>
    </row>
    <row r="1710" spans="1:7" ht="15">
      <c r="A1710" s="103" t="s">
        <v>813</v>
      </c>
      <c r="B1710" s="102">
        <v>2</v>
      </c>
      <c r="C1710" s="105">
        <v>0.0008335894653208203</v>
      </c>
      <c r="D1710" s="102" t="s">
        <v>649</v>
      </c>
      <c r="E1710" s="102" t="b">
        <v>0</v>
      </c>
      <c r="F1710" s="102" t="b">
        <v>0</v>
      </c>
      <c r="G1710" s="102" t="b">
        <v>0</v>
      </c>
    </row>
    <row r="1711" spans="1:7" ht="15">
      <c r="A1711" s="103" t="s">
        <v>1691</v>
      </c>
      <c r="B1711" s="102">
        <v>2</v>
      </c>
      <c r="C1711" s="105">
        <v>0.0008335894653208203</v>
      </c>
      <c r="D1711" s="102" t="s">
        <v>649</v>
      </c>
      <c r="E1711" s="102" t="b">
        <v>0</v>
      </c>
      <c r="F1711" s="102" t="b">
        <v>0</v>
      </c>
      <c r="G1711" s="102" t="b">
        <v>0</v>
      </c>
    </row>
    <row r="1712" spans="1:7" ht="15">
      <c r="A1712" s="103" t="s">
        <v>1728</v>
      </c>
      <c r="B1712" s="102">
        <v>2</v>
      </c>
      <c r="C1712" s="105">
        <v>0.0008335894653208203</v>
      </c>
      <c r="D1712" s="102" t="s">
        <v>649</v>
      </c>
      <c r="E1712" s="102" t="b">
        <v>0</v>
      </c>
      <c r="F1712" s="102" t="b">
        <v>0</v>
      </c>
      <c r="G1712" s="102" t="b">
        <v>0</v>
      </c>
    </row>
    <row r="1713" spans="1:7" ht="15">
      <c r="A1713" s="103" t="s">
        <v>1303</v>
      </c>
      <c r="B1713" s="102">
        <v>2</v>
      </c>
      <c r="C1713" s="105">
        <v>0.0008335894653208203</v>
      </c>
      <c r="D1713" s="102" t="s">
        <v>649</v>
      </c>
      <c r="E1713" s="102" t="b">
        <v>0</v>
      </c>
      <c r="F1713" s="102" t="b">
        <v>0</v>
      </c>
      <c r="G1713" s="102" t="b">
        <v>0</v>
      </c>
    </row>
    <row r="1714" spans="1:7" ht="15">
      <c r="A1714" s="103" t="s">
        <v>1110</v>
      </c>
      <c r="B1714" s="102">
        <v>2</v>
      </c>
      <c r="C1714" s="105">
        <v>0.0008335894653208203</v>
      </c>
      <c r="D1714" s="102" t="s">
        <v>649</v>
      </c>
      <c r="E1714" s="102" t="b">
        <v>0</v>
      </c>
      <c r="F1714" s="102" t="b">
        <v>0</v>
      </c>
      <c r="G1714" s="102" t="b">
        <v>0</v>
      </c>
    </row>
    <row r="1715" spans="1:7" ht="15">
      <c r="A1715" s="103" t="s">
        <v>1835</v>
      </c>
      <c r="B1715" s="102">
        <v>2</v>
      </c>
      <c r="C1715" s="105">
        <v>0.0010419868316510253</v>
      </c>
      <c r="D1715" s="102" t="s">
        <v>649</v>
      </c>
      <c r="E1715" s="102" t="b">
        <v>0</v>
      </c>
      <c r="F1715" s="102" t="b">
        <v>0</v>
      </c>
      <c r="G1715" s="102" t="b">
        <v>0</v>
      </c>
    </row>
    <row r="1716" spans="1:7" ht="15">
      <c r="A1716" s="103" t="s">
        <v>1082</v>
      </c>
      <c r="B1716" s="102">
        <v>2</v>
      </c>
      <c r="C1716" s="105">
        <v>0.0010419868316510253</v>
      </c>
      <c r="D1716" s="102" t="s">
        <v>649</v>
      </c>
      <c r="E1716" s="102" t="b">
        <v>0</v>
      </c>
      <c r="F1716" s="102" t="b">
        <v>0</v>
      </c>
      <c r="G1716" s="102" t="b">
        <v>0</v>
      </c>
    </row>
    <row r="1717" spans="1:7" ht="15">
      <c r="A1717" s="103" t="s">
        <v>372</v>
      </c>
      <c r="B1717" s="102">
        <v>2</v>
      </c>
      <c r="C1717" s="105">
        <v>0.0010419868316510253</v>
      </c>
      <c r="D1717" s="102" t="s">
        <v>649</v>
      </c>
      <c r="E1717" s="102" t="b">
        <v>0</v>
      </c>
      <c r="F1717" s="102" t="b">
        <v>0</v>
      </c>
      <c r="G1717" s="102" t="b">
        <v>0</v>
      </c>
    </row>
    <row r="1718" spans="1:7" ht="15">
      <c r="A1718" s="103" t="s">
        <v>1258</v>
      </c>
      <c r="B1718" s="102">
        <v>2</v>
      </c>
      <c r="C1718" s="105">
        <v>0.0008335894653208203</v>
      </c>
      <c r="D1718" s="102" t="s">
        <v>649</v>
      </c>
      <c r="E1718" s="102" t="b">
        <v>0</v>
      </c>
      <c r="F1718" s="102" t="b">
        <v>0</v>
      </c>
      <c r="G1718" s="102" t="b">
        <v>0</v>
      </c>
    </row>
    <row r="1719" spans="1:7" ht="15">
      <c r="A1719" s="103" t="s">
        <v>1126</v>
      </c>
      <c r="B1719" s="102">
        <v>2</v>
      </c>
      <c r="C1719" s="105">
        <v>0.0008335894653208203</v>
      </c>
      <c r="D1719" s="102" t="s">
        <v>649</v>
      </c>
      <c r="E1719" s="102" t="b">
        <v>0</v>
      </c>
      <c r="F1719" s="102" t="b">
        <v>0</v>
      </c>
      <c r="G1719" s="102" t="b">
        <v>0</v>
      </c>
    </row>
    <row r="1720" spans="1:7" ht="15">
      <c r="A1720" s="103" t="s">
        <v>961</v>
      </c>
      <c r="B1720" s="102">
        <v>2</v>
      </c>
      <c r="C1720" s="105">
        <v>0.0008335894653208203</v>
      </c>
      <c r="D1720" s="102" t="s">
        <v>649</v>
      </c>
      <c r="E1720" s="102" t="b">
        <v>0</v>
      </c>
      <c r="F1720" s="102" t="b">
        <v>0</v>
      </c>
      <c r="G1720" s="102" t="b">
        <v>0</v>
      </c>
    </row>
    <row r="1721" spans="1:7" ht="15">
      <c r="A1721" s="103" t="s">
        <v>1705</v>
      </c>
      <c r="B1721" s="102">
        <v>2</v>
      </c>
      <c r="C1721" s="105">
        <v>0.0008335894653208203</v>
      </c>
      <c r="D1721" s="102" t="s">
        <v>649</v>
      </c>
      <c r="E1721" s="102" t="b">
        <v>0</v>
      </c>
      <c r="F1721" s="102" t="b">
        <v>0</v>
      </c>
      <c r="G1721" s="102" t="b">
        <v>0</v>
      </c>
    </row>
    <row r="1722" spans="1:7" ht="15">
      <c r="A1722" s="103" t="s">
        <v>1095</v>
      </c>
      <c r="B1722" s="102">
        <v>2</v>
      </c>
      <c r="C1722" s="105">
        <v>0.0008335894653208203</v>
      </c>
      <c r="D1722" s="102" t="s">
        <v>649</v>
      </c>
      <c r="E1722" s="102" t="b">
        <v>0</v>
      </c>
      <c r="F1722" s="102" t="b">
        <v>0</v>
      </c>
      <c r="G1722" s="102" t="b">
        <v>0</v>
      </c>
    </row>
    <row r="1723" spans="1:7" ht="15">
      <c r="A1723" s="103" t="s">
        <v>1725</v>
      </c>
      <c r="B1723" s="102">
        <v>2</v>
      </c>
      <c r="C1723" s="105">
        <v>0.0008335894653208203</v>
      </c>
      <c r="D1723" s="102" t="s">
        <v>649</v>
      </c>
      <c r="E1723" s="102" t="b">
        <v>0</v>
      </c>
      <c r="F1723" s="102" t="b">
        <v>0</v>
      </c>
      <c r="G1723" s="102" t="b">
        <v>0</v>
      </c>
    </row>
    <row r="1724" spans="1:7" ht="15">
      <c r="A1724" s="103" t="s">
        <v>1706</v>
      </c>
      <c r="B1724" s="102">
        <v>2</v>
      </c>
      <c r="C1724" s="105">
        <v>0.0008335894653208203</v>
      </c>
      <c r="D1724" s="102" t="s">
        <v>649</v>
      </c>
      <c r="E1724" s="102" t="b">
        <v>0</v>
      </c>
      <c r="F1724" s="102" t="b">
        <v>0</v>
      </c>
      <c r="G1724" s="102" t="b">
        <v>0</v>
      </c>
    </row>
    <row r="1725" spans="1:7" ht="15">
      <c r="A1725" s="103" t="s">
        <v>1393</v>
      </c>
      <c r="B1725" s="102">
        <v>2</v>
      </c>
      <c r="C1725" s="105">
        <v>0.0010419868316510253</v>
      </c>
      <c r="D1725" s="102" t="s">
        <v>649</v>
      </c>
      <c r="E1725" s="102" t="b">
        <v>0</v>
      </c>
      <c r="F1725" s="102" t="b">
        <v>0</v>
      </c>
      <c r="G1725" s="102" t="b">
        <v>0</v>
      </c>
    </row>
    <row r="1726" spans="1:7" ht="15">
      <c r="A1726" s="103" t="s">
        <v>1773</v>
      </c>
      <c r="B1726" s="102">
        <v>2</v>
      </c>
      <c r="C1726" s="105">
        <v>0.0010419868316510253</v>
      </c>
      <c r="D1726" s="102" t="s">
        <v>649</v>
      </c>
      <c r="E1726" s="102" t="b">
        <v>0</v>
      </c>
      <c r="F1726" s="102" t="b">
        <v>0</v>
      </c>
      <c r="G1726" s="102" t="b">
        <v>0</v>
      </c>
    </row>
    <row r="1727" spans="1:7" ht="15">
      <c r="A1727" s="103" t="s">
        <v>1751</v>
      </c>
      <c r="B1727" s="102">
        <v>2</v>
      </c>
      <c r="C1727" s="105">
        <v>0.0008335894653208203</v>
      </c>
      <c r="D1727" s="102" t="s">
        <v>649</v>
      </c>
      <c r="E1727" s="102" t="b">
        <v>0</v>
      </c>
      <c r="F1727" s="102" t="b">
        <v>0</v>
      </c>
      <c r="G1727" s="102" t="b">
        <v>0</v>
      </c>
    </row>
    <row r="1728" spans="1:7" ht="15">
      <c r="A1728" s="103" t="s">
        <v>1395</v>
      </c>
      <c r="B1728" s="102">
        <v>2</v>
      </c>
      <c r="C1728" s="105">
        <v>0.0010419868316510253</v>
      </c>
      <c r="D1728" s="102" t="s">
        <v>649</v>
      </c>
      <c r="E1728" s="102" t="b">
        <v>0</v>
      </c>
      <c r="F1728" s="102" t="b">
        <v>0</v>
      </c>
      <c r="G1728" s="102" t="b">
        <v>0</v>
      </c>
    </row>
    <row r="1729" spans="1:7" ht="15">
      <c r="A1729" s="103" t="s">
        <v>1537</v>
      </c>
      <c r="B1729" s="102">
        <v>2</v>
      </c>
      <c r="C1729" s="105">
        <v>0.0008335894653208203</v>
      </c>
      <c r="D1729" s="102" t="s">
        <v>649</v>
      </c>
      <c r="E1729" s="102" t="b">
        <v>0</v>
      </c>
      <c r="F1729" s="102" t="b">
        <v>0</v>
      </c>
      <c r="G1729" s="102" t="b">
        <v>0</v>
      </c>
    </row>
    <row r="1730" spans="1:7" ht="15">
      <c r="A1730" s="103" t="s">
        <v>1776</v>
      </c>
      <c r="B1730" s="102">
        <v>2</v>
      </c>
      <c r="C1730" s="105">
        <v>0.0010419868316510253</v>
      </c>
      <c r="D1730" s="102" t="s">
        <v>649</v>
      </c>
      <c r="E1730" s="102" t="b">
        <v>0</v>
      </c>
      <c r="F1730" s="102" t="b">
        <v>0</v>
      </c>
      <c r="G1730" s="102" t="b">
        <v>0</v>
      </c>
    </row>
    <row r="1731" spans="1:7" ht="15">
      <c r="A1731" s="103" t="s">
        <v>1234</v>
      </c>
      <c r="B1731" s="102">
        <v>2</v>
      </c>
      <c r="C1731" s="105">
        <v>0.0008335894653208203</v>
      </c>
      <c r="D1731" s="102" t="s">
        <v>649</v>
      </c>
      <c r="E1731" s="102" t="b">
        <v>0</v>
      </c>
      <c r="F1731" s="102" t="b">
        <v>0</v>
      </c>
      <c r="G1731" s="102" t="b">
        <v>0</v>
      </c>
    </row>
    <row r="1732" spans="1:7" ht="15">
      <c r="A1732" s="103" t="s">
        <v>1779</v>
      </c>
      <c r="B1732" s="102">
        <v>2</v>
      </c>
      <c r="C1732" s="105">
        <v>0.0010419868316510253</v>
      </c>
      <c r="D1732" s="102" t="s">
        <v>649</v>
      </c>
      <c r="E1732" s="102" t="b">
        <v>0</v>
      </c>
      <c r="F1732" s="102" t="b">
        <v>0</v>
      </c>
      <c r="G1732" s="102" t="b">
        <v>0</v>
      </c>
    </row>
    <row r="1733" spans="1:7" ht="15">
      <c r="A1733" s="103" t="s">
        <v>788</v>
      </c>
      <c r="B1733" s="102">
        <v>2</v>
      </c>
      <c r="C1733" s="105">
        <v>0.0008335894653208203</v>
      </c>
      <c r="D1733" s="102" t="s">
        <v>649</v>
      </c>
      <c r="E1733" s="102" t="b">
        <v>0</v>
      </c>
      <c r="F1733" s="102" t="b">
        <v>0</v>
      </c>
      <c r="G1733" s="102" t="b">
        <v>0</v>
      </c>
    </row>
    <row r="1734" spans="1:7" ht="15">
      <c r="A1734" s="103" t="s">
        <v>1749</v>
      </c>
      <c r="B1734" s="102">
        <v>2</v>
      </c>
      <c r="C1734" s="105">
        <v>0.0010419868316510253</v>
      </c>
      <c r="D1734" s="102" t="s">
        <v>649</v>
      </c>
      <c r="E1734" s="102" t="b">
        <v>0</v>
      </c>
      <c r="F1734" s="102" t="b">
        <v>0</v>
      </c>
      <c r="G1734" s="102" t="b">
        <v>0</v>
      </c>
    </row>
    <row r="1735" spans="1:7" ht="15">
      <c r="A1735" s="103" t="s">
        <v>1347</v>
      </c>
      <c r="B1735" s="102">
        <v>2</v>
      </c>
      <c r="C1735" s="105">
        <v>0.0008335894653208203</v>
      </c>
      <c r="D1735" s="102" t="s">
        <v>649</v>
      </c>
      <c r="E1735" s="102" t="b">
        <v>0</v>
      </c>
      <c r="F1735" s="102" t="b">
        <v>0</v>
      </c>
      <c r="G1735" s="102" t="b">
        <v>0</v>
      </c>
    </row>
    <row r="1736" spans="1:7" ht="15">
      <c r="A1736" s="103" t="s">
        <v>1754</v>
      </c>
      <c r="B1736" s="102">
        <v>2</v>
      </c>
      <c r="C1736" s="105">
        <v>0.0010419868316510253</v>
      </c>
      <c r="D1736" s="102" t="s">
        <v>649</v>
      </c>
      <c r="E1736" s="102" t="b">
        <v>0</v>
      </c>
      <c r="F1736" s="102" t="b">
        <v>0</v>
      </c>
      <c r="G1736" s="102" t="b">
        <v>0</v>
      </c>
    </row>
    <row r="1737" spans="1:7" ht="15">
      <c r="A1737" s="103" t="s">
        <v>1067</v>
      </c>
      <c r="B1737" s="102">
        <v>2</v>
      </c>
      <c r="C1737" s="105">
        <v>0.0008335894653208203</v>
      </c>
      <c r="D1737" s="102" t="s">
        <v>649</v>
      </c>
      <c r="E1737" s="102" t="b">
        <v>0</v>
      </c>
      <c r="F1737" s="102" t="b">
        <v>0</v>
      </c>
      <c r="G1737" s="102" t="b">
        <v>0</v>
      </c>
    </row>
    <row r="1738" spans="1:7" ht="15">
      <c r="A1738" s="103" t="s">
        <v>1331</v>
      </c>
      <c r="B1738" s="102">
        <v>2</v>
      </c>
      <c r="C1738" s="105">
        <v>0.0010419868316510253</v>
      </c>
      <c r="D1738" s="102" t="s">
        <v>649</v>
      </c>
      <c r="E1738" s="102" t="b">
        <v>0</v>
      </c>
      <c r="F1738" s="102" t="b">
        <v>0</v>
      </c>
      <c r="G1738" s="102" t="b">
        <v>0</v>
      </c>
    </row>
    <row r="1739" spans="1:7" ht="15">
      <c r="A1739" s="103" t="s">
        <v>1533</v>
      </c>
      <c r="B1739" s="102">
        <v>2</v>
      </c>
      <c r="C1739" s="105">
        <v>0.0008335894653208203</v>
      </c>
      <c r="D1739" s="102" t="s">
        <v>649</v>
      </c>
      <c r="E1739" s="102" t="b">
        <v>0</v>
      </c>
      <c r="F1739" s="102" t="b">
        <v>0</v>
      </c>
      <c r="G1739" s="102" t="b">
        <v>0</v>
      </c>
    </row>
    <row r="1740" spans="1:7" ht="15">
      <c r="A1740" s="103" t="s">
        <v>1755</v>
      </c>
      <c r="B1740" s="102">
        <v>2</v>
      </c>
      <c r="C1740" s="105">
        <v>0.0010419868316510253</v>
      </c>
      <c r="D1740" s="102" t="s">
        <v>649</v>
      </c>
      <c r="E1740" s="102" t="b">
        <v>0</v>
      </c>
      <c r="F1740" s="102" t="b">
        <v>0</v>
      </c>
      <c r="G1740" s="102" t="b">
        <v>0</v>
      </c>
    </row>
    <row r="1741" spans="1:7" ht="15">
      <c r="A1741" s="103" t="s">
        <v>1756</v>
      </c>
      <c r="B1741" s="102">
        <v>2</v>
      </c>
      <c r="C1741" s="105">
        <v>0.0010419868316510253</v>
      </c>
      <c r="D1741" s="102" t="s">
        <v>649</v>
      </c>
      <c r="E1741" s="102" t="b">
        <v>0</v>
      </c>
      <c r="F1741" s="102" t="b">
        <v>0</v>
      </c>
      <c r="G1741" s="102" t="b">
        <v>0</v>
      </c>
    </row>
    <row r="1742" spans="1:7" ht="15">
      <c r="A1742" s="103" t="s">
        <v>815</v>
      </c>
      <c r="B1742" s="102">
        <v>2</v>
      </c>
      <c r="C1742" s="105">
        <v>0.0008335894653208203</v>
      </c>
      <c r="D1742" s="102" t="s">
        <v>649</v>
      </c>
      <c r="E1742" s="102" t="b">
        <v>0</v>
      </c>
      <c r="F1742" s="102" t="b">
        <v>0</v>
      </c>
      <c r="G1742" s="102" t="b">
        <v>0</v>
      </c>
    </row>
    <row r="1743" spans="1:7" ht="15">
      <c r="A1743" s="103" t="s">
        <v>1733</v>
      </c>
      <c r="B1743" s="102">
        <v>2</v>
      </c>
      <c r="C1743" s="105">
        <v>0.0008335894653208203</v>
      </c>
      <c r="D1743" s="102" t="s">
        <v>649</v>
      </c>
      <c r="E1743" s="102" t="b">
        <v>0</v>
      </c>
      <c r="F1743" s="102" t="b">
        <v>0</v>
      </c>
      <c r="G1743" s="102" t="b">
        <v>0</v>
      </c>
    </row>
    <row r="1744" spans="1:7" ht="15">
      <c r="A1744" s="103" t="s">
        <v>1366</v>
      </c>
      <c r="B1744" s="102">
        <v>2</v>
      </c>
      <c r="C1744" s="105">
        <v>0.0008335894653208203</v>
      </c>
      <c r="D1744" s="102" t="s">
        <v>649</v>
      </c>
      <c r="E1744" s="102" t="b">
        <v>0</v>
      </c>
      <c r="F1744" s="102" t="b">
        <v>1</v>
      </c>
      <c r="G1744" s="102" t="b">
        <v>0</v>
      </c>
    </row>
    <row r="1745" spans="1:7" ht="15">
      <c r="A1745" s="103" t="s">
        <v>1690</v>
      </c>
      <c r="B1745" s="102">
        <v>2</v>
      </c>
      <c r="C1745" s="105">
        <v>0.0008335894653208203</v>
      </c>
      <c r="D1745" s="102" t="s">
        <v>649</v>
      </c>
      <c r="E1745" s="102" t="b">
        <v>0</v>
      </c>
      <c r="F1745" s="102" t="b">
        <v>0</v>
      </c>
      <c r="G1745" s="102" t="b">
        <v>0</v>
      </c>
    </row>
    <row r="1746" spans="1:7" ht="15">
      <c r="A1746" s="103" t="s">
        <v>1482</v>
      </c>
      <c r="B1746" s="102">
        <v>2</v>
      </c>
      <c r="C1746" s="105">
        <v>0.0008335894653208203</v>
      </c>
      <c r="D1746" s="102" t="s">
        <v>649</v>
      </c>
      <c r="E1746" s="102" t="b">
        <v>0</v>
      </c>
      <c r="F1746" s="102" t="b">
        <v>0</v>
      </c>
      <c r="G1746" s="102" t="b">
        <v>0</v>
      </c>
    </row>
    <row r="1747" spans="1:7" ht="15">
      <c r="A1747" s="103" t="s">
        <v>1358</v>
      </c>
      <c r="B1747" s="102">
        <v>2</v>
      </c>
      <c r="C1747" s="105">
        <v>0.0008335894653208203</v>
      </c>
      <c r="D1747" s="102" t="s">
        <v>649</v>
      </c>
      <c r="E1747" s="102" t="b">
        <v>1</v>
      </c>
      <c r="F1747" s="102" t="b">
        <v>0</v>
      </c>
      <c r="G1747" s="102" t="b">
        <v>0</v>
      </c>
    </row>
    <row r="1748" spans="1:7" ht="15">
      <c r="A1748" s="103" t="s">
        <v>1032</v>
      </c>
      <c r="B1748" s="102">
        <v>2</v>
      </c>
      <c r="C1748" s="105">
        <v>0.0008335894653208203</v>
      </c>
      <c r="D1748" s="102" t="s">
        <v>649</v>
      </c>
      <c r="E1748" s="102" t="b">
        <v>0</v>
      </c>
      <c r="F1748" s="102" t="b">
        <v>0</v>
      </c>
      <c r="G1748" s="102" t="b">
        <v>0</v>
      </c>
    </row>
    <row r="1749" spans="1:7" ht="15">
      <c r="A1749" s="103" t="s">
        <v>1737</v>
      </c>
      <c r="B1749" s="102">
        <v>2</v>
      </c>
      <c r="C1749" s="105">
        <v>0.0010419868316510253</v>
      </c>
      <c r="D1749" s="102" t="s">
        <v>649</v>
      </c>
      <c r="E1749" s="102" t="b">
        <v>0</v>
      </c>
      <c r="F1749" s="102" t="b">
        <v>0</v>
      </c>
      <c r="G1749" s="102" t="b">
        <v>0</v>
      </c>
    </row>
    <row r="1750" spans="1:7" ht="15">
      <c r="A1750" s="103" t="s">
        <v>1368</v>
      </c>
      <c r="B1750" s="102">
        <v>2</v>
      </c>
      <c r="C1750" s="105">
        <v>0.0010419868316510253</v>
      </c>
      <c r="D1750" s="102" t="s">
        <v>649</v>
      </c>
      <c r="E1750" s="102" t="b">
        <v>0</v>
      </c>
      <c r="F1750" s="102" t="b">
        <v>1</v>
      </c>
      <c r="G1750" s="102" t="b">
        <v>0</v>
      </c>
    </row>
    <row r="1751" spans="1:7" ht="15">
      <c r="A1751" s="103" t="s">
        <v>1592</v>
      </c>
      <c r="B1751" s="102">
        <v>2</v>
      </c>
      <c r="C1751" s="105">
        <v>0.0008335894653208203</v>
      </c>
      <c r="D1751" s="102" t="s">
        <v>649</v>
      </c>
      <c r="E1751" s="102" t="b">
        <v>0</v>
      </c>
      <c r="F1751" s="102" t="b">
        <v>0</v>
      </c>
      <c r="G1751" s="102" t="b">
        <v>0</v>
      </c>
    </row>
    <row r="1752" spans="1:7" ht="15">
      <c r="A1752" s="103" t="s">
        <v>1702</v>
      </c>
      <c r="B1752" s="102">
        <v>2</v>
      </c>
      <c r="C1752" s="105">
        <v>0.0008335894653208203</v>
      </c>
      <c r="D1752" s="102" t="s">
        <v>649</v>
      </c>
      <c r="E1752" s="102" t="b">
        <v>0</v>
      </c>
      <c r="F1752" s="102" t="b">
        <v>0</v>
      </c>
      <c r="G1752" s="102" t="b">
        <v>0</v>
      </c>
    </row>
    <row r="1753" spans="1:7" ht="15">
      <c r="A1753" s="103" t="s">
        <v>1484</v>
      </c>
      <c r="B1753" s="102">
        <v>2</v>
      </c>
      <c r="C1753" s="105">
        <v>0.0008335894653208203</v>
      </c>
      <c r="D1753" s="102" t="s">
        <v>649</v>
      </c>
      <c r="E1753" s="102" t="b">
        <v>0</v>
      </c>
      <c r="F1753" s="102" t="b">
        <v>0</v>
      </c>
      <c r="G1753" s="102" t="b">
        <v>0</v>
      </c>
    </row>
    <row r="1754" spans="1:7" ht="15">
      <c r="A1754" s="103" t="s">
        <v>1001</v>
      </c>
      <c r="B1754" s="102">
        <v>2</v>
      </c>
      <c r="C1754" s="105">
        <v>0.0008335894653208203</v>
      </c>
      <c r="D1754" s="102" t="s">
        <v>649</v>
      </c>
      <c r="E1754" s="102" t="b">
        <v>0</v>
      </c>
      <c r="F1754" s="102" t="b">
        <v>0</v>
      </c>
      <c r="G1754" s="102" t="b">
        <v>0</v>
      </c>
    </row>
    <row r="1755" spans="1:7" ht="15">
      <c r="A1755" s="103" t="s">
        <v>1047</v>
      </c>
      <c r="B1755" s="102">
        <v>2</v>
      </c>
      <c r="C1755" s="105">
        <v>0.0008335894653208203</v>
      </c>
      <c r="D1755" s="102" t="s">
        <v>649</v>
      </c>
      <c r="E1755" s="102" t="b">
        <v>0</v>
      </c>
      <c r="F1755" s="102" t="b">
        <v>0</v>
      </c>
      <c r="G1755" s="102" t="b">
        <v>0</v>
      </c>
    </row>
    <row r="1756" spans="1:7" ht="15">
      <c r="A1756" s="103" t="s">
        <v>1528</v>
      </c>
      <c r="B1756" s="102">
        <v>2</v>
      </c>
      <c r="C1756" s="105">
        <v>0.0008335894653208203</v>
      </c>
      <c r="D1756" s="102" t="s">
        <v>649</v>
      </c>
      <c r="E1756" s="102" t="b">
        <v>0</v>
      </c>
      <c r="F1756" s="102" t="b">
        <v>1</v>
      </c>
      <c r="G1756" s="102" t="b">
        <v>0</v>
      </c>
    </row>
    <row r="1757" spans="1:7" ht="15">
      <c r="A1757" s="103" t="s">
        <v>1739</v>
      </c>
      <c r="B1757" s="102">
        <v>2</v>
      </c>
      <c r="C1757" s="105">
        <v>0.0010419868316510253</v>
      </c>
      <c r="D1757" s="102" t="s">
        <v>649</v>
      </c>
      <c r="E1757" s="102" t="b">
        <v>0</v>
      </c>
      <c r="F1757" s="102" t="b">
        <v>0</v>
      </c>
      <c r="G1757" s="102" t="b">
        <v>0</v>
      </c>
    </row>
    <row r="1758" spans="1:7" ht="15">
      <c r="A1758" s="103" t="s">
        <v>1695</v>
      </c>
      <c r="B1758" s="102">
        <v>2</v>
      </c>
      <c r="C1758" s="105">
        <v>0.0008335894653208203</v>
      </c>
      <c r="D1758" s="102" t="s">
        <v>649</v>
      </c>
      <c r="E1758" s="102" t="b">
        <v>0</v>
      </c>
      <c r="F1758" s="102" t="b">
        <v>0</v>
      </c>
      <c r="G1758" s="102" t="b">
        <v>0</v>
      </c>
    </row>
    <row r="1759" spans="1:7" ht="15">
      <c r="A1759" s="103" t="s">
        <v>1740</v>
      </c>
      <c r="B1759" s="102">
        <v>2</v>
      </c>
      <c r="C1759" s="105">
        <v>0.0010419868316510253</v>
      </c>
      <c r="D1759" s="102" t="s">
        <v>649</v>
      </c>
      <c r="E1759" s="102" t="b">
        <v>0</v>
      </c>
      <c r="F1759" s="102" t="b">
        <v>0</v>
      </c>
      <c r="G1759" s="102" t="b">
        <v>0</v>
      </c>
    </row>
    <row r="1760" spans="1:7" ht="15">
      <c r="A1760" s="103" t="s">
        <v>374</v>
      </c>
      <c r="B1760" s="102">
        <v>2</v>
      </c>
      <c r="C1760" s="105">
        <v>0.0008335894653208203</v>
      </c>
      <c r="D1760" s="102" t="s">
        <v>649</v>
      </c>
      <c r="E1760" s="102" t="b">
        <v>0</v>
      </c>
      <c r="F1760" s="102" t="b">
        <v>0</v>
      </c>
      <c r="G1760" s="102" t="b">
        <v>0</v>
      </c>
    </row>
    <row r="1761" spans="1:7" ht="15">
      <c r="A1761" s="103" t="s">
        <v>1722</v>
      </c>
      <c r="B1761" s="102">
        <v>2</v>
      </c>
      <c r="C1761" s="105">
        <v>0.0008335894653208203</v>
      </c>
      <c r="D1761" s="102" t="s">
        <v>649</v>
      </c>
      <c r="E1761" s="102" t="b">
        <v>0</v>
      </c>
      <c r="F1761" s="102" t="b">
        <v>0</v>
      </c>
      <c r="G1761" s="102" t="b">
        <v>0</v>
      </c>
    </row>
    <row r="1762" spans="1:7" ht="15">
      <c r="A1762" s="103" t="s">
        <v>1369</v>
      </c>
      <c r="B1762" s="102">
        <v>2</v>
      </c>
      <c r="C1762" s="105">
        <v>0.0010419868316510253</v>
      </c>
      <c r="D1762" s="102" t="s">
        <v>649</v>
      </c>
      <c r="E1762" s="102" t="b">
        <v>0</v>
      </c>
      <c r="F1762" s="102" t="b">
        <v>0</v>
      </c>
      <c r="G1762" s="102" t="b">
        <v>0</v>
      </c>
    </row>
    <row r="1763" spans="1:7" ht="15">
      <c r="A1763" s="103" t="s">
        <v>1517</v>
      </c>
      <c r="B1763" s="102">
        <v>2</v>
      </c>
      <c r="C1763" s="105">
        <v>0.0008335894653208203</v>
      </c>
      <c r="D1763" s="102" t="s">
        <v>649</v>
      </c>
      <c r="E1763" s="102" t="b">
        <v>0</v>
      </c>
      <c r="F1763" s="102" t="b">
        <v>0</v>
      </c>
      <c r="G1763" s="102" t="b">
        <v>0</v>
      </c>
    </row>
    <row r="1764" spans="1:7" ht="15">
      <c r="A1764" s="103" t="s">
        <v>1509</v>
      </c>
      <c r="B1764" s="102">
        <v>2</v>
      </c>
      <c r="C1764" s="105">
        <v>0.0008335894653208203</v>
      </c>
      <c r="D1764" s="102" t="s">
        <v>649</v>
      </c>
      <c r="E1764" s="102" t="b">
        <v>0</v>
      </c>
      <c r="F1764" s="102" t="b">
        <v>0</v>
      </c>
      <c r="G1764" s="102" t="b">
        <v>0</v>
      </c>
    </row>
    <row r="1765" spans="1:7" ht="15">
      <c r="A1765" s="103" t="s">
        <v>989</v>
      </c>
      <c r="B1765" s="102">
        <v>2</v>
      </c>
      <c r="C1765" s="105">
        <v>0.0008335894653208203</v>
      </c>
      <c r="D1765" s="102" t="s">
        <v>649</v>
      </c>
      <c r="E1765" s="102" t="b">
        <v>0</v>
      </c>
      <c r="F1765" s="102" t="b">
        <v>0</v>
      </c>
      <c r="G1765" s="102" t="b">
        <v>0</v>
      </c>
    </row>
    <row r="1766" spans="1:7" ht="15">
      <c r="A1766" s="103" t="s">
        <v>1004</v>
      </c>
      <c r="B1766" s="102">
        <v>2</v>
      </c>
      <c r="C1766" s="105">
        <v>0.0010419868316510253</v>
      </c>
      <c r="D1766" s="102" t="s">
        <v>649</v>
      </c>
      <c r="E1766" s="102" t="b">
        <v>0</v>
      </c>
      <c r="F1766" s="102" t="b">
        <v>0</v>
      </c>
      <c r="G1766" s="102" t="b">
        <v>0</v>
      </c>
    </row>
    <row r="1767" spans="1:7" ht="15">
      <c r="A1767" s="103" t="s">
        <v>933</v>
      </c>
      <c r="B1767" s="102">
        <v>2</v>
      </c>
      <c r="C1767" s="105">
        <v>0.0008335894653208203</v>
      </c>
      <c r="D1767" s="102" t="s">
        <v>649</v>
      </c>
      <c r="E1767" s="102" t="b">
        <v>0</v>
      </c>
      <c r="F1767" s="102" t="b">
        <v>0</v>
      </c>
      <c r="G1767" s="102" t="b">
        <v>0</v>
      </c>
    </row>
    <row r="1768" spans="1:7" ht="15">
      <c r="A1768" s="103" t="s">
        <v>1046</v>
      </c>
      <c r="B1768" s="102">
        <v>2</v>
      </c>
      <c r="C1768" s="105">
        <v>0.0008335894653208203</v>
      </c>
      <c r="D1768" s="102" t="s">
        <v>649</v>
      </c>
      <c r="E1768" s="102" t="b">
        <v>0</v>
      </c>
      <c r="F1768" s="102" t="b">
        <v>0</v>
      </c>
      <c r="G1768" s="102" t="b">
        <v>0</v>
      </c>
    </row>
    <row r="1769" spans="1:7" ht="15">
      <c r="A1769" s="103" t="s">
        <v>1162</v>
      </c>
      <c r="B1769" s="102">
        <v>2</v>
      </c>
      <c r="C1769" s="105">
        <v>0.0010419868316510253</v>
      </c>
      <c r="D1769" s="102" t="s">
        <v>649</v>
      </c>
      <c r="E1769" s="102" t="b">
        <v>0</v>
      </c>
      <c r="F1769" s="102" t="b">
        <v>0</v>
      </c>
      <c r="G1769" s="102" t="b">
        <v>0</v>
      </c>
    </row>
    <row r="1770" spans="1:7" ht="15">
      <c r="A1770" s="103" t="s">
        <v>1163</v>
      </c>
      <c r="B1770" s="102">
        <v>2</v>
      </c>
      <c r="C1770" s="105">
        <v>0.0010419868316510253</v>
      </c>
      <c r="D1770" s="102" t="s">
        <v>649</v>
      </c>
      <c r="E1770" s="102" t="b">
        <v>0</v>
      </c>
      <c r="F1770" s="102" t="b">
        <v>0</v>
      </c>
      <c r="G1770" s="102" t="b">
        <v>0</v>
      </c>
    </row>
    <row r="1771" spans="1:7" ht="15">
      <c r="A1771" s="103" t="s">
        <v>1510</v>
      </c>
      <c r="B1771" s="102">
        <v>2</v>
      </c>
      <c r="C1771" s="105">
        <v>0.0008335894653208203</v>
      </c>
      <c r="D1771" s="102" t="s">
        <v>649</v>
      </c>
      <c r="E1771" s="102" t="b">
        <v>0</v>
      </c>
      <c r="F1771" s="102" t="b">
        <v>0</v>
      </c>
      <c r="G1771" s="102" t="b">
        <v>0</v>
      </c>
    </row>
    <row r="1772" spans="1:7" ht="15">
      <c r="A1772" s="103" t="s">
        <v>1164</v>
      </c>
      <c r="B1772" s="102">
        <v>2</v>
      </c>
      <c r="C1772" s="105">
        <v>0.0010419868316510253</v>
      </c>
      <c r="D1772" s="102" t="s">
        <v>649</v>
      </c>
      <c r="E1772" s="102" t="b">
        <v>0</v>
      </c>
      <c r="F1772" s="102" t="b">
        <v>0</v>
      </c>
      <c r="G1772" s="102" t="b">
        <v>0</v>
      </c>
    </row>
    <row r="1773" spans="1:7" ht="15">
      <c r="A1773" s="103" t="s">
        <v>1352</v>
      </c>
      <c r="B1773" s="102">
        <v>2</v>
      </c>
      <c r="C1773" s="105">
        <v>0.0010419868316510253</v>
      </c>
      <c r="D1773" s="102" t="s">
        <v>649</v>
      </c>
      <c r="E1773" s="102" t="b">
        <v>0</v>
      </c>
      <c r="F1773" s="102" t="b">
        <v>0</v>
      </c>
      <c r="G1773" s="102" t="b">
        <v>0</v>
      </c>
    </row>
    <row r="1774" spans="1:7" ht="15">
      <c r="A1774" s="103" t="s">
        <v>1100</v>
      </c>
      <c r="B1774" s="102">
        <v>2</v>
      </c>
      <c r="C1774" s="105">
        <v>0.0008335894653208203</v>
      </c>
      <c r="D1774" s="102" t="s">
        <v>649</v>
      </c>
      <c r="E1774" s="102" t="b">
        <v>0</v>
      </c>
      <c r="F1774" s="102" t="b">
        <v>0</v>
      </c>
      <c r="G1774" s="102" t="b">
        <v>0</v>
      </c>
    </row>
    <row r="1775" spans="1:7" ht="15">
      <c r="A1775" s="103" t="s">
        <v>1250</v>
      </c>
      <c r="B1775" s="102">
        <v>2</v>
      </c>
      <c r="C1775" s="105">
        <v>0.0008335894653208203</v>
      </c>
      <c r="D1775" s="102" t="s">
        <v>649</v>
      </c>
      <c r="E1775" s="102" t="b">
        <v>0</v>
      </c>
      <c r="F1775" s="102" t="b">
        <v>0</v>
      </c>
      <c r="G1775" s="102" t="b">
        <v>0</v>
      </c>
    </row>
    <row r="1776" spans="1:7" ht="15">
      <c r="A1776" s="103" t="s">
        <v>1717</v>
      </c>
      <c r="B1776" s="102">
        <v>2</v>
      </c>
      <c r="C1776" s="105">
        <v>0.0010419868316510253</v>
      </c>
      <c r="D1776" s="102" t="s">
        <v>649</v>
      </c>
      <c r="E1776" s="102" t="b">
        <v>0</v>
      </c>
      <c r="F1776" s="102" t="b">
        <v>0</v>
      </c>
      <c r="G1776" s="102" t="b">
        <v>0</v>
      </c>
    </row>
    <row r="1777" spans="1:7" ht="15">
      <c r="A1777" s="103" t="s">
        <v>720</v>
      </c>
      <c r="B1777" s="102">
        <v>2</v>
      </c>
      <c r="C1777" s="105">
        <v>0.0008335894653208203</v>
      </c>
      <c r="D1777" s="102" t="s">
        <v>649</v>
      </c>
      <c r="E1777" s="102" t="b">
        <v>0</v>
      </c>
      <c r="F1777" s="102" t="b">
        <v>0</v>
      </c>
      <c r="G1777" s="102" t="b">
        <v>0</v>
      </c>
    </row>
    <row r="1778" spans="1:7" ht="15">
      <c r="A1778" s="103" t="s">
        <v>882</v>
      </c>
      <c r="B1778" s="102">
        <v>2</v>
      </c>
      <c r="C1778" s="105">
        <v>0.0008335894653208203</v>
      </c>
      <c r="D1778" s="102" t="s">
        <v>649</v>
      </c>
      <c r="E1778" s="102" t="b">
        <v>0</v>
      </c>
      <c r="F1778" s="102" t="b">
        <v>0</v>
      </c>
      <c r="G1778" s="102" t="b">
        <v>0</v>
      </c>
    </row>
    <row r="1779" spans="1:7" ht="15">
      <c r="A1779" s="103" t="s">
        <v>876</v>
      </c>
      <c r="B1779" s="102">
        <v>2</v>
      </c>
      <c r="C1779" s="105">
        <v>0.0008335894653208203</v>
      </c>
      <c r="D1779" s="102" t="s">
        <v>649</v>
      </c>
      <c r="E1779" s="102" t="b">
        <v>0</v>
      </c>
      <c r="F1779" s="102" t="b">
        <v>0</v>
      </c>
      <c r="G1779" s="102" t="b">
        <v>0</v>
      </c>
    </row>
    <row r="1780" spans="1:7" ht="15">
      <c r="A1780" s="103" t="s">
        <v>1692</v>
      </c>
      <c r="B1780" s="102">
        <v>2</v>
      </c>
      <c r="C1780" s="105">
        <v>0.0008335894653208203</v>
      </c>
      <c r="D1780" s="102" t="s">
        <v>649</v>
      </c>
      <c r="E1780" s="102" t="b">
        <v>0</v>
      </c>
      <c r="F1780" s="102" t="b">
        <v>0</v>
      </c>
      <c r="G1780" s="102" t="b">
        <v>0</v>
      </c>
    </row>
    <row r="1781" spans="1:7" ht="15">
      <c r="A1781" s="103" t="s">
        <v>1718</v>
      </c>
      <c r="B1781" s="102">
        <v>2</v>
      </c>
      <c r="C1781" s="105">
        <v>0.0010419868316510253</v>
      </c>
      <c r="D1781" s="102" t="s">
        <v>649</v>
      </c>
      <c r="E1781" s="102" t="b">
        <v>0</v>
      </c>
      <c r="F1781" s="102" t="b">
        <v>0</v>
      </c>
      <c r="G1781" s="102" t="b">
        <v>0</v>
      </c>
    </row>
    <row r="1782" spans="1:7" ht="15">
      <c r="A1782" s="103" t="s">
        <v>1111</v>
      </c>
      <c r="B1782" s="102">
        <v>2</v>
      </c>
      <c r="C1782" s="105">
        <v>0.0008335894653208203</v>
      </c>
      <c r="D1782" s="102" t="s">
        <v>649</v>
      </c>
      <c r="E1782" s="102" t="b">
        <v>1</v>
      </c>
      <c r="F1782" s="102" t="b">
        <v>0</v>
      </c>
      <c r="G1782" s="102" t="b">
        <v>0</v>
      </c>
    </row>
    <row r="1783" spans="1:7" ht="15">
      <c r="A1783" s="103" t="s">
        <v>1720</v>
      </c>
      <c r="B1783" s="102">
        <v>2</v>
      </c>
      <c r="C1783" s="105">
        <v>0.0010419868316510253</v>
      </c>
      <c r="D1783" s="102" t="s">
        <v>649</v>
      </c>
      <c r="E1783" s="102" t="b">
        <v>0</v>
      </c>
      <c r="F1783" s="102" t="b">
        <v>0</v>
      </c>
      <c r="G1783" s="102" t="b">
        <v>0</v>
      </c>
    </row>
    <row r="1784" spans="1:7" ht="15">
      <c r="A1784" s="103" t="s">
        <v>1721</v>
      </c>
      <c r="B1784" s="102">
        <v>2</v>
      </c>
      <c r="C1784" s="105">
        <v>0.0010419868316510253</v>
      </c>
      <c r="D1784" s="102" t="s">
        <v>649</v>
      </c>
      <c r="E1784" s="102" t="b">
        <v>0</v>
      </c>
      <c r="F1784" s="102" t="b">
        <v>0</v>
      </c>
      <c r="G1784" s="102" t="b">
        <v>0</v>
      </c>
    </row>
    <row r="1785" spans="1:7" ht="15">
      <c r="A1785" s="103" t="s">
        <v>947</v>
      </c>
      <c r="B1785" s="102">
        <v>2</v>
      </c>
      <c r="C1785" s="105">
        <v>0.0010419868316510253</v>
      </c>
      <c r="D1785" s="102" t="s">
        <v>649</v>
      </c>
      <c r="E1785" s="102" t="b">
        <v>0</v>
      </c>
      <c r="F1785" s="102" t="b">
        <v>0</v>
      </c>
      <c r="G1785" s="102" t="b">
        <v>0</v>
      </c>
    </row>
    <row r="1786" spans="1:7" ht="15">
      <c r="A1786" s="103" t="s">
        <v>1109</v>
      </c>
      <c r="B1786" s="102">
        <v>2</v>
      </c>
      <c r="C1786" s="105">
        <v>0.0008335894653208203</v>
      </c>
      <c r="D1786" s="102" t="s">
        <v>649</v>
      </c>
      <c r="E1786" s="102" t="b">
        <v>0</v>
      </c>
      <c r="F1786" s="102" t="b">
        <v>0</v>
      </c>
      <c r="G1786" s="102" t="b">
        <v>0</v>
      </c>
    </row>
    <row r="1787" spans="1:7" ht="15">
      <c r="A1787" s="103" t="s">
        <v>860</v>
      </c>
      <c r="B1787" s="102">
        <v>2</v>
      </c>
      <c r="C1787" s="105">
        <v>0.0008335894653208203</v>
      </c>
      <c r="D1787" s="102" t="s">
        <v>649</v>
      </c>
      <c r="E1787" s="102" t="b">
        <v>0</v>
      </c>
      <c r="F1787" s="102" t="b">
        <v>0</v>
      </c>
      <c r="G1787" s="102" t="b">
        <v>0</v>
      </c>
    </row>
    <row r="1788" spans="1:7" ht="15">
      <c r="A1788" s="103" t="s">
        <v>1146</v>
      </c>
      <c r="B1788" s="102">
        <v>2</v>
      </c>
      <c r="C1788" s="105">
        <v>0.0010419868316510253</v>
      </c>
      <c r="D1788" s="102" t="s">
        <v>649</v>
      </c>
      <c r="E1788" s="102" t="b">
        <v>0</v>
      </c>
      <c r="F1788" s="102" t="b">
        <v>0</v>
      </c>
      <c r="G1788" s="102" t="b">
        <v>0</v>
      </c>
    </row>
    <row r="1789" spans="1:7" ht="15">
      <c r="A1789" s="103" t="s">
        <v>1682</v>
      </c>
      <c r="B1789" s="102">
        <v>2</v>
      </c>
      <c r="C1789" s="105">
        <v>0.0010419868316510253</v>
      </c>
      <c r="D1789" s="102" t="s">
        <v>649</v>
      </c>
      <c r="E1789" s="102" t="b">
        <v>0</v>
      </c>
      <c r="F1789" s="102" t="b">
        <v>0</v>
      </c>
      <c r="G1789" s="102" t="b">
        <v>0</v>
      </c>
    </row>
    <row r="1790" spans="1:7" ht="15">
      <c r="A1790" s="103" t="s">
        <v>1683</v>
      </c>
      <c r="B1790" s="102">
        <v>2</v>
      </c>
      <c r="C1790" s="105">
        <v>0.0010419868316510253</v>
      </c>
      <c r="D1790" s="102" t="s">
        <v>649</v>
      </c>
      <c r="E1790" s="102" t="b">
        <v>0</v>
      </c>
      <c r="F1790" s="102" t="b">
        <v>0</v>
      </c>
      <c r="G1790" s="102" t="b">
        <v>0</v>
      </c>
    </row>
    <row r="1791" spans="1:7" ht="15">
      <c r="A1791" s="103" t="s">
        <v>1684</v>
      </c>
      <c r="B1791" s="102">
        <v>2</v>
      </c>
      <c r="C1791" s="105">
        <v>0.0010419868316510253</v>
      </c>
      <c r="D1791" s="102" t="s">
        <v>649</v>
      </c>
      <c r="E1791" s="102" t="b">
        <v>0</v>
      </c>
      <c r="F1791" s="102" t="b">
        <v>0</v>
      </c>
      <c r="G1791" s="102" t="b">
        <v>0</v>
      </c>
    </row>
    <row r="1792" spans="1:7" ht="15">
      <c r="A1792" s="103" t="s">
        <v>1342</v>
      </c>
      <c r="B1792" s="102">
        <v>2</v>
      </c>
      <c r="C1792" s="105">
        <v>0.0010419868316510253</v>
      </c>
      <c r="D1792" s="102" t="s">
        <v>649</v>
      </c>
      <c r="E1792" s="102" t="b">
        <v>0</v>
      </c>
      <c r="F1792" s="102" t="b">
        <v>0</v>
      </c>
      <c r="G1792" s="102" t="b">
        <v>0</v>
      </c>
    </row>
    <row r="1793" spans="1:7" ht="15">
      <c r="A1793" s="103" t="s">
        <v>1685</v>
      </c>
      <c r="B1793" s="102">
        <v>2</v>
      </c>
      <c r="C1793" s="105">
        <v>0.0010419868316510253</v>
      </c>
      <c r="D1793" s="102" t="s">
        <v>649</v>
      </c>
      <c r="E1793" s="102" t="b">
        <v>0</v>
      </c>
      <c r="F1793" s="102" t="b">
        <v>0</v>
      </c>
      <c r="G1793" s="102" t="b">
        <v>0</v>
      </c>
    </row>
    <row r="1794" spans="1:7" ht="15">
      <c r="A1794" s="103" t="s">
        <v>1688</v>
      </c>
      <c r="B1794" s="102">
        <v>2</v>
      </c>
      <c r="C1794" s="105">
        <v>0.0010419868316510253</v>
      </c>
      <c r="D1794" s="102" t="s">
        <v>649</v>
      </c>
      <c r="E1794" s="102" t="b">
        <v>0</v>
      </c>
      <c r="F1794" s="102" t="b">
        <v>0</v>
      </c>
      <c r="G1794" s="102" t="b">
        <v>0</v>
      </c>
    </row>
    <row r="1795" spans="1:7" ht="15">
      <c r="A1795" s="103" t="s">
        <v>1529</v>
      </c>
      <c r="B1795" s="102">
        <v>2</v>
      </c>
      <c r="C1795" s="105">
        <v>0.0008335894653208203</v>
      </c>
      <c r="D1795" s="102" t="s">
        <v>649</v>
      </c>
      <c r="E1795" s="102" t="b">
        <v>0</v>
      </c>
      <c r="F1795" s="102" t="b">
        <v>0</v>
      </c>
      <c r="G1795" s="102" t="b">
        <v>0</v>
      </c>
    </row>
    <row r="1796" spans="1:7" ht="15">
      <c r="A1796" s="103" t="s">
        <v>1531</v>
      </c>
      <c r="B1796" s="102">
        <v>2</v>
      </c>
      <c r="C1796" s="105">
        <v>0.0008335894653208203</v>
      </c>
      <c r="D1796" s="102" t="s">
        <v>649</v>
      </c>
      <c r="E1796" s="102" t="b">
        <v>0</v>
      </c>
      <c r="F1796" s="102" t="b">
        <v>0</v>
      </c>
      <c r="G1796" s="102" t="b">
        <v>0</v>
      </c>
    </row>
    <row r="1797" spans="1:7" ht="15">
      <c r="A1797" s="103" t="s">
        <v>996</v>
      </c>
      <c r="B1797" s="102">
        <v>2</v>
      </c>
      <c r="C1797" s="105">
        <v>0.0010419868316510253</v>
      </c>
      <c r="D1797" s="102" t="s">
        <v>649</v>
      </c>
      <c r="E1797" s="102" t="b">
        <v>0</v>
      </c>
      <c r="F1797" s="102" t="b">
        <v>0</v>
      </c>
      <c r="G1797" s="102" t="b">
        <v>0</v>
      </c>
    </row>
    <row r="1798" spans="1:7" ht="15">
      <c r="A1798" s="103" t="s">
        <v>1278</v>
      </c>
      <c r="B1798" s="102">
        <v>2</v>
      </c>
      <c r="C1798" s="105">
        <v>0.0010419868316510253</v>
      </c>
      <c r="D1798" s="102" t="s">
        <v>649</v>
      </c>
      <c r="E1798" s="102" t="b">
        <v>0</v>
      </c>
      <c r="F1798" s="102" t="b">
        <v>0</v>
      </c>
      <c r="G1798" s="102" t="b">
        <v>0</v>
      </c>
    </row>
    <row r="1799" spans="1:7" ht="15">
      <c r="A1799" s="103" t="s">
        <v>1697</v>
      </c>
      <c r="B1799" s="102">
        <v>2</v>
      </c>
      <c r="C1799" s="105">
        <v>0.0010419868316510253</v>
      </c>
      <c r="D1799" s="102" t="s">
        <v>649</v>
      </c>
      <c r="E1799" s="102" t="b">
        <v>0</v>
      </c>
      <c r="F1799" s="102" t="b">
        <v>0</v>
      </c>
      <c r="G1799" s="102" t="b">
        <v>0</v>
      </c>
    </row>
    <row r="1800" spans="1:7" ht="15">
      <c r="A1800" s="103" t="s">
        <v>895</v>
      </c>
      <c r="B1800" s="102">
        <v>2</v>
      </c>
      <c r="C1800" s="105">
        <v>0.0010419868316510253</v>
      </c>
      <c r="D1800" s="102" t="s">
        <v>649</v>
      </c>
      <c r="E1800" s="102" t="b">
        <v>0</v>
      </c>
      <c r="F1800" s="102" t="b">
        <v>0</v>
      </c>
      <c r="G1800" s="102" t="b">
        <v>0</v>
      </c>
    </row>
    <row r="1801" spans="1:7" ht="15">
      <c r="A1801" s="103" t="s">
        <v>1698</v>
      </c>
      <c r="B1801" s="102">
        <v>2</v>
      </c>
      <c r="C1801" s="105">
        <v>0.0010419868316510253</v>
      </c>
      <c r="D1801" s="102" t="s">
        <v>649</v>
      </c>
      <c r="E1801" s="102" t="b">
        <v>0</v>
      </c>
      <c r="F1801" s="102" t="b">
        <v>0</v>
      </c>
      <c r="G1801" s="102" t="b">
        <v>0</v>
      </c>
    </row>
    <row r="1802" spans="1:7" ht="15">
      <c r="A1802" s="103" t="s">
        <v>1699</v>
      </c>
      <c r="B1802" s="102">
        <v>2</v>
      </c>
      <c r="C1802" s="105">
        <v>0.0010419868316510253</v>
      </c>
      <c r="D1802" s="102" t="s">
        <v>649</v>
      </c>
      <c r="E1802" s="102" t="b">
        <v>0</v>
      </c>
      <c r="F1802" s="102" t="b">
        <v>0</v>
      </c>
      <c r="G1802" s="102" t="b">
        <v>0</v>
      </c>
    </row>
    <row r="1803" spans="1:7" ht="15">
      <c r="A1803" s="103" t="s">
        <v>1154</v>
      </c>
      <c r="B1803" s="102">
        <v>2</v>
      </c>
      <c r="C1803" s="105">
        <v>0.0010419868316510253</v>
      </c>
      <c r="D1803" s="102" t="s">
        <v>649</v>
      </c>
      <c r="E1803" s="102" t="b">
        <v>0</v>
      </c>
      <c r="F1803" s="102" t="b">
        <v>0</v>
      </c>
      <c r="G1803" s="102" t="b">
        <v>0</v>
      </c>
    </row>
    <row r="1804" spans="1:7" ht="15">
      <c r="A1804" s="103" t="s">
        <v>1700</v>
      </c>
      <c r="B1804" s="102">
        <v>2</v>
      </c>
      <c r="C1804" s="105">
        <v>0.0010419868316510253</v>
      </c>
      <c r="D1804" s="102" t="s">
        <v>649</v>
      </c>
      <c r="E1804" s="102" t="b">
        <v>0</v>
      </c>
      <c r="F1804" s="102" t="b">
        <v>0</v>
      </c>
      <c r="G1804" s="102" t="b">
        <v>0</v>
      </c>
    </row>
    <row r="1805" spans="1:7" ht="15">
      <c r="A1805" s="103" t="s">
        <v>1701</v>
      </c>
      <c r="B1805" s="102">
        <v>2</v>
      </c>
      <c r="C1805" s="105">
        <v>0.0010419868316510253</v>
      </c>
      <c r="D1805" s="102" t="s">
        <v>649</v>
      </c>
      <c r="E1805" s="102" t="b">
        <v>0</v>
      </c>
      <c r="F1805" s="102" t="b">
        <v>1</v>
      </c>
      <c r="G1805" s="102" t="b">
        <v>0</v>
      </c>
    </row>
    <row r="1806" spans="1:7" ht="15">
      <c r="A1806" s="103" t="s">
        <v>1307</v>
      </c>
      <c r="B1806" s="102">
        <v>2</v>
      </c>
      <c r="C1806" s="105">
        <v>0.0010419868316510253</v>
      </c>
      <c r="D1806" s="102" t="s">
        <v>649</v>
      </c>
      <c r="E1806" s="102" t="b">
        <v>0</v>
      </c>
      <c r="F1806" s="102" t="b">
        <v>0</v>
      </c>
      <c r="G1806" s="102" t="b">
        <v>0</v>
      </c>
    </row>
    <row r="1807" spans="1:7" ht="15">
      <c r="A1807" s="103" t="s">
        <v>1156</v>
      </c>
      <c r="B1807" s="102">
        <v>2</v>
      </c>
      <c r="C1807" s="105">
        <v>0.0010419868316510253</v>
      </c>
      <c r="D1807" s="102" t="s">
        <v>649</v>
      </c>
      <c r="E1807" s="102" t="b">
        <v>0</v>
      </c>
      <c r="F1807" s="102" t="b">
        <v>0</v>
      </c>
      <c r="G1807" s="102" t="b">
        <v>0</v>
      </c>
    </row>
    <row r="1808" spans="1:7" ht="15">
      <c r="A1808" s="103" t="s">
        <v>924</v>
      </c>
      <c r="B1808" s="102">
        <v>2</v>
      </c>
      <c r="C1808" s="105">
        <v>0.0008335894653208203</v>
      </c>
      <c r="D1808" s="102" t="s">
        <v>649</v>
      </c>
      <c r="E1808" s="102" t="b">
        <v>0</v>
      </c>
      <c r="F1808" s="102" t="b">
        <v>0</v>
      </c>
      <c r="G1808" s="102" t="b">
        <v>0</v>
      </c>
    </row>
    <row r="1809" spans="1:7" ht="15">
      <c r="A1809" s="103" t="s">
        <v>1036</v>
      </c>
      <c r="B1809" s="102">
        <v>2</v>
      </c>
      <c r="C1809" s="105">
        <v>0.0008335894653208203</v>
      </c>
      <c r="D1809" s="102" t="s">
        <v>649</v>
      </c>
      <c r="E1809" s="102" t="b">
        <v>0</v>
      </c>
      <c r="F1809" s="102" t="b">
        <v>0</v>
      </c>
      <c r="G1809" s="102" t="b">
        <v>0</v>
      </c>
    </row>
    <row r="1810" spans="1:7" ht="15">
      <c r="A1810" s="103" t="s">
        <v>1516</v>
      </c>
      <c r="B1810" s="102">
        <v>2</v>
      </c>
      <c r="C1810" s="105">
        <v>0.0008335894653208203</v>
      </c>
      <c r="D1810" s="102" t="s">
        <v>649</v>
      </c>
      <c r="E1810" s="102" t="b">
        <v>0</v>
      </c>
      <c r="F1810" s="102" t="b">
        <v>0</v>
      </c>
      <c r="G1810" s="102" t="b">
        <v>0</v>
      </c>
    </row>
    <row r="1811" spans="1:7" ht="15">
      <c r="A1811" s="103" t="s">
        <v>1254</v>
      </c>
      <c r="B1811" s="102">
        <v>2</v>
      </c>
      <c r="C1811" s="105">
        <v>0.0008335894653208203</v>
      </c>
      <c r="D1811" s="102" t="s">
        <v>649</v>
      </c>
      <c r="E1811" s="102" t="b">
        <v>0</v>
      </c>
      <c r="F1811" s="102" t="b">
        <v>0</v>
      </c>
      <c r="G1811" s="102" t="b">
        <v>0</v>
      </c>
    </row>
    <row r="1812" spans="1:7" ht="15">
      <c r="A1812" s="103" t="s">
        <v>1513</v>
      </c>
      <c r="B1812" s="102">
        <v>2</v>
      </c>
      <c r="C1812" s="105">
        <v>0.0008335894653208203</v>
      </c>
      <c r="D1812" s="102" t="s">
        <v>649</v>
      </c>
      <c r="E1812" s="102" t="b">
        <v>0</v>
      </c>
      <c r="F1812" s="102" t="b">
        <v>0</v>
      </c>
      <c r="G1812" s="102" t="b">
        <v>0</v>
      </c>
    </row>
    <row r="1813" spans="1:7" ht="15">
      <c r="A1813" s="103" t="s">
        <v>1483</v>
      </c>
      <c r="B1813" s="102">
        <v>2</v>
      </c>
      <c r="C1813" s="105">
        <v>0.0008335894653208203</v>
      </c>
      <c r="D1813" s="102" t="s">
        <v>649</v>
      </c>
      <c r="E1813" s="102" t="b">
        <v>0</v>
      </c>
      <c r="F1813" s="102" t="b">
        <v>0</v>
      </c>
      <c r="G1813" s="102" t="b">
        <v>0</v>
      </c>
    </row>
    <row r="1814" spans="1:7" ht="15">
      <c r="A1814" s="103" t="s">
        <v>1265</v>
      </c>
      <c r="B1814" s="102">
        <v>2</v>
      </c>
      <c r="C1814" s="105">
        <v>0.0008335894653208203</v>
      </c>
      <c r="D1814" s="102" t="s">
        <v>649</v>
      </c>
      <c r="E1814" s="102" t="b">
        <v>1</v>
      </c>
      <c r="F1814" s="102" t="b">
        <v>0</v>
      </c>
      <c r="G1814" s="102" t="b">
        <v>0</v>
      </c>
    </row>
    <row r="1815" spans="1:7" ht="15">
      <c r="A1815" s="103" t="s">
        <v>1301</v>
      </c>
      <c r="B1815" s="102">
        <v>2</v>
      </c>
      <c r="C1815" s="105">
        <v>0.0010419868316510253</v>
      </c>
      <c r="D1815" s="102" t="s">
        <v>649</v>
      </c>
      <c r="E1815" s="102" t="b">
        <v>0</v>
      </c>
      <c r="F1815" s="102" t="b">
        <v>0</v>
      </c>
      <c r="G1815" s="102" t="b">
        <v>0</v>
      </c>
    </row>
    <row r="1816" spans="1:7" ht="15">
      <c r="A1816" s="103" t="s">
        <v>1508</v>
      </c>
      <c r="B1816" s="102">
        <v>2</v>
      </c>
      <c r="C1816" s="105">
        <v>0.0008335894653208203</v>
      </c>
      <c r="D1816" s="102" t="s">
        <v>649</v>
      </c>
      <c r="E1816" s="102" t="b">
        <v>0</v>
      </c>
      <c r="F1816" s="102" t="b">
        <v>1</v>
      </c>
      <c r="G1816" s="102" t="b">
        <v>0</v>
      </c>
    </row>
    <row r="1817" spans="1:7" ht="15">
      <c r="A1817" s="103" t="s">
        <v>1503</v>
      </c>
      <c r="B1817" s="102">
        <v>2</v>
      </c>
      <c r="C1817" s="105">
        <v>0.0008335894653208203</v>
      </c>
      <c r="D1817" s="102" t="s">
        <v>649</v>
      </c>
      <c r="E1817" s="102" t="b">
        <v>0</v>
      </c>
      <c r="F1817" s="102" t="b">
        <v>0</v>
      </c>
      <c r="G1817" s="102" t="b">
        <v>0</v>
      </c>
    </row>
    <row r="1818" spans="1:7" ht="15">
      <c r="A1818" s="103" t="s">
        <v>1045</v>
      </c>
      <c r="B1818" s="102">
        <v>2</v>
      </c>
      <c r="C1818" s="105">
        <v>0.0010419868316510253</v>
      </c>
      <c r="D1818" s="102" t="s">
        <v>649</v>
      </c>
      <c r="E1818" s="102" t="b">
        <v>0</v>
      </c>
      <c r="F1818" s="102" t="b">
        <v>0</v>
      </c>
      <c r="G1818" s="102" t="b">
        <v>0</v>
      </c>
    </row>
    <row r="1819" spans="1:7" ht="15">
      <c r="A1819" s="103" t="s">
        <v>1103</v>
      </c>
      <c r="B1819" s="102">
        <v>2</v>
      </c>
      <c r="C1819" s="105">
        <v>0.0010419868316510253</v>
      </c>
      <c r="D1819" s="102" t="s">
        <v>649</v>
      </c>
      <c r="E1819" s="102" t="b">
        <v>0</v>
      </c>
      <c r="F1819" s="102" t="b">
        <v>0</v>
      </c>
      <c r="G1819" s="102" t="b">
        <v>0</v>
      </c>
    </row>
    <row r="1820" spans="1:7" ht="15">
      <c r="A1820" s="103" t="s">
        <v>1252</v>
      </c>
      <c r="B1820" s="102">
        <v>2</v>
      </c>
      <c r="C1820" s="105">
        <v>0.0010419868316510253</v>
      </c>
      <c r="D1820" s="102" t="s">
        <v>649</v>
      </c>
      <c r="E1820" s="102" t="b">
        <v>0</v>
      </c>
      <c r="F1820" s="102" t="b">
        <v>0</v>
      </c>
      <c r="G1820" s="102" t="b">
        <v>0</v>
      </c>
    </row>
    <row r="1821" spans="1:7" ht="15">
      <c r="A1821" s="103" t="s">
        <v>1235</v>
      </c>
      <c r="B1821" s="102">
        <v>2</v>
      </c>
      <c r="C1821" s="105">
        <v>0.0008335894653208203</v>
      </c>
      <c r="D1821" s="102" t="s">
        <v>649</v>
      </c>
      <c r="E1821" s="102" t="b">
        <v>0</v>
      </c>
      <c r="F1821" s="102" t="b">
        <v>0</v>
      </c>
      <c r="G1821" s="102" t="b">
        <v>0</v>
      </c>
    </row>
    <row r="1822" spans="1:7" ht="15">
      <c r="A1822" s="103" t="s">
        <v>1261</v>
      </c>
      <c r="B1822" s="102">
        <v>2</v>
      </c>
      <c r="C1822" s="105">
        <v>0.0010419868316510253</v>
      </c>
      <c r="D1822" s="102" t="s">
        <v>649</v>
      </c>
      <c r="E1822" s="102" t="b">
        <v>1</v>
      </c>
      <c r="F1822" s="102" t="b">
        <v>0</v>
      </c>
      <c r="G1822" s="102" t="b">
        <v>0</v>
      </c>
    </row>
    <row r="1823" spans="1:7" ht="15">
      <c r="A1823" s="103" t="s">
        <v>1521</v>
      </c>
      <c r="B1823" s="102">
        <v>2</v>
      </c>
      <c r="C1823" s="105">
        <v>0.0010419868316510253</v>
      </c>
      <c r="D1823" s="102" t="s">
        <v>649</v>
      </c>
      <c r="E1823" s="102" t="b">
        <v>0</v>
      </c>
      <c r="F1823" s="102" t="b">
        <v>0</v>
      </c>
      <c r="G1823" s="102" t="b">
        <v>0</v>
      </c>
    </row>
    <row r="1824" spans="1:7" ht="15">
      <c r="A1824" s="103" t="s">
        <v>1522</v>
      </c>
      <c r="B1824" s="102">
        <v>2</v>
      </c>
      <c r="C1824" s="105">
        <v>0.0010419868316510253</v>
      </c>
      <c r="D1824" s="102" t="s">
        <v>649</v>
      </c>
      <c r="E1824" s="102" t="b">
        <v>0</v>
      </c>
      <c r="F1824" s="102" t="b">
        <v>0</v>
      </c>
      <c r="G1824" s="102" t="b">
        <v>0</v>
      </c>
    </row>
    <row r="1825" spans="1:7" ht="15">
      <c r="A1825" s="103" t="s">
        <v>1523</v>
      </c>
      <c r="B1825" s="102">
        <v>2</v>
      </c>
      <c r="C1825" s="105">
        <v>0.0010419868316510253</v>
      </c>
      <c r="D1825" s="102" t="s">
        <v>649</v>
      </c>
      <c r="E1825" s="102" t="b">
        <v>0</v>
      </c>
      <c r="F1825" s="102" t="b">
        <v>0</v>
      </c>
      <c r="G1825" s="102" t="b">
        <v>0</v>
      </c>
    </row>
    <row r="1826" spans="1:7" ht="15">
      <c r="A1826" s="103" t="s">
        <v>1524</v>
      </c>
      <c r="B1826" s="102">
        <v>2</v>
      </c>
      <c r="C1826" s="105">
        <v>0.0010419868316510253</v>
      </c>
      <c r="D1826" s="102" t="s">
        <v>649</v>
      </c>
      <c r="E1826" s="102" t="b">
        <v>0</v>
      </c>
      <c r="F1826" s="102" t="b">
        <v>0</v>
      </c>
      <c r="G1826" s="102" t="b">
        <v>0</v>
      </c>
    </row>
    <row r="1827" spans="1:7" ht="15">
      <c r="A1827" s="103" t="s">
        <v>1113</v>
      </c>
      <c r="B1827" s="102">
        <v>2</v>
      </c>
      <c r="C1827" s="105">
        <v>0.0010419868316510253</v>
      </c>
      <c r="D1827" s="102" t="s">
        <v>649</v>
      </c>
      <c r="E1827" s="102" t="b">
        <v>1</v>
      </c>
      <c r="F1827" s="102" t="b">
        <v>0</v>
      </c>
      <c r="G1827" s="102" t="b">
        <v>0</v>
      </c>
    </row>
    <row r="1828" spans="1:7" ht="15">
      <c r="A1828" s="103" t="s">
        <v>1268</v>
      </c>
      <c r="B1828" s="102">
        <v>2</v>
      </c>
      <c r="C1828" s="105">
        <v>0.0010419868316510253</v>
      </c>
      <c r="D1828" s="102" t="s">
        <v>649</v>
      </c>
      <c r="E1828" s="102" t="b">
        <v>0</v>
      </c>
      <c r="F1828" s="102" t="b">
        <v>0</v>
      </c>
      <c r="G1828" s="102" t="b">
        <v>0</v>
      </c>
    </row>
    <row r="1829" spans="1:7" ht="15">
      <c r="A1829" s="103" t="s">
        <v>785</v>
      </c>
      <c r="B1829" s="102">
        <v>2</v>
      </c>
      <c r="C1829" s="105">
        <v>0.0010419868316510253</v>
      </c>
      <c r="D1829" s="102" t="s">
        <v>649</v>
      </c>
      <c r="E1829" s="102" t="b">
        <v>0</v>
      </c>
      <c r="F1829" s="102" t="b">
        <v>0</v>
      </c>
      <c r="G1829" s="102" t="b">
        <v>0</v>
      </c>
    </row>
    <row r="1830" spans="1:7" ht="15">
      <c r="A1830" s="103" t="s">
        <v>1544</v>
      </c>
      <c r="B1830" s="102">
        <v>2</v>
      </c>
      <c r="C1830" s="105">
        <v>0.0010419868316510253</v>
      </c>
      <c r="D1830" s="102" t="s">
        <v>649</v>
      </c>
      <c r="E1830" s="102" t="b">
        <v>0</v>
      </c>
      <c r="F1830" s="102" t="b">
        <v>0</v>
      </c>
      <c r="G1830" s="102" t="b">
        <v>0</v>
      </c>
    </row>
    <row r="1831" spans="1:7" ht="15">
      <c r="A1831" s="103" t="s">
        <v>1271</v>
      </c>
      <c r="B1831" s="102">
        <v>2</v>
      </c>
      <c r="C1831" s="105">
        <v>0.0010419868316510253</v>
      </c>
      <c r="D1831" s="102" t="s">
        <v>649</v>
      </c>
      <c r="E1831" s="102" t="b">
        <v>0</v>
      </c>
      <c r="F1831" s="102" t="b">
        <v>0</v>
      </c>
      <c r="G1831" s="102" t="b">
        <v>0</v>
      </c>
    </row>
    <row r="1832" spans="1:7" ht="15">
      <c r="A1832" s="103" t="s">
        <v>1497</v>
      </c>
      <c r="B1832" s="102">
        <v>2</v>
      </c>
      <c r="C1832" s="105">
        <v>0.0008335894653208203</v>
      </c>
      <c r="D1832" s="102" t="s">
        <v>649</v>
      </c>
      <c r="E1832" s="102" t="b">
        <v>0</v>
      </c>
      <c r="F1832" s="102" t="b">
        <v>0</v>
      </c>
      <c r="G1832" s="102" t="b">
        <v>0</v>
      </c>
    </row>
    <row r="1833" spans="1:7" ht="15">
      <c r="A1833" s="103" t="s">
        <v>1493</v>
      </c>
      <c r="B1833" s="102">
        <v>2</v>
      </c>
      <c r="C1833" s="105">
        <v>0.0008335894653208203</v>
      </c>
      <c r="D1833" s="102" t="s">
        <v>649</v>
      </c>
      <c r="E1833" s="102" t="b">
        <v>0</v>
      </c>
      <c r="F1833" s="102" t="b">
        <v>0</v>
      </c>
      <c r="G1833" s="102" t="b">
        <v>0</v>
      </c>
    </row>
    <row r="1834" spans="1:7" ht="15">
      <c r="A1834" s="103" t="s">
        <v>1494</v>
      </c>
      <c r="B1834" s="102">
        <v>2</v>
      </c>
      <c r="C1834" s="105">
        <v>0.0008335894653208203</v>
      </c>
      <c r="D1834" s="102" t="s">
        <v>649</v>
      </c>
      <c r="E1834" s="102" t="b">
        <v>0</v>
      </c>
      <c r="F1834" s="102" t="b">
        <v>0</v>
      </c>
      <c r="G1834" s="102" t="b">
        <v>0</v>
      </c>
    </row>
    <row r="1835" spans="1:7" ht="15">
      <c r="A1835" s="103" t="s">
        <v>1495</v>
      </c>
      <c r="B1835" s="102">
        <v>2</v>
      </c>
      <c r="C1835" s="105">
        <v>0.0008335894653208203</v>
      </c>
      <c r="D1835" s="102" t="s">
        <v>649</v>
      </c>
      <c r="E1835" s="102" t="b">
        <v>0</v>
      </c>
      <c r="F1835" s="102" t="b">
        <v>0</v>
      </c>
      <c r="G1835" s="102" t="b">
        <v>0</v>
      </c>
    </row>
    <row r="1836" spans="1:7" ht="15">
      <c r="A1836" s="103" t="s">
        <v>1546</v>
      </c>
      <c r="B1836" s="102">
        <v>2</v>
      </c>
      <c r="C1836" s="105">
        <v>0.0010419868316510253</v>
      </c>
      <c r="D1836" s="102" t="s">
        <v>649</v>
      </c>
      <c r="E1836" s="102" t="b">
        <v>0</v>
      </c>
      <c r="F1836" s="102" t="b">
        <v>0</v>
      </c>
      <c r="G1836" s="102" t="b">
        <v>0</v>
      </c>
    </row>
    <row r="1837" spans="1:7" ht="15">
      <c r="A1837" s="103" t="s">
        <v>1242</v>
      </c>
      <c r="B1837" s="102">
        <v>2</v>
      </c>
      <c r="C1837" s="105">
        <v>0.0010419868316510253</v>
      </c>
      <c r="D1837" s="102" t="s">
        <v>649</v>
      </c>
      <c r="E1837" s="102" t="b">
        <v>1</v>
      </c>
      <c r="F1837" s="102" t="b">
        <v>0</v>
      </c>
      <c r="G1837" s="102" t="b">
        <v>0</v>
      </c>
    </row>
    <row r="1838" spans="1:7" ht="15">
      <c r="A1838" s="103" t="s">
        <v>1243</v>
      </c>
      <c r="B1838" s="102">
        <v>2</v>
      </c>
      <c r="C1838" s="105">
        <v>0.0010419868316510253</v>
      </c>
      <c r="D1838" s="102" t="s">
        <v>649</v>
      </c>
      <c r="E1838" s="102" t="b">
        <v>0</v>
      </c>
      <c r="F1838" s="102" t="b">
        <v>0</v>
      </c>
      <c r="G1838" s="102" t="b">
        <v>0</v>
      </c>
    </row>
    <row r="1839" spans="1:7" ht="15">
      <c r="A1839" s="103" t="s">
        <v>1504</v>
      </c>
      <c r="B1839" s="102">
        <v>2</v>
      </c>
      <c r="C1839" s="105">
        <v>0.0010419868316510253</v>
      </c>
      <c r="D1839" s="102" t="s">
        <v>649</v>
      </c>
      <c r="E1839" s="102" t="b">
        <v>1</v>
      </c>
      <c r="F1839" s="102" t="b">
        <v>0</v>
      </c>
      <c r="G1839" s="102" t="b">
        <v>0</v>
      </c>
    </row>
    <row r="1840" spans="1:7" ht="15">
      <c r="A1840" s="103" t="s">
        <v>1491</v>
      </c>
      <c r="B1840" s="102">
        <v>2</v>
      </c>
      <c r="C1840" s="105">
        <v>0.0008335894653208203</v>
      </c>
      <c r="D1840" s="102" t="s">
        <v>649</v>
      </c>
      <c r="E1840" s="102" t="b">
        <v>0</v>
      </c>
      <c r="F1840" s="102" t="b">
        <v>0</v>
      </c>
      <c r="G1840" s="102" t="b">
        <v>0</v>
      </c>
    </row>
    <row r="1841" spans="1:7" ht="15">
      <c r="A1841" s="103" t="s">
        <v>1507</v>
      </c>
      <c r="B1841" s="102">
        <v>2</v>
      </c>
      <c r="C1841" s="105">
        <v>0.0010419868316510253</v>
      </c>
      <c r="D1841" s="102" t="s">
        <v>649</v>
      </c>
      <c r="E1841" s="102" t="b">
        <v>0</v>
      </c>
      <c r="F1841" s="102" t="b">
        <v>0</v>
      </c>
      <c r="G1841" s="102" t="b">
        <v>0</v>
      </c>
    </row>
    <row r="1842" spans="1:7" ht="15">
      <c r="A1842" s="103" t="s">
        <v>1489</v>
      </c>
      <c r="B1842" s="102">
        <v>2</v>
      </c>
      <c r="C1842" s="105">
        <v>0.0008335894653208203</v>
      </c>
      <c r="D1842" s="102" t="s">
        <v>649</v>
      </c>
      <c r="E1842" s="102" t="b">
        <v>0</v>
      </c>
      <c r="F1842" s="102" t="b">
        <v>0</v>
      </c>
      <c r="G1842" s="102" t="b">
        <v>0</v>
      </c>
    </row>
    <row r="1843" spans="1:7" ht="15">
      <c r="A1843" s="103" t="s">
        <v>1227</v>
      </c>
      <c r="B1843" s="102">
        <v>2</v>
      </c>
      <c r="C1843" s="105">
        <v>0.0008335894653208203</v>
      </c>
      <c r="D1843" s="102" t="s">
        <v>649</v>
      </c>
      <c r="E1843" s="102" t="b">
        <v>0</v>
      </c>
      <c r="F1843" s="102" t="b">
        <v>0</v>
      </c>
      <c r="G1843" s="102" t="b">
        <v>0</v>
      </c>
    </row>
    <row r="1844" spans="1:7" ht="15">
      <c r="A1844" s="103" t="s">
        <v>1229</v>
      </c>
      <c r="B1844" s="102">
        <v>2</v>
      </c>
      <c r="C1844" s="105">
        <v>0.0008335894653208203</v>
      </c>
      <c r="D1844" s="102" t="s">
        <v>649</v>
      </c>
      <c r="E1844" s="102" t="b">
        <v>0</v>
      </c>
      <c r="F1844" s="102" t="b">
        <v>0</v>
      </c>
      <c r="G1844" s="102" t="b">
        <v>0</v>
      </c>
    </row>
    <row r="1845" spans="1:7" ht="15">
      <c r="A1845" s="103" t="s">
        <v>1486</v>
      </c>
      <c r="B1845" s="102">
        <v>2</v>
      </c>
      <c r="C1845" s="105">
        <v>0.0010419868316510253</v>
      </c>
      <c r="D1845" s="102" t="s">
        <v>649</v>
      </c>
      <c r="E1845" s="102" t="b">
        <v>0</v>
      </c>
      <c r="F1845" s="102" t="b">
        <v>0</v>
      </c>
      <c r="G1845" s="102" t="b">
        <v>0</v>
      </c>
    </row>
    <row r="1846" spans="1:7" ht="15">
      <c r="A1846" s="103" t="s">
        <v>1487</v>
      </c>
      <c r="B1846" s="102">
        <v>2</v>
      </c>
      <c r="C1846" s="105">
        <v>0.0010419868316510253</v>
      </c>
      <c r="D1846" s="102" t="s">
        <v>649</v>
      </c>
      <c r="E1846" s="102" t="b">
        <v>0</v>
      </c>
      <c r="F1846" s="102" t="b">
        <v>0</v>
      </c>
      <c r="G1846" s="102" t="b">
        <v>0</v>
      </c>
    </row>
    <row r="1847" spans="1:7" ht="15">
      <c r="A1847" s="103" t="s">
        <v>671</v>
      </c>
      <c r="B1847" s="102">
        <v>87</v>
      </c>
      <c r="C1847" s="105">
        <v>0.010511917160032445</v>
      </c>
      <c r="D1847" s="102" t="s">
        <v>650</v>
      </c>
      <c r="E1847" s="102" t="b">
        <v>0</v>
      </c>
      <c r="F1847" s="102" t="b">
        <v>0</v>
      </c>
      <c r="G1847" s="102" t="b">
        <v>0</v>
      </c>
    </row>
    <row r="1848" spans="1:7" ht="15">
      <c r="A1848" s="103" t="s">
        <v>367</v>
      </c>
      <c r="B1848" s="102">
        <v>45</v>
      </c>
      <c r="C1848" s="105">
        <v>0.001777988417423061</v>
      </c>
      <c r="D1848" s="102" t="s">
        <v>650</v>
      </c>
      <c r="E1848" s="102" t="b">
        <v>0</v>
      </c>
      <c r="F1848" s="102" t="b">
        <v>0</v>
      </c>
      <c r="G1848" s="102" t="b">
        <v>0</v>
      </c>
    </row>
    <row r="1849" spans="1:7" ht="15">
      <c r="A1849" s="103" t="s">
        <v>675</v>
      </c>
      <c r="B1849" s="102">
        <v>44</v>
      </c>
      <c r="C1849" s="105">
        <v>0.0068209733692771906</v>
      </c>
      <c r="D1849" s="102" t="s">
        <v>650</v>
      </c>
      <c r="E1849" s="102" t="b">
        <v>0</v>
      </c>
      <c r="F1849" s="102" t="b">
        <v>0</v>
      </c>
      <c r="G1849" s="102" t="b">
        <v>0</v>
      </c>
    </row>
    <row r="1850" spans="1:7" ht="15">
      <c r="A1850" s="103" t="s">
        <v>672</v>
      </c>
      <c r="B1850" s="102">
        <v>40</v>
      </c>
      <c r="C1850" s="105">
        <v>0.0027705666216509273</v>
      </c>
      <c r="D1850" s="102" t="s">
        <v>650</v>
      </c>
      <c r="E1850" s="102" t="b">
        <v>0</v>
      </c>
      <c r="F1850" s="102" t="b">
        <v>0</v>
      </c>
      <c r="G1850" s="102" t="b">
        <v>0</v>
      </c>
    </row>
    <row r="1851" spans="1:7" ht="15">
      <c r="A1851" s="103" t="s">
        <v>683</v>
      </c>
      <c r="B1851" s="102">
        <v>38</v>
      </c>
      <c r="C1851" s="105">
        <v>0.011602489129109621</v>
      </c>
      <c r="D1851" s="102" t="s">
        <v>650</v>
      </c>
      <c r="E1851" s="102" t="b">
        <v>0</v>
      </c>
      <c r="F1851" s="102" t="b">
        <v>0</v>
      </c>
      <c r="G1851" s="102" t="b">
        <v>0</v>
      </c>
    </row>
    <row r="1852" spans="1:7" ht="15">
      <c r="A1852" s="103" t="s">
        <v>678</v>
      </c>
      <c r="B1852" s="102">
        <v>30</v>
      </c>
      <c r="C1852" s="105">
        <v>0.005973233208594522</v>
      </c>
      <c r="D1852" s="102" t="s">
        <v>650</v>
      </c>
      <c r="E1852" s="102" t="b">
        <v>0</v>
      </c>
      <c r="F1852" s="102" t="b">
        <v>0</v>
      </c>
      <c r="G1852" s="102" t="b">
        <v>0</v>
      </c>
    </row>
    <row r="1853" spans="1:7" ht="15">
      <c r="A1853" s="103" t="s">
        <v>687</v>
      </c>
      <c r="B1853" s="102">
        <v>28</v>
      </c>
      <c r="C1853" s="105">
        <v>0.00338314575265412</v>
      </c>
      <c r="D1853" s="102" t="s">
        <v>650</v>
      </c>
      <c r="E1853" s="102" t="b">
        <v>0</v>
      </c>
      <c r="F1853" s="102" t="b">
        <v>0</v>
      </c>
      <c r="G1853" s="102" t="b">
        <v>0</v>
      </c>
    </row>
    <row r="1854" spans="1:7" ht="15">
      <c r="A1854" s="103" t="s">
        <v>694</v>
      </c>
      <c r="B1854" s="102">
        <v>27</v>
      </c>
      <c r="C1854" s="105">
        <v>0.00537590988773507</v>
      </c>
      <c r="D1854" s="102" t="s">
        <v>650</v>
      </c>
      <c r="E1854" s="102" t="b">
        <v>0</v>
      </c>
      <c r="F1854" s="102" t="b">
        <v>0</v>
      </c>
      <c r="G1854" s="102" t="b">
        <v>0</v>
      </c>
    </row>
    <row r="1855" spans="1:7" ht="15">
      <c r="A1855" s="103" t="s">
        <v>677</v>
      </c>
      <c r="B1855" s="102">
        <v>26</v>
      </c>
      <c r="C1855" s="105">
        <v>0.0018008683040731028</v>
      </c>
      <c r="D1855" s="102" t="s">
        <v>650</v>
      </c>
      <c r="E1855" s="102" t="b">
        <v>0</v>
      </c>
      <c r="F1855" s="102" t="b">
        <v>0</v>
      </c>
      <c r="G1855" s="102" t="b">
        <v>0</v>
      </c>
    </row>
    <row r="1856" spans="1:7" ht="15">
      <c r="A1856" s="103" t="s">
        <v>673</v>
      </c>
      <c r="B1856" s="102">
        <v>25</v>
      </c>
      <c r="C1856" s="105">
        <v>0.002655522191813525</v>
      </c>
      <c r="D1856" s="102" t="s">
        <v>650</v>
      </c>
      <c r="E1856" s="102" t="b">
        <v>0</v>
      </c>
      <c r="F1856" s="102" t="b">
        <v>0</v>
      </c>
      <c r="G1856" s="102" t="b">
        <v>0</v>
      </c>
    </row>
    <row r="1857" spans="1:7" ht="15">
      <c r="A1857" s="103" t="s">
        <v>674</v>
      </c>
      <c r="B1857" s="102">
        <v>24</v>
      </c>
      <c r="C1857" s="105">
        <v>0.0028998392165606743</v>
      </c>
      <c r="D1857" s="102" t="s">
        <v>650</v>
      </c>
      <c r="E1857" s="102" t="b">
        <v>0</v>
      </c>
      <c r="F1857" s="102" t="b">
        <v>0</v>
      </c>
      <c r="G1857" s="102" t="b">
        <v>0</v>
      </c>
    </row>
    <row r="1858" spans="1:7" ht="15">
      <c r="A1858" s="103" t="s">
        <v>676</v>
      </c>
      <c r="B1858" s="102">
        <v>23</v>
      </c>
      <c r="C1858" s="105">
        <v>0.006008589223136066</v>
      </c>
      <c r="D1858" s="102" t="s">
        <v>650</v>
      </c>
      <c r="E1858" s="102" t="b">
        <v>0</v>
      </c>
      <c r="F1858" s="102" t="b">
        <v>0</v>
      </c>
      <c r="G1858" s="102" t="b">
        <v>0</v>
      </c>
    </row>
    <row r="1859" spans="1:7" ht="15">
      <c r="A1859" s="103" t="s">
        <v>680</v>
      </c>
      <c r="B1859" s="102">
        <v>23</v>
      </c>
      <c r="C1859" s="105">
        <v>0.0035655088066676222</v>
      </c>
      <c r="D1859" s="102" t="s">
        <v>650</v>
      </c>
      <c r="E1859" s="102" t="b">
        <v>0</v>
      </c>
      <c r="F1859" s="102" t="b">
        <v>0</v>
      </c>
      <c r="G1859" s="102" t="b">
        <v>0</v>
      </c>
    </row>
    <row r="1860" spans="1:7" ht="15">
      <c r="A1860" s="103" t="s">
        <v>691</v>
      </c>
      <c r="B1860" s="102">
        <v>21</v>
      </c>
      <c r="C1860" s="105">
        <v>0.003255464562609568</v>
      </c>
      <c r="D1860" s="102" t="s">
        <v>650</v>
      </c>
      <c r="E1860" s="102" t="b">
        <v>0</v>
      </c>
      <c r="F1860" s="102" t="b">
        <v>0</v>
      </c>
      <c r="G1860" s="102" t="b">
        <v>0</v>
      </c>
    </row>
    <row r="1861" spans="1:7" ht="15">
      <c r="A1861" s="103" t="s">
        <v>693</v>
      </c>
      <c r="B1861" s="102">
        <v>19</v>
      </c>
      <c r="C1861" s="105">
        <v>0.003783047698776531</v>
      </c>
      <c r="D1861" s="102" t="s">
        <v>650</v>
      </c>
      <c r="E1861" s="102" t="b">
        <v>0</v>
      </c>
      <c r="F1861" s="102" t="b">
        <v>1</v>
      </c>
      <c r="G1861" s="102" t="b">
        <v>0</v>
      </c>
    </row>
    <row r="1862" spans="1:7" ht="15">
      <c r="A1862" s="103" t="s">
        <v>692</v>
      </c>
      <c r="B1862" s="102">
        <v>18</v>
      </c>
      <c r="C1862" s="105">
        <v>0.002174879412420506</v>
      </c>
      <c r="D1862" s="102" t="s">
        <v>650</v>
      </c>
      <c r="E1862" s="102" t="b">
        <v>0</v>
      </c>
      <c r="F1862" s="102" t="b">
        <v>0</v>
      </c>
      <c r="G1862" s="102" t="b">
        <v>0</v>
      </c>
    </row>
    <row r="1863" spans="1:7" ht="15">
      <c r="A1863" s="103" t="s">
        <v>724</v>
      </c>
      <c r="B1863" s="102">
        <v>17</v>
      </c>
      <c r="C1863" s="105">
        <v>0.005190587241970093</v>
      </c>
      <c r="D1863" s="102" t="s">
        <v>650</v>
      </c>
      <c r="E1863" s="102" t="b">
        <v>0</v>
      </c>
      <c r="F1863" s="102" t="b">
        <v>0</v>
      </c>
      <c r="G1863" s="102" t="b">
        <v>0</v>
      </c>
    </row>
    <row r="1864" spans="1:7" ht="15">
      <c r="A1864" s="103" t="s">
        <v>733</v>
      </c>
      <c r="B1864" s="102">
        <v>17</v>
      </c>
      <c r="C1864" s="105">
        <v>0.0029832459046348412</v>
      </c>
      <c r="D1864" s="102" t="s">
        <v>650</v>
      </c>
      <c r="E1864" s="102" t="b">
        <v>0</v>
      </c>
      <c r="F1864" s="102" t="b">
        <v>0</v>
      </c>
      <c r="G1864" s="102" t="b">
        <v>0</v>
      </c>
    </row>
    <row r="1865" spans="1:7" ht="15">
      <c r="A1865" s="103" t="s">
        <v>682</v>
      </c>
      <c r="B1865" s="102">
        <v>17</v>
      </c>
      <c r="C1865" s="105">
        <v>0.0020540527783971443</v>
      </c>
      <c r="D1865" s="102" t="s">
        <v>650</v>
      </c>
      <c r="E1865" s="102" t="b">
        <v>0</v>
      </c>
      <c r="F1865" s="102" t="b">
        <v>0</v>
      </c>
      <c r="G1865" s="102" t="b">
        <v>0</v>
      </c>
    </row>
    <row r="1866" spans="1:7" ht="15">
      <c r="A1866" s="103" t="s">
        <v>703</v>
      </c>
      <c r="B1866" s="102">
        <v>17</v>
      </c>
      <c r="C1866" s="105">
        <v>0.0033848321515368963</v>
      </c>
      <c r="D1866" s="102" t="s">
        <v>650</v>
      </c>
      <c r="E1866" s="102" t="b">
        <v>0</v>
      </c>
      <c r="F1866" s="102" t="b">
        <v>0</v>
      </c>
      <c r="G1866" s="102" t="b">
        <v>0</v>
      </c>
    </row>
    <row r="1867" spans="1:7" ht="15">
      <c r="A1867" s="103" t="s">
        <v>738</v>
      </c>
      <c r="B1867" s="102">
        <v>16</v>
      </c>
      <c r="C1867" s="105">
        <v>0.004885258580677735</v>
      </c>
      <c r="D1867" s="102" t="s">
        <v>650</v>
      </c>
      <c r="E1867" s="102" t="b">
        <v>0</v>
      </c>
      <c r="F1867" s="102" t="b">
        <v>0</v>
      </c>
      <c r="G1867" s="102" t="b">
        <v>0</v>
      </c>
    </row>
    <row r="1868" spans="1:7" ht="15">
      <c r="A1868" s="103" t="s">
        <v>696</v>
      </c>
      <c r="B1868" s="102">
        <v>15</v>
      </c>
      <c r="C1868" s="105">
        <v>0.0023253318304354057</v>
      </c>
      <c r="D1868" s="102" t="s">
        <v>650</v>
      </c>
      <c r="E1868" s="102" t="b">
        <v>0</v>
      </c>
      <c r="F1868" s="102" t="b">
        <v>0</v>
      </c>
      <c r="G1868" s="102" t="b">
        <v>0</v>
      </c>
    </row>
    <row r="1869" spans="1:7" ht="15">
      <c r="A1869" s="103" t="s">
        <v>704</v>
      </c>
      <c r="B1869" s="102">
        <v>14</v>
      </c>
      <c r="C1869" s="105">
        <v>0.00169157287632706</v>
      </c>
      <c r="D1869" s="102" t="s">
        <v>650</v>
      </c>
      <c r="E1869" s="102" t="b">
        <v>0</v>
      </c>
      <c r="F1869" s="102" t="b">
        <v>0</v>
      </c>
      <c r="G1869" s="102" t="b">
        <v>0</v>
      </c>
    </row>
    <row r="1870" spans="1:7" ht="15">
      <c r="A1870" s="103" t="s">
        <v>679</v>
      </c>
      <c r="B1870" s="102">
        <v>14</v>
      </c>
      <c r="C1870" s="105">
        <v>0.001487092427415574</v>
      </c>
      <c r="D1870" s="102" t="s">
        <v>650</v>
      </c>
      <c r="E1870" s="102" t="b">
        <v>0</v>
      </c>
      <c r="F1870" s="102" t="b">
        <v>0</v>
      </c>
      <c r="G1870" s="102" t="b">
        <v>0</v>
      </c>
    </row>
    <row r="1871" spans="1:7" ht="15">
      <c r="A1871" s="103" t="s">
        <v>734</v>
      </c>
      <c r="B1871" s="102">
        <v>14</v>
      </c>
      <c r="C1871" s="105">
        <v>0.0019176155255329359</v>
      </c>
      <c r="D1871" s="102" t="s">
        <v>650</v>
      </c>
      <c r="E1871" s="102" t="b">
        <v>0</v>
      </c>
      <c r="F1871" s="102" t="b">
        <v>0</v>
      </c>
      <c r="G1871" s="102" t="b">
        <v>0</v>
      </c>
    </row>
    <row r="1872" spans="1:7" ht="15">
      <c r="A1872" s="103" t="s">
        <v>731</v>
      </c>
      <c r="B1872" s="102">
        <v>14</v>
      </c>
      <c r="C1872" s="105">
        <v>0.0027875088306774437</v>
      </c>
      <c r="D1872" s="102" t="s">
        <v>650</v>
      </c>
      <c r="E1872" s="102" t="b">
        <v>0</v>
      </c>
      <c r="F1872" s="102" t="b">
        <v>0</v>
      </c>
      <c r="G1872" s="102" t="b">
        <v>0</v>
      </c>
    </row>
    <row r="1873" spans="1:7" ht="15">
      <c r="A1873" s="103" t="s">
        <v>707</v>
      </c>
      <c r="B1873" s="102">
        <v>13</v>
      </c>
      <c r="C1873" s="105">
        <v>0.003396159126120385</v>
      </c>
      <c r="D1873" s="102" t="s">
        <v>650</v>
      </c>
      <c r="E1873" s="102" t="b">
        <v>0</v>
      </c>
      <c r="F1873" s="102" t="b">
        <v>0</v>
      </c>
      <c r="G1873" s="102" t="b">
        <v>0</v>
      </c>
    </row>
    <row r="1874" spans="1:7" ht="15">
      <c r="A1874" s="103" t="s">
        <v>719</v>
      </c>
      <c r="B1874" s="102">
        <v>13</v>
      </c>
      <c r="C1874" s="105">
        <v>0.0022813056917795845</v>
      </c>
      <c r="D1874" s="102" t="s">
        <v>650</v>
      </c>
      <c r="E1874" s="102" t="b">
        <v>0</v>
      </c>
      <c r="F1874" s="102" t="b">
        <v>0</v>
      </c>
      <c r="G1874" s="102" t="b">
        <v>0</v>
      </c>
    </row>
    <row r="1875" spans="1:7" ht="15">
      <c r="A1875" s="103" t="s">
        <v>377</v>
      </c>
      <c r="B1875" s="102">
        <v>13</v>
      </c>
      <c r="C1875" s="105">
        <v>0.0029516177820467313</v>
      </c>
      <c r="D1875" s="102" t="s">
        <v>650</v>
      </c>
      <c r="E1875" s="102" t="b">
        <v>0</v>
      </c>
      <c r="F1875" s="102" t="b">
        <v>0</v>
      </c>
      <c r="G1875" s="102" t="b">
        <v>0</v>
      </c>
    </row>
    <row r="1876" spans="1:7" ht="15">
      <c r="A1876" s="103" t="s">
        <v>766</v>
      </c>
      <c r="B1876" s="102">
        <v>13</v>
      </c>
      <c r="C1876" s="105">
        <v>0.0025884010570576266</v>
      </c>
      <c r="D1876" s="102" t="s">
        <v>650</v>
      </c>
      <c r="E1876" s="102" t="b">
        <v>0</v>
      </c>
      <c r="F1876" s="102" t="b">
        <v>0</v>
      </c>
      <c r="G1876" s="102" t="b">
        <v>0</v>
      </c>
    </row>
    <row r="1877" spans="1:7" ht="15">
      <c r="A1877" s="103" t="s">
        <v>699</v>
      </c>
      <c r="B1877" s="102">
        <v>12</v>
      </c>
      <c r="C1877" s="105">
        <v>0.003134916116418817</v>
      </c>
      <c r="D1877" s="102" t="s">
        <v>650</v>
      </c>
      <c r="E1877" s="102" t="b">
        <v>0</v>
      </c>
      <c r="F1877" s="102" t="b">
        <v>0</v>
      </c>
      <c r="G1877" s="102" t="b">
        <v>0</v>
      </c>
    </row>
    <row r="1878" spans="1:7" ht="15">
      <c r="A1878" s="103" t="s">
        <v>689</v>
      </c>
      <c r="B1878" s="102">
        <v>12</v>
      </c>
      <c r="C1878" s="105">
        <v>0.003134916116418817</v>
      </c>
      <c r="D1878" s="102" t="s">
        <v>650</v>
      </c>
      <c r="E1878" s="102" t="b">
        <v>0</v>
      </c>
      <c r="F1878" s="102" t="b">
        <v>0</v>
      </c>
      <c r="G1878" s="102" t="b">
        <v>0</v>
      </c>
    </row>
    <row r="1879" spans="1:7" ht="15">
      <c r="A1879" s="103" t="s">
        <v>790</v>
      </c>
      <c r="B1879" s="102">
        <v>12</v>
      </c>
      <c r="C1879" s="105">
        <v>0.005684217420559801</v>
      </c>
      <c r="D1879" s="102" t="s">
        <v>650</v>
      </c>
      <c r="E1879" s="102" t="b">
        <v>0</v>
      </c>
      <c r="F1879" s="102" t="b">
        <v>0</v>
      </c>
      <c r="G1879" s="102" t="b">
        <v>0</v>
      </c>
    </row>
    <row r="1880" spans="1:7" ht="15">
      <c r="A1880" s="103" t="s">
        <v>708</v>
      </c>
      <c r="B1880" s="102">
        <v>11</v>
      </c>
      <c r="C1880" s="105">
        <v>0.0021901855098179915</v>
      </c>
      <c r="D1880" s="102" t="s">
        <v>650</v>
      </c>
      <c r="E1880" s="102" t="b">
        <v>0</v>
      </c>
      <c r="F1880" s="102" t="b">
        <v>0</v>
      </c>
      <c r="G1880" s="102" t="b">
        <v>0</v>
      </c>
    </row>
    <row r="1881" spans="1:7" ht="15">
      <c r="A1881" s="103" t="s">
        <v>746</v>
      </c>
      <c r="B1881" s="102">
        <v>11</v>
      </c>
      <c r="C1881" s="105">
        <v>0.003358615274215943</v>
      </c>
      <c r="D1881" s="102" t="s">
        <v>650</v>
      </c>
      <c r="E1881" s="102" t="b">
        <v>0</v>
      </c>
      <c r="F1881" s="102" t="b">
        <v>0</v>
      </c>
      <c r="G1881" s="102" t="b">
        <v>0</v>
      </c>
    </row>
    <row r="1882" spans="1:7" ht="15">
      <c r="A1882" s="103" t="s">
        <v>729</v>
      </c>
      <c r="B1882" s="102">
        <v>11</v>
      </c>
      <c r="C1882" s="105">
        <v>0.0019303355853519562</v>
      </c>
      <c r="D1882" s="102" t="s">
        <v>650</v>
      </c>
      <c r="E1882" s="102" t="b">
        <v>0</v>
      </c>
      <c r="F1882" s="102" t="b">
        <v>0</v>
      </c>
      <c r="G1882" s="102" t="b">
        <v>0</v>
      </c>
    </row>
    <row r="1883" spans="1:7" ht="15">
      <c r="A1883" s="103" t="s">
        <v>768</v>
      </c>
      <c r="B1883" s="102">
        <v>11</v>
      </c>
      <c r="C1883" s="105">
        <v>0.0040421028711152005</v>
      </c>
      <c r="D1883" s="102" t="s">
        <v>650</v>
      </c>
      <c r="E1883" s="102" t="b">
        <v>1</v>
      </c>
      <c r="F1883" s="102" t="b">
        <v>0</v>
      </c>
      <c r="G1883" s="102" t="b">
        <v>0</v>
      </c>
    </row>
    <row r="1884" spans="1:7" ht="15">
      <c r="A1884" s="103" t="s">
        <v>725</v>
      </c>
      <c r="B1884" s="102">
        <v>11</v>
      </c>
      <c r="C1884" s="105">
        <v>0.003358615274215943</v>
      </c>
      <c r="D1884" s="102" t="s">
        <v>650</v>
      </c>
      <c r="E1884" s="102" t="b">
        <v>0</v>
      </c>
      <c r="F1884" s="102" t="b">
        <v>0</v>
      </c>
      <c r="G1884" s="102" t="b">
        <v>0</v>
      </c>
    </row>
    <row r="1885" spans="1:7" ht="15">
      <c r="A1885" s="103" t="s">
        <v>702</v>
      </c>
      <c r="B1885" s="102">
        <v>11</v>
      </c>
      <c r="C1885" s="105">
        <v>0.003358615274215943</v>
      </c>
      <c r="D1885" s="102" t="s">
        <v>650</v>
      </c>
      <c r="E1885" s="102" t="b">
        <v>0</v>
      </c>
      <c r="F1885" s="102" t="b">
        <v>0</v>
      </c>
      <c r="G1885" s="102" t="b">
        <v>0</v>
      </c>
    </row>
    <row r="1886" spans="1:7" ht="15">
      <c r="A1886" s="103" t="s">
        <v>339</v>
      </c>
      <c r="B1886" s="102">
        <v>11</v>
      </c>
      <c r="C1886" s="105">
        <v>0.00521053263551315</v>
      </c>
      <c r="D1886" s="102" t="s">
        <v>650</v>
      </c>
      <c r="E1886" s="102" t="b">
        <v>0</v>
      </c>
      <c r="F1886" s="102" t="b">
        <v>0</v>
      </c>
      <c r="G1886" s="102" t="b">
        <v>0</v>
      </c>
    </row>
    <row r="1887" spans="1:7" ht="15">
      <c r="A1887" s="103" t="s">
        <v>684</v>
      </c>
      <c r="B1887" s="102">
        <v>10</v>
      </c>
      <c r="C1887" s="105">
        <v>0.002612430097015681</v>
      </c>
      <c r="D1887" s="102" t="s">
        <v>650</v>
      </c>
      <c r="E1887" s="102" t="b">
        <v>0</v>
      </c>
      <c r="F1887" s="102" t="b">
        <v>0</v>
      </c>
      <c r="G1887" s="102" t="b">
        <v>0</v>
      </c>
    </row>
    <row r="1888" spans="1:7" ht="15">
      <c r="A1888" s="103" t="s">
        <v>758</v>
      </c>
      <c r="B1888" s="102">
        <v>10</v>
      </c>
      <c r="C1888" s="105">
        <v>0.004736847850466501</v>
      </c>
      <c r="D1888" s="102" t="s">
        <v>650</v>
      </c>
      <c r="E1888" s="102" t="b">
        <v>0</v>
      </c>
      <c r="F1888" s="102" t="b">
        <v>0</v>
      </c>
      <c r="G1888" s="102" t="b">
        <v>0</v>
      </c>
    </row>
    <row r="1889" spans="1:7" ht="15">
      <c r="A1889" s="103" t="s">
        <v>793</v>
      </c>
      <c r="B1889" s="102">
        <v>10</v>
      </c>
      <c r="C1889" s="105">
        <v>0.0030532866129235844</v>
      </c>
      <c r="D1889" s="102" t="s">
        <v>650</v>
      </c>
      <c r="E1889" s="102" t="b">
        <v>0</v>
      </c>
      <c r="F1889" s="102" t="b">
        <v>0</v>
      </c>
      <c r="G1889" s="102" t="b">
        <v>0</v>
      </c>
    </row>
    <row r="1890" spans="1:7" ht="15">
      <c r="A1890" s="103" t="s">
        <v>744</v>
      </c>
      <c r="B1890" s="102">
        <v>10</v>
      </c>
      <c r="C1890" s="105">
        <v>0.002270475216959024</v>
      </c>
      <c r="D1890" s="102" t="s">
        <v>650</v>
      </c>
      <c r="E1890" s="102" t="b">
        <v>0</v>
      </c>
      <c r="F1890" s="102" t="b">
        <v>0</v>
      </c>
      <c r="G1890" s="102" t="b">
        <v>0</v>
      </c>
    </row>
    <row r="1891" spans="1:7" ht="15">
      <c r="A1891" s="103" t="s">
        <v>779</v>
      </c>
      <c r="B1891" s="102">
        <v>10</v>
      </c>
      <c r="C1891" s="105">
        <v>0.001991077736198174</v>
      </c>
      <c r="D1891" s="102" t="s">
        <v>650</v>
      </c>
      <c r="E1891" s="102" t="b">
        <v>0</v>
      </c>
      <c r="F1891" s="102" t="b">
        <v>0</v>
      </c>
      <c r="G1891" s="102" t="b">
        <v>0</v>
      </c>
    </row>
    <row r="1892" spans="1:7" ht="15">
      <c r="A1892" s="103" t="s">
        <v>686</v>
      </c>
      <c r="B1892" s="102">
        <v>10</v>
      </c>
      <c r="C1892" s="105">
        <v>0.002270475216959024</v>
      </c>
      <c r="D1892" s="102" t="s">
        <v>650</v>
      </c>
      <c r="E1892" s="102" t="b">
        <v>0</v>
      </c>
      <c r="F1892" s="102" t="b">
        <v>0</v>
      </c>
      <c r="G1892" s="102" t="b">
        <v>0</v>
      </c>
    </row>
    <row r="1893" spans="1:7" ht="15">
      <c r="A1893" s="103" t="s">
        <v>765</v>
      </c>
      <c r="B1893" s="102">
        <v>10</v>
      </c>
      <c r="C1893" s="105">
        <v>0.002270475216959024</v>
      </c>
      <c r="D1893" s="102" t="s">
        <v>650</v>
      </c>
      <c r="E1893" s="102" t="b">
        <v>0</v>
      </c>
      <c r="F1893" s="102" t="b">
        <v>0</v>
      </c>
      <c r="G1893" s="102" t="b">
        <v>0</v>
      </c>
    </row>
    <row r="1894" spans="1:7" ht="15">
      <c r="A1894" s="103" t="s">
        <v>835</v>
      </c>
      <c r="B1894" s="102">
        <v>10</v>
      </c>
      <c r="C1894" s="105">
        <v>0.003674638973741091</v>
      </c>
      <c r="D1894" s="102" t="s">
        <v>650</v>
      </c>
      <c r="E1894" s="102" t="b">
        <v>0</v>
      </c>
      <c r="F1894" s="102" t="b">
        <v>0</v>
      </c>
      <c r="G1894" s="102" t="b">
        <v>0</v>
      </c>
    </row>
    <row r="1895" spans="1:7" ht="15">
      <c r="A1895" s="103" t="s">
        <v>715</v>
      </c>
      <c r="B1895" s="102">
        <v>10</v>
      </c>
      <c r="C1895" s="105">
        <v>0.002612430097015681</v>
      </c>
      <c r="D1895" s="102" t="s">
        <v>650</v>
      </c>
      <c r="E1895" s="102" t="b">
        <v>0</v>
      </c>
      <c r="F1895" s="102" t="b">
        <v>0</v>
      </c>
      <c r="G1895" s="102" t="b">
        <v>0</v>
      </c>
    </row>
    <row r="1896" spans="1:7" ht="15">
      <c r="A1896" s="103" t="s">
        <v>773</v>
      </c>
      <c r="B1896" s="102">
        <v>9</v>
      </c>
      <c r="C1896" s="105">
        <v>0.0015793654789243278</v>
      </c>
      <c r="D1896" s="102" t="s">
        <v>650</v>
      </c>
      <c r="E1896" s="102" t="b">
        <v>0</v>
      </c>
      <c r="F1896" s="102" t="b">
        <v>0</v>
      </c>
      <c r="G1896" s="102" t="b">
        <v>0</v>
      </c>
    </row>
    <row r="1897" spans="1:7" ht="15">
      <c r="A1897" s="103" t="s">
        <v>771</v>
      </c>
      <c r="B1897" s="102">
        <v>9</v>
      </c>
      <c r="C1897" s="105">
        <v>0.0023511870873141128</v>
      </c>
      <c r="D1897" s="102" t="s">
        <v>650</v>
      </c>
      <c r="E1897" s="102" t="b">
        <v>0</v>
      </c>
      <c r="F1897" s="102" t="b">
        <v>0</v>
      </c>
      <c r="G1897" s="102" t="b">
        <v>0</v>
      </c>
    </row>
    <row r="1898" spans="1:7" ht="15">
      <c r="A1898" s="103" t="s">
        <v>739</v>
      </c>
      <c r="B1898" s="102">
        <v>9</v>
      </c>
      <c r="C1898" s="105">
        <v>0.0013951990982612435</v>
      </c>
      <c r="D1898" s="102" t="s">
        <v>650</v>
      </c>
      <c r="E1898" s="102" t="b">
        <v>0</v>
      </c>
      <c r="F1898" s="102" t="b">
        <v>0</v>
      </c>
      <c r="G1898" s="102" t="b">
        <v>0</v>
      </c>
    </row>
    <row r="1899" spans="1:7" ht="15">
      <c r="A1899" s="103" t="s">
        <v>863</v>
      </c>
      <c r="B1899" s="102">
        <v>9</v>
      </c>
      <c r="C1899" s="105">
        <v>0.002043427695263122</v>
      </c>
      <c r="D1899" s="102" t="s">
        <v>650</v>
      </c>
      <c r="E1899" s="102" t="b">
        <v>0</v>
      </c>
      <c r="F1899" s="102" t="b">
        <v>0</v>
      </c>
      <c r="G1899" s="102" t="b">
        <v>0</v>
      </c>
    </row>
    <row r="1900" spans="1:7" ht="15">
      <c r="A1900" s="103" t="s">
        <v>730</v>
      </c>
      <c r="B1900" s="102">
        <v>9</v>
      </c>
      <c r="C1900" s="105">
        <v>0.002043427695263122</v>
      </c>
      <c r="D1900" s="102" t="s">
        <v>650</v>
      </c>
      <c r="E1900" s="102" t="b">
        <v>0</v>
      </c>
      <c r="F1900" s="102" t="b">
        <v>0</v>
      </c>
      <c r="G1900" s="102" t="b">
        <v>0</v>
      </c>
    </row>
    <row r="1901" spans="1:7" ht="15">
      <c r="A1901" s="103" t="s">
        <v>720</v>
      </c>
      <c r="B1901" s="102">
        <v>9</v>
      </c>
      <c r="C1901" s="105">
        <v>0.002043427695263122</v>
      </c>
      <c r="D1901" s="102" t="s">
        <v>650</v>
      </c>
      <c r="E1901" s="102" t="b">
        <v>0</v>
      </c>
      <c r="F1901" s="102" t="b">
        <v>0</v>
      </c>
      <c r="G1901" s="102" t="b">
        <v>0</v>
      </c>
    </row>
    <row r="1902" spans="1:7" ht="15">
      <c r="A1902" s="103" t="s">
        <v>834</v>
      </c>
      <c r="B1902" s="102">
        <v>9</v>
      </c>
      <c r="C1902" s="105">
        <v>0.0015793654789243278</v>
      </c>
      <c r="D1902" s="102" t="s">
        <v>650</v>
      </c>
      <c r="E1902" s="102" t="b">
        <v>0</v>
      </c>
      <c r="F1902" s="102" t="b">
        <v>0</v>
      </c>
      <c r="G1902" s="102" t="b">
        <v>0</v>
      </c>
    </row>
    <row r="1903" spans="1:7" ht="15">
      <c r="A1903" s="103" t="s">
        <v>842</v>
      </c>
      <c r="B1903" s="102">
        <v>8</v>
      </c>
      <c r="C1903" s="105">
        <v>0.002939711178992873</v>
      </c>
      <c r="D1903" s="102" t="s">
        <v>650</v>
      </c>
      <c r="E1903" s="102" t="b">
        <v>0</v>
      </c>
      <c r="F1903" s="102" t="b">
        <v>1</v>
      </c>
      <c r="G1903" s="102" t="b">
        <v>0</v>
      </c>
    </row>
    <row r="1904" spans="1:7" ht="15">
      <c r="A1904" s="103" t="s">
        <v>712</v>
      </c>
      <c r="B1904" s="102">
        <v>8</v>
      </c>
      <c r="C1904" s="105">
        <v>0.0015928621889585394</v>
      </c>
      <c r="D1904" s="102" t="s">
        <v>650</v>
      </c>
      <c r="E1904" s="102" t="b">
        <v>0</v>
      </c>
      <c r="F1904" s="102" t="b">
        <v>0</v>
      </c>
      <c r="G1904" s="102" t="b">
        <v>0</v>
      </c>
    </row>
    <row r="1905" spans="1:7" ht="15">
      <c r="A1905" s="103" t="s">
        <v>718</v>
      </c>
      <c r="B1905" s="102">
        <v>8</v>
      </c>
      <c r="C1905" s="105">
        <v>0.0018163801735672194</v>
      </c>
      <c r="D1905" s="102" t="s">
        <v>650</v>
      </c>
      <c r="E1905" s="102" t="b">
        <v>0</v>
      </c>
      <c r="F1905" s="102" t="b">
        <v>0</v>
      </c>
      <c r="G1905" s="102" t="b">
        <v>0</v>
      </c>
    </row>
    <row r="1906" spans="1:7" ht="15">
      <c r="A1906" s="103" t="s">
        <v>701</v>
      </c>
      <c r="B1906" s="102">
        <v>8</v>
      </c>
      <c r="C1906" s="105">
        <v>0.0015928621889585394</v>
      </c>
      <c r="D1906" s="102" t="s">
        <v>650</v>
      </c>
      <c r="E1906" s="102" t="b">
        <v>0</v>
      </c>
      <c r="F1906" s="102" t="b">
        <v>0</v>
      </c>
      <c r="G1906" s="102" t="b">
        <v>0</v>
      </c>
    </row>
    <row r="1907" spans="1:7" ht="15">
      <c r="A1907" s="103" t="s">
        <v>894</v>
      </c>
      <c r="B1907" s="102">
        <v>8</v>
      </c>
      <c r="C1907" s="105">
        <v>0.0020899440776125447</v>
      </c>
      <c r="D1907" s="102" t="s">
        <v>650</v>
      </c>
      <c r="E1907" s="102" t="b">
        <v>0</v>
      </c>
      <c r="F1907" s="102" t="b">
        <v>0</v>
      </c>
      <c r="G1907" s="102" t="b">
        <v>0</v>
      </c>
    </row>
    <row r="1908" spans="1:7" ht="15">
      <c r="A1908" s="103" t="s">
        <v>844</v>
      </c>
      <c r="B1908" s="102">
        <v>8</v>
      </c>
      <c r="C1908" s="105">
        <v>0.0020899440776125447</v>
      </c>
      <c r="D1908" s="102" t="s">
        <v>650</v>
      </c>
      <c r="E1908" s="102" t="b">
        <v>0</v>
      </c>
      <c r="F1908" s="102" t="b">
        <v>0</v>
      </c>
      <c r="G1908" s="102" t="b">
        <v>0</v>
      </c>
    </row>
    <row r="1909" spans="1:7" ht="15">
      <c r="A1909" s="103" t="s">
        <v>688</v>
      </c>
      <c r="B1909" s="102">
        <v>8</v>
      </c>
      <c r="C1909" s="105">
        <v>0.0024426292903388675</v>
      </c>
      <c r="D1909" s="102" t="s">
        <v>650</v>
      </c>
      <c r="E1909" s="102" t="b">
        <v>0</v>
      </c>
      <c r="F1909" s="102" t="b">
        <v>0</v>
      </c>
      <c r="G1909" s="102" t="b">
        <v>0</v>
      </c>
    </row>
    <row r="1910" spans="1:7" ht="15">
      <c r="A1910" s="103" t="s">
        <v>852</v>
      </c>
      <c r="B1910" s="102">
        <v>8</v>
      </c>
      <c r="C1910" s="105">
        <v>0.0018163801735672194</v>
      </c>
      <c r="D1910" s="102" t="s">
        <v>650</v>
      </c>
      <c r="E1910" s="102" t="b">
        <v>0</v>
      </c>
      <c r="F1910" s="102" t="b">
        <v>0</v>
      </c>
      <c r="G1910" s="102" t="b">
        <v>0</v>
      </c>
    </row>
    <row r="1911" spans="1:7" ht="15">
      <c r="A1911" s="103" t="s">
        <v>698</v>
      </c>
      <c r="B1911" s="102">
        <v>8</v>
      </c>
      <c r="C1911" s="105">
        <v>0.0020899440776125447</v>
      </c>
      <c r="D1911" s="102" t="s">
        <v>650</v>
      </c>
      <c r="E1911" s="102" t="b">
        <v>0</v>
      </c>
      <c r="F1911" s="102" t="b">
        <v>0</v>
      </c>
      <c r="G1911" s="102" t="b">
        <v>0</v>
      </c>
    </row>
    <row r="1912" spans="1:7" ht="15">
      <c r="A1912" s="103" t="s">
        <v>846</v>
      </c>
      <c r="B1912" s="102">
        <v>8</v>
      </c>
      <c r="C1912" s="105">
        <v>0.002939711178992873</v>
      </c>
      <c r="D1912" s="102" t="s">
        <v>650</v>
      </c>
      <c r="E1912" s="102" t="b">
        <v>0</v>
      </c>
      <c r="F1912" s="102" t="b">
        <v>1</v>
      </c>
      <c r="G1912" s="102" t="b">
        <v>0</v>
      </c>
    </row>
    <row r="1913" spans="1:7" ht="15">
      <c r="A1913" s="103" t="s">
        <v>954</v>
      </c>
      <c r="B1913" s="102">
        <v>7</v>
      </c>
      <c r="C1913" s="105">
        <v>0.0025722472816187636</v>
      </c>
      <c r="D1913" s="102" t="s">
        <v>650</v>
      </c>
      <c r="E1913" s="102" t="b">
        <v>0</v>
      </c>
      <c r="F1913" s="102" t="b">
        <v>0</v>
      </c>
      <c r="G1913" s="102" t="b">
        <v>0</v>
      </c>
    </row>
    <row r="1914" spans="1:7" ht="15">
      <c r="A1914" s="103" t="s">
        <v>721</v>
      </c>
      <c r="B1914" s="102">
        <v>7</v>
      </c>
      <c r="C1914" s="105">
        <v>0.0021373006290465093</v>
      </c>
      <c r="D1914" s="102" t="s">
        <v>650</v>
      </c>
      <c r="E1914" s="102" t="b">
        <v>0</v>
      </c>
      <c r="F1914" s="102" t="b">
        <v>0</v>
      </c>
      <c r="G1914" s="102" t="b">
        <v>0</v>
      </c>
    </row>
    <row r="1915" spans="1:7" ht="15">
      <c r="A1915" s="103" t="s">
        <v>912</v>
      </c>
      <c r="B1915" s="102">
        <v>7</v>
      </c>
      <c r="C1915" s="105">
        <v>0.0015893326518713168</v>
      </c>
      <c r="D1915" s="102" t="s">
        <v>650</v>
      </c>
      <c r="E1915" s="102" t="b">
        <v>0</v>
      </c>
      <c r="F1915" s="102" t="b">
        <v>0</v>
      </c>
      <c r="G1915" s="102" t="b">
        <v>0</v>
      </c>
    </row>
    <row r="1916" spans="1:7" ht="15">
      <c r="A1916" s="103" t="s">
        <v>714</v>
      </c>
      <c r="B1916" s="102">
        <v>7</v>
      </c>
      <c r="C1916" s="105">
        <v>0.0015893326518713168</v>
      </c>
      <c r="D1916" s="102" t="s">
        <v>650</v>
      </c>
      <c r="E1916" s="102" t="b">
        <v>0</v>
      </c>
      <c r="F1916" s="102" t="b">
        <v>0</v>
      </c>
      <c r="G1916" s="102" t="b">
        <v>0</v>
      </c>
    </row>
    <row r="1917" spans="1:7" ht="15">
      <c r="A1917" s="103" t="s">
        <v>709</v>
      </c>
      <c r="B1917" s="102">
        <v>7</v>
      </c>
      <c r="C1917" s="105">
        <v>0.0013937544153387218</v>
      </c>
      <c r="D1917" s="102" t="s">
        <v>650</v>
      </c>
      <c r="E1917" s="102" t="b">
        <v>0</v>
      </c>
      <c r="F1917" s="102" t="b">
        <v>0</v>
      </c>
      <c r="G1917" s="102" t="b">
        <v>0</v>
      </c>
    </row>
    <row r="1918" spans="1:7" ht="15">
      <c r="A1918" s="103" t="s">
        <v>911</v>
      </c>
      <c r="B1918" s="102">
        <v>7</v>
      </c>
      <c r="C1918" s="105">
        <v>0.0018287010679109766</v>
      </c>
      <c r="D1918" s="102" t="s">
        <v>650</v>
      </c>
      <c r="E1918" s="102" t="b">
        <v>0</v>
      </c>
      <c r="F1918" s="102" t="b">
        <v>0</v>
      </c>
      <c r="G1918" s="102" t="b">
        <v>0</v>
      </c>
    </row>
    <row r="1919" spans="1:7" ht="15">
      <c r="A1919" s="103" t="s">
        <v>805</v>
      </c>
      <c r="B1919" s="102">
        <v>7</v>
      </c>
      <c r="C1919" s="105">
        <v>0.0013937544153387218</v>
      </c>
      <c r="D1919" s="102" t="s">
        <v>650</v>
      </c>
      <c r="E1919" s="102" t="b">
        <v>0</v>
      </c>
      <c r="F1919" s="102" t="b">
        <v>0</v>
      </c>
      <c r="G1919" s="102" t="b">
        <v>0</v>
      </c>
    </row>
    <row r="1920" spans="1:7" ht="15">
      <c r="A1920" s="103" t="s">
        <v>716</v>
      </c>
      <c r="B1920" s="102">
        <v>7</v>
      </c>
      <c r="C1920" s="105">
        <v>0.0013937544153387218</v>
      </c>
      <c r="D1920" s="102" t="s">
        <v>650</v>
      </c>
      <c r="E1920" s="102" t="b">
        <v>0</v>
      </c>
      <c r="F1920" s="102" t="b">
        <v>0</v>
      </c>
      <c r="G1920" s="102" t="b">
        <v>0</v>
      </c>
    </row>
    <row r="1921" spans="1:7" ht="15">
      <c r="A1921" s="103" t="s">
        <v>752</v>
      </c>
      <c r="B1921" s="102">
        <v>7</v>
      </c>
      <c r="C1921" s="105">
        <v>0.0018287010679109766</v>
      </c>
      <c r="D1921" s="102" t="s">
        <v>650</v>
      </c>
      <c r="E1921" s="102" t="b">
        <v>0</v>
      </c>
      <c r="F1921" s="102" t="b">
        <v>0</v>
      </c>
      <c r="G1921" s="102" t="b">
        <v>0</v>
      </c>
    </row>
    <row r="1922" spans="1:7" ht="15">
      <c r="A1922" s="103" t="s">
        <v>784</v>
      </c>
      <c r="B1922" s="102">
        <v>7</v>
      </c>
      <c r="C1922" s="105">
        <v>0.0021373006290465093</v>
      </c>
      <c r="D1922" s="102" t="s">
        <v>650</v>
      </c>
      <c r="E1922" s="102" t="b">
        <v>0</v>
      </c>
      <c r="F1922" s="102" t="b">
        <v>0</v>
      </c>
      <c r="G1922" s="102" t="b">
        <v>0</v>
      </c>
    </row>
    <row r="1923" spans="1:7" ht="15">
      <c r="A1923" s="103" t="s">
        <v>865</v>
      </c>
      <c r="B1923" s="102">
        <v>7</v>
      </c>
      <c r="C1923" s="105">
        <v>0.0015893326518713168</v>
      </c>
      <c r="D1923" s="102" t="s">
        <v>650</v>
      </c>
      <c r="E1923" s="102" t="b">
        <v>0</v>
      </c>
      <c r="F1923" s="102" t="b">
        <v>0</v>
      </c>
      <c r="G1923" s="102" t="b">
        <v>0</v>
      </c>
    </row>
    <row r="1924" spans="1:7" ht="15">
      <c r="A1924" s="103" t="s">
        <v>955</v>
      </c>
      <c r="B1924" s="102">
        <v>7</v>
      </c>
      <c r="C1924" s="105">
        <v>0.0021373006290465093</v>
      </c>
      <c r="D1924" s="102" t="s">
        <v>650</v>
      </c>
      <c r="E1924" s="102" t="b">
        <v>0</v>
      </c>
      <c r="F1924" s="102" t="b">
        <v>0</v>
      </c>
      <c r="G1924" s="102" t="b">
        <v>0</v>
      </c>
    </row>
    <row r="1925" spans="1:7" ht="15">
      <c r="A1925" s="103" t="s">
        <v>749</v>
      </c>
      <c r="B1925" s="102">
        <v>7</v>
      </c>
      <c r="C1925" s="105">
        <v>0.0021373006290465093</v>
      </c>
      <c r="D1925" s="102" t="s">
        <v>650</v>
      </c>
      <c r="E1925" s="102" t="b">
        <v>0</v>
      </c>
      <c r="F1925" s="102" t="b">
        <v>0</v>
      </c>
      <c r="G1925" s="102" t="b">
        <v>0</v>
      </c>
    </row>
    <row r="1926" spans="1:7" ht="15">
      <c r="A1926" s="103" t="s">
        <v>706</v>
      </c>
      <c r="B1926" s="102">
        <v>6</v>
      </c>
      <c r="C1926" s="105">
        <v>0.0018319719677541506</v>
      </c>
      <c r="D1926" s="102" t="s">
        <v>650</v>
      </c>
      <c r="E1926" s="102" t="b">
        <v>0</v>
      </c>
      <c r="F1926" s="102" t="b">
        <v>0</v>
      </c>
      <c r="G1926" s="102" t="b">
        <v>0</v>
      </c>
    </row>
    <row r="1927" spans="1:7" ht="15">
      <c r="A1927" s="103" t="s">
        <v>697</v>
      </c>
      <c r="B1927" s="102">
        <v>6</v>
      </c>
      <c r="C1927" s="105">
        <v>0.0022047833842446544</v>
      </c>
      <c r="D1927" s="102" t="s">
        <v>650</v>
      </c>
      <c r="E1927" s="102" t="b">
        <v>0</v>
      </c>
      <c r="F1927" s="102" t="b">
        <v>0</v>
      </c>
      <c r="G1927" s="102" t="b">
        <v>0</v>
      </c>
    </row>
    <row r="1928" spans="1:7" ht="15">
      <c r="A1928" s="103" t="s">
        <v>726</v>
      </c>
      <c r="B1928" s="102">
        <v>6</v>
      </c>
      <c r="C1928" s="105">
        <v>0.0018319719677541506</v>
      </c>
      <c r="D1928" s="102" t="s">
        <v>650</v>
      </c>
      <c r="E1928" s="102" t="b">
        <v>0</v>
      </c>
      <c r="F1928" s="102" t="b">
        <v>0</v>
      </c>
      <c r="G1928" s="102" t="b">
        <v>0</v>
      </c>
    </row>
    <row r="1929" spans="1:7" ht="15">
      <c r="A1929" s="103" t="s">
        <v>685</v>
      </c>
      <c r="B1929" s="102">
        <v>6</v>
      </c>
      <c r="C1929" s="105">
        <v>0.0018319719677541506</v>
      </c>
      <c r="D1929" s="102" t="s">
        <v>650</v>
      </c>
      <c r="E1929" s="102" t="b">
        <v>0</v>
      </c>
      <c r="F1929" s="102" t="b">
        <v>0</v>
      </c>
      <c r="G1929" s="102" t="b">
        <v>0</v>
      </c>
    </row>
    <row r="1930" spans="1:7" ht="15">
      <c r="A1930" s="103" t="s">
        <v>735</v>
      </c>
      <c r="B1930" s="102">
        <v>6</v>
      </c>
      <c r="C1930" s="105">
        <v>0.0015674580582094085</v>
      </c>
      <c r="D1930" s="102" t="s">
        <v>650</v>
      </c>
      <c r="E1930" s="102" t="b">
        <v>1</v>
      </c>
      <c r="F1930" s="102" t="b">
        <v>0</v>
      </c>
      <c r="G1930" s="102" t="b">
        <v>0</v>
      </c>
    </row>
    <row r="1931" spans="1:7" ht="15">
      <c r="A1931" s="103" t="s">
        <v>807</v>
      </c>
      <c r="B1931" s="102">
        <v>6</v>
      </c>
      <c r="C1931" s="105">
        <v>0.0013622851301754145</v>
      </c>
      <c r="D1931" s="102" t="s">
        <v>650</v>
      </c>
      <c r="E1931" s="102" t="b">
        <v>0</v>
      </c>
      <c r="F1931" s="102" t="b">
        <v>0</v>
      </c>
      <c r="G1931" s="102" t="b">
        <v>0</v>
      </c>
    </row>
    <row r="1932" spans="1:7" ht="15">
      <c r="A1932" s="103" t="s">
        <v>984</v>
      </c>
      <c r="B1932" s="102">
        <v>6</v>
      </c>
      <c r="C1932" s="105">
        <v>0.0015674580582094085</v>
      </c>
      <c r="D1932" s="102" t="s">
        <v>650</v>
      </c>
      <c r="E1932" s="102" t="b">
        <v>0</v>
      </c>
      <c r="F1932" s="102" t="b">
        <v>0</v>
      </c>
      <c r="G1932" s="102" t="b">
        <v>0</v>
      </c>
    </row>
    <row r="1933" spans="1:7" ht="15">
      <c r="A1933" s="103" t="s">
        <v>762</v>
      </c>
      <c r="B1933" s="102">
        <v>6</v>
      </c>
      <c r="C1933" s="105">
        <v>0.0015674580582094085</v>
      </c>
      <c r="D1933" s="102" t="s">
        <v>650</v>
      </c>
      <c r="E1933" s="102" t="b">
        <v>0</v>
      </c>
      <c r="F1933" s="102" t="b">
        <v>0</v>
      </c>
      <c r="G1933" s="102" t="b">
        <v>0</v>
      </c>
    </row>
    <row r="1934" spans="1:7" ht="15">
      <c r="A1934" s="103" t="s">
        <v>681</v>
      </c>
      <c r="B1934" s="102">
        <v>6</v>
      </c>
      <c r="C1934" s="105">
        <v>0.0015674580582094085</v>
      </c>
      <c r="D1934" s="102" t="s">
        <v>650</v>
      </c>
      <c r="E1934" s="102" t="b">
        <v>0</v>
      </c>
      <c r="F1934" s="102" t="b">
        <v>0</v>
      </c>
      <c r="G1934" s="102" t="b">
        <v>0</v>
      </c>
    </row>
    <row r="1935" spans="1:7" ht="15">
      <c r="A1935" s="103" t="s">
        <v>740</v>
      </c>
      <c r="B1935" s="102">
        <v>6</v>
      </c>
      <c r="C1935" s="105">
        <v>0.0015674580582094085</v>
      </c>
      <c r="D1935" s="102" t="s">
        <v>650</v>
      </c>
      <c r="E1935" s="102" t="b">
        <v>0</v>
      </c>
      <c r="F1935" s="102" t="b">
        <v>0</v>
      </c>
      <c r="G1935" s="102" t="b">
        <v>0</v>
      </c>
    </row>
    <row r="1936" spans="1:7" ht="15">
      <c r="A1936" s="103" t="s">
        <v>929</v>
      </c>
      <c r="B1936" s="102">
        <v>6</v>
      </c>
      <c r="C1936" s="105">
        <v>0.0018319719677541506</v>
      </c>
      <c r="D1936" s="102" t="s">
        <v>650</v>
      </c>
      <c r="E1936" s="102" t="b">
        <v>0</v>
      </c>
      <c r="F1936" s="102" t="b">
        <v>0</v>
      </c>
      <c r="G1936" s="102" t="b">
        <v>0</v>
      </c>
    </row>
    <row r="1937" spans="1:7" ht="15">
      <c r="A1937" s="103" t="s">
        <v>1018</v>
      </c>
      <c r="B1937" s="102">
        <v>6</v>
      </c>
      <c r="C1937" s="105">
        <v>0.0022047833842446544</v>
      </c>
      <c r="D1937" s="102" t="s">
        <v>650</v>
      </c>
      <c r="E1937" s="102" t="b">
        <v>0</v>
      </c>
      <c r="F1937" s="102" t="b">
        <v>0</v>
      </c>
      <c r="G1937" s="102" t="b">
        <v>0</v>
      </c>
    </row>
    <row r="1938" spans="1:7" ht="15">
      <c r="A1938" s="103" t="s">
        <v>745</v>
      </c>
      <c r="B1938" s="102">
        <v>6</v>
      </c>
      <c r="C1938" s="105">
        <v>0.0018319719677541506</v>
      </c>
      <c r="D1938" s="102" t="s">
        <v>650</v>
      </c>
      <c r="E1938" s="102" t="b">
        <v>0</v>
      </c>
      <c r="F1938" s="102" t="b">
        <v>0</v>
      </c>
      <c r="G1938" s="102" t="b">
        <v>0</v>
      </c>
    </row>
    <row r="1939" spans="1:7" ht="15">
      <c r="A1939" s="103" t="s">
        <v>791</v>
      </c>
      <c r="B1939" s="102">
        <v>6</v>
      </c>
      <c r="C1939" s="105">
        <v>0.0015674580582094085</v>
      </c>
      <c r="D1939" s="102" t="s">
        <v>650</v>
      </c>
      <c r="E1939" s="102" t="b">
        <v>0</v>
      </c>
      <c r="F1939" s="102" t="b">
        <v>0</v>
      </c>
      <c r="G1939" s="102" t="b">
        <v>0</v>
      </c>
    </row>
    <row r="1940" spans="1:7" ht="15">
      <c r="A1940" s="103" t="s">
        <v>1009</v>
      </c>
      <c r="B1940" s="102">
        <v>6</v>
      </c>
      <c r="C1940" s="105">
        <v>0.0018319719677541506</v>
      </c>
      <c r="D1940" s="102" t="s">
        <v>650</v>
      </c>
      <c r="E1940" s="102" t="b">
        <v>0</v>
      </c>
      <c r="F1940" s="102" t="b">
        <v>0</v>
      </c>
      <c r="G1940" s="102" t="b">
        <v>0</v>
      </c>
    </row>
    <row r="1941" spans="1:7" ht="15">
      <c r="A1941" s="103" t="s">
        <v>743</v>
      </c>
      <c r="B1941" s="102">
        <v>6</v>
      </c>
      <c r="C1941" s="105">
        <v>0.0028421087102799003</v>
      </c>
      <c r="D1941" s="102" t="s">
        <v>650</v>
      </c>
      <c r="E1941" s="102" t="b">
        <v>0</v>
      </c>
      <c r="F1941" s="102" t="b">
        <v>0</v>
      </c>
      <c r="G1941" s="102" t="b">
        <v>0</v>
      </c>
    </row>
    <row r="1942" spans="1:7" ht="15">
      <c r="A1942" s="103" t="s">
        <v>1020</v>
      </c>
      <c r="B1942" s="102">
        <v>6</v>
      </c>
      <c r="C1942" s="105">
        <v>0.0022047833842446544</v>
      </c>
      <c r="D1942" s="102" t="s">
        <v>650</v>
      </c>
      <c r="E1942" s="102" t="b">
        <v>0</v>
      </c>
      <c r="F1942" s="102" t="b">
        <v>0</v>
      </c>
      <c r="G1942" s="102" t="b">
        <v>0</v>
      </c>
    </row>
    <row r="1943" spans="1:7" ht="15">
      <c r="A1943" s="103" t="s">
        <v>841</v>
      </c>
      <c r="B1943" s="102">
        <v>5</v>
      </c>
      <c r="C1943" s="105">
        <v>0.0015266433064617922</v>
      </c>
      <c r="D1943" s="102" t="s">
        <v>650</v>
      </c>
      <c r="E1943" s="102" t="b">
        <v>0</v>
      </c>
      <c r="F1943" s="102" t="b">
        <v>0</v>
      </c>
      <c r="G1943" s="102" t="b">
        <v>0</v>
      </c>
    </row>
    <row r="1944" spans="1:7" ht="15">
      <c r="A1944" s="103" t="s">
        <v>705</v>
      </c>
      <c r="B1944" s="102">
        <v>5</v>
      </c>
      <c r="C1944" s="105">
        <v>0.0018373194868705454</v>
      </c>
      <c r="D1944" s="102" t="s">
        <v>650</v>
      </c>
      <c r="E1944" s="102" t="b">
        <v>0</v>
      </c>
      <c r="F1944" s="102" t="b">
        <v>0</v>
      </c>
      <c r="G1944" s="102" t="b">
        <v>0</v>
      </c>
    </row>
    <row r="1945" spans="1:7" ht="15">
      <c r="A1945" s="103" t="s">
        <v>770</v>
      </c>
      <c r="B1945" s="102">
        <v>5</v>
      </c>
      <c r="C1945" s="105">
        <v>0.0015266433064617922</v>
      </c>
      <c r="D1945" s="102" t="s">
        <v>650</v>
      </c>
      <c r="E1945" s="102" t="b">
        <v>0</v>
      </c>
      <c r="F1945" s="102" t="b">
        <v>0</v>
      </c>
      <c r="G1945" s="102" t="b">
        <v>0</v>
      </c>
    </row>
    <row r="1946" spans="1:7" ht="15">
      <c r="A1946" s="103" t="s">
        <v>875</v>
      </c>
      <c r="B1946" s="102">
        <v>5</v>
      </c>
      <c r="C1946" s="105">
        <v>0.0015266433064617922</v>
      </c>
      <c r="D1946" s="102" t="s">
        <v>650</v>
      </c>
      <c r="E1946" s="102" t="b">
        <v>0</v>
      </c>
      <c r="F1946" s="102" t="b">
        <v>0</v>
      </c>
      <c r="G1946" s="102" t="b">
        <v>0</v>
      </c>
    </row>
    <row r="1947" spans="1:7" ht="15">
      <c r="A1947" s="103" t="s">
        <v>810</v>
      </c>
      <c r="B1947" s="102">
        <v>5</v>
      </c>
      <c r="C1947" s="105">
        <v>0.001135237608479512</v>
      </c>
      <c r="D1947" s="102" t="s">
        <v>650</v>
      </c>
      <c r="E1947" s="102" t="b">
        <v>0</v>
      </c>
      <c r="F1947" s="102" t="b">
        <v>0</v>
      </c>
      <c r="G1947" s="102" t="b">
        <v>0</v>
      </c>
    </row>
    <row r="1948" spans="1:7" ht="15">
      <c r="A1948" s="103" t="s">
        <v>728</v>
      </c>
      <c r="B1948" s="102">
        <v>5</v>
      </c>
      <c r="C1948" s="105">
        <v>0.0015266433064617922</v>
      </c>
      <c r="D1948" s="102" t="s">
        <v>650</v>
      </c>
      <c r="E1948" s="102" t="b">
        <v>0</v>
      </c>
      <c r="F1948" s="102" t="b">
        <v>0</v>
      </c>
      <c r="G1948" s="102" t="b">
        <v>0</v>
      </c>
    </row>
    <row r="1949" spans="1:7" ht="15">
      <c r="A1949" s="103" t="s">
        <v>991</v>
      </c>
      <c r="B1949" s="102">
        <v>5</v>
      </c>
      <c r="C1949" s="105">
        <v>0.0023684239252332504</v>
      </c>
      <c r="D1949" s="102" t="s">
        <v>650</v>
      </c>
      <c r="E1949" s="102" t="b">
        <v>0</v>
      </c>
      <c r="F1949" s="102" t="b">
        <v>0</v>
      </c>
      <c r="G1949" s="102" t="b">
        <v>0</v>
      </c>
    </row>
    <row r="1950" spans="1:7" ht="15">
      <c r="A1950" s="103" t="s">
        <v>1042</v>
      </c>
      <c r="B1950" s="102">
        <v>5</v>
      </c>
      <c r="C1950" s="105">
        <v>0.001135237608479512</v>
      </c>
      <c r="D1950" s="102" t="s">
        <v>650</v>
      </c>
      <c r="E1950" s="102" t="b">
        <v>0</v>
      </c>
      <c r="F1950" s="102" t="b">
        <v>0</v>
      </c>
      <c r="G1950" s="102" t="b">
        <v>0</v>
      </c>
    </row>
    <row r="1951" spans="1:7" ht="15">
      <c r="A1951" s="103" t="s">
        <v>801</v>
      </c>
      <c r="B1951" s="102">
        <v>5</v>
      </c>
      <c r="C1951" s="105">
        <v>0.0018373194868705454</v>
      </c>
      <c r="D1951" s="102" t="s">
        <v>650</v>
      </c>
      <c r="E1951" s="102" t="b">
        <v>0</v>
      </c>
      <c r="F1951" s="102" t="b">
        <v>0</v>
      </c>
      <c r="G1951" s="102" t="b">
        <v>0</v>
      </c>
    </row>
    <row r="1952" spans="1:7" ht="15">
      <c r="A1952" s="103" t="s">
        <v>1076</v>
      </c>
      <c r="B1952" s="102">
        <v>5</v>
      </c>
      <c r="C1952" s="105">
        <v>0.0018373194868705454</v>
      </c>
      <c r="D1952" s="102" t="s">
        <v>650</v>
      </c>
      <c r="E1952" s="102" t="b">
        <v>0</v>
      </c>
      <c r="F1952" s="102" t="b">
        <v>0</v>
      </c>
      <c r="G1952" s="102" t="b">
        <v>0</v>
      </c>
    </row>
    <row r="1953" spans="1:7" ht="15">
      <c r="A1953" s="103" t="s">
        <v>983</v>
      </c>
      <c r="B1953" s="102">
        <v>5</v>
      </c>
      <c r="C1953" s="105">
        <v>0.0013062150485078404</v>
      </c>
      <c r="D1953" s="102" t="s">
        <v>650</v>
      </c>
      <c r="E1953" s="102" t="b">
        <v>0</v>
      </c>
      <c r="F1953" s="102" t="b">
        <v>0</v>
      </c>
      <c r="G1953" s="102" t="b">
        <v>0</v>
      </c>
    </row>
    <row r="1954" spans="1:7" ht="15">
      <c r="A1954" s="103" t="s">
        <v>931</v>
      </c>
      <c r="B1954" s="102">
        <v>5</v>
      </c>
      <c r="C1954" s="105">
        <v>0.0015266433064617922</v>
      </c>
      <c r="D1954" s="102" t="s">
        <v>650</v>
      </c>
      <c r="E1954" s="102" t="b">
        <v>0</v>
      </c>
      <c r="F1954" s="102" t="b">
        <v>0</v>
      </c>
      <c r="G1954" s="102" t="b">
        <v>0</v>
      </c>
    </row>
    <row r="1955" spans="1:7" ht="15">
      <c r="A1955" s="103" t="s">
        <v>861</v>
      </c>
      <c r="B1955" s="102">
        <v>5</v>
      </c>
      <c r="C1955" s="105">
        <v>0.001135237608479512</v>
      </c>
      <c r="D1955" s="102" t="s">
        <v>650</v>
      </c>
      <c r="E1955" s="102" t="b">
        <v>0</v>
      </c>
      <c r="F1955" s="102" t="b">
        <v>0</v>
      </c>
      <c r="G1955" s="102" t="b">
        <v>0</v>
      </c>
    </row>
    <row r="1956" spans="1:7" ht="15">
      <c r="A1956" s="103" t="s">
        <v>717</v>
      </c>
      <c r="B1956" s="102">
        <v>5</v>
      </c>
      <c r="C1956" s="105">
        <v>0.0015266433064617922</v>
      </c>
      <c r="D1956" s="102" t="s">
        <v>650</v>
      </c>
      <c r="E1956" s="102" t="b">
        <v>0</v>
      </c>
      <c r="F1956" s="102" t="b">
        <v>0</v>
      </c>
      <c r="G1956" s="102" t="b">
        <v>0</v>
      </c>
    </row>
    <row r="1957" spans="1:7" ht="15">
      <c r="A1957" s="103" t="s">
        <v>1040</v>
      </c>
      <c r="B1957" s="102">
        <v>5</v>
      </c>
      <c r="C1957" s="105">
        <v>0.0015266433064617922</v>
      </c>
      <c r="D1957" s="102" t="s">
        <v>650</v>
      </c>
      <c r="E1957" s="102" t="b">
        <v>0</v>
      </c>
      <c r="F1957" s="102" t="b">
        <v>0</v>
      </c>
      <c r="G1957" s="102" t="b">
        <v>0</v>
      </c>
    </row>
    <row r="1958" spans="1:7" ht="15">
      <c r="A1958" s="103" t="s">
        <v>819</v>
      </c>
      <c r="B1958" s="102">
        <v>5</v>
      </c>
      <c r="C1958" s="105">
        <v>0.001135237608479512</v>
      </c>
      <c r="D1958" s="102" t="s">
        <v>650</v>
      </c>
      <c r="E1958" s="102" t="b">
        <v>0</v>
      </c>
      <c r="F1958" s="102" t="b">
        <v>0</v>
      </c>
      <c r="G1958" s="102" t="b">
        <v>0</v>
      </c>
    </row>
    <row r="1959" spans="1:7" ht="15">
      <c r="A1959" s="103" t="s">
        <v>1008</v>
      </c>
      <c r="B1959" s="102">
        <v>5</v>
      </c>
      <c r="C1959" s="105">
        <v>0.0015266433064617922</v>
      </c>
      <c r="D1959" s="102" t="s">
        <v>650</v>
      </c>
      <c r="E1959" s="102" t="b">
        <v>0</v>
      </c>
      <c r="F1959" s="102" t="b">
        <v>0</v>
      </c>
      <c r="G1959" s="102" t="b">
        <v>0</v>
      </c>
    </row>
    <row r="1960" spans="1:7" ht="15">
      <c r="A1960" s="103" t="s">
        <v>944</v>
      </c>
      <c r="B1960" s="102">
        <v>5</v>
      </c>
      <c r="C1960" s="105">
        <v>0.0015266433064617922</v>
      </c>
      <c r="D1960" s="102" t="s">
        <v>650</v>
      </c>
      <c r="E1960" s="102" t="b">
        <v>0</v>
      </c>
      <c r="F1960" s="102" t="b">
        <v>0</v>
      </c>
      <c r="G1960" s="102" t="b">
        <v>0</v>
      </c>
    </row>
    <row r="1961" spans="1:7" ht="15">
      <c r="A1961" s="103" t="s">
        <v>950</v>
      </c>
      <c r="B1961" s="102">
        <v>5</v>
      </c>
      <c r="C1961" s="105">
        <v>0.0015266433064617922</v>
      </c>
      <c r="D1961" s="102" t="s">
        <v>650</v>
      </c>
      <c r="E1961" s="102" t="b">
        <v>0</v>
      </c>
      <c r="F1961" s="102" t="b">
        <v>0</v>
      </c>
      <c r="G1961" s="102" t="b">
        <v>0</v>
      </c>
    </row>
    <row r="1962" spans="1:7" ht="15">
      <c r="A1962" s="103" t="s">
        <v>838</v>
      </c>
      <c r="B1962" s="102">
        <v>5</v>
      </c>
      <c r="C1962" s="105">
        <v>0.0015266433064617922</v>
      </c>
      <c r="D1962" s="102" t="s">
        <v>650</v>
      </c>
      <c r="E1962" s="102" t="b">
        <v>0</v>
      </c>
      <c r="F1962" s="102" t="b">
        <v>0</v>
      </c>
      <c r="G1962" s="102" t="b">
        <v>0</v>
      </c>
    </row>
    <row r="1963" spans="1:7" ht="15">
      <c r="A1963" s="103" t="s">
        <v>1017</v>
      </c>
      <c r="B1963" s="102">
        <v>5</v>
      </c>
      <c r="C1963" s="105">
        <v>0.0015266433064617922</v>
      </c>
      <c r="D1963" s="102" t="s">
        <v>650</v>
      </c>
      <c r="E1963" s="102" t="b">
        <v>0</v>
      </c>
      <c r="F1963" s="102" t="b">
        <v>0</v>
      </c>
      <c r="G1963" s="102" t="b">
        <v>0</v>
      </c>
    </row>
    <row r="1964" spans="1:7" ht="15">
      <c r="A1964" s="103" t="s">
        <v>965</v>
      </c>
      <c r="B1964" s="102">
        <v>5</v>
      </c>
      <c r="C1964" s="105">
        <v>0.0015266433064617922</v>
      </c>
      <c r="D1964" s="102" t="s">
        <v>650</v>
      </c>
      <c r="E1964" s="102" t="b">
        <v>0</v>
      </c>
      <c r="F1964" s="102" t="b">
        <v>0</v>
      </c>
      <c r="G1964" s="102" t="b">
        <v>0</v>
      </c>
    </row>
    <row r="1965" spans="1:7" ht="15">
      <c r="A1965" s="103" t="s">
        <v>947</v>
      </c>
      <c r="B1965" s="102">
        <v>5</v>
      </c>
      <c r="C1965" s="105">
        <v>0.0015266433064617922</v>
      </c>
      <c r="D1965" s="102" t="s">
        <v>650</v>
      </c>
      <c r="E1965" s="102" t="b">
        <v>0</v>
      </c>
      <c r="F1965" s="102" t="b">
        <v>0</v>
      </c>
      <c r="G1965" s="102" t="b">
        <v>0</v>
      </c>
    </row>
    <row r="1966" spans="1:7" ht="15">
      <c r="A1966" s="103" t="s">
        <v>830</v>
      </c>
      <c r="B1966" s="102">
        <v>5</v>
      </c>
      <c r="C1966" s="105">
        <v>0.0018373194868705454</v>
      </c>
      <c r="D1966" s="102" t="s">
        <v>650</v>
      </c>
      <c r="E1966" s="102" t="b">
        <v>0</v>
      </c>
      <c r="F1966" s="102" t="b">
        <v>0</v>
      </c>
      <c r="G1966" s="102" t="b">
        <v>0</v>
      </c>
    </row>
    <row r="1967" spans="1:7" ht="15">
      <c r="A1967" s="103" t="s">
        <v>695</v>
      </c>
      <c r="B1967" s="102">
        <v>5</v>
      </c>
      <c r="C1967" s="105">
        <v>0.0023684239252332504</v>
      </c>
      <c r="D1967" s="102" t="s">
        <v>650</v>
      </c>
      <c r="E1967" s="102" t="b">
        <v>0</v>
      </c>
      <c r="F1967" s="102" t="b">
        <v>0</v>
      </c>
      <c r="G1967" s="102" t="b">
        <v>0</v>
      </c>
    </row>
    <row r="1968" spans="1:7" ht="15">
      <c r="A1968" s="103" t="s">
        <v>782</v>
      </c>
      <c r="B1968" s="102">
        <v>5</v>
      </c>
      <c r="C1968" s="105">
        <v>0.0015266433064617922</v>
      </c>
      <c r="D1968" s="102" t="s">
        <v>650</v>
      </c>
      <c r="E1968" s="102" t="b">
        <v>0</v>
      </c>
      <c r="F1968" s="102" t="b">
        <v>0</v>
      </c>
      <c r="G1968" s="102" t="b">
        <v>0</v>
      </c>
    </row>
    <row r="1969" spans="1:7" ht="15">
      <c r="A1969" s="103" t="s">
        <v>925</v>
      </c>
      <c r="B1969" s="102">
        <v>5</v>
      </c>
      <c r="C1969" s="105">
        <v>0.0018373194868705454</v>
      </c>
      <c r="D1969" s="102" t="s">
        <v>650</v>
      </c>
      <c r="E1969" s="102" t="b">
        <v>0</v>
      </c>
      <c r="F1969" s="102" t="b">
        <v>0</v>
      </c>
      <c r="G1969" s="102" t="b">
        <v>0</v>
      </c>
    </row>
    <row r="1970" spans="1:7" ht="15">
      <c r="A1970" s="103" t="s">
        <v>1069</v>
      </c>
      <c r="B1970" s="102">
        <v>5</v>
      </c>
      <c r="C1970" s="105">
        <v>0.0023684239252332504</v>
      </c>
      <c r="D1970" s="102" t="s">
        <v>650</v>
      </c>
      <c r="E1970" s="102" t="b">
        <v>0</v>
      </c>
      <c r="F1970" s="102" t="b">
        <v>0</v>
      </c>
      <c r="G1970" s="102" t="b">
        <v>0</v>
      </c>
    </row>
    <row r="1971" spans="1:7" ht="15">
      <c r="A1971" s="103" t="s">
        <v>1201</v>
      </c>
      <c r="B1971" s="102">
        <v>4</v>
      </c>
      <c r="C1971" s="105">
        <v>0.0010449720388062723</v>
      </c>
      <c r="D1971" s="102" t="s">
        <v>650</v>
      </c>
      <c r="E1971" s="102" t="b">
        <v>0</v>
      </c>
      <c r="F1971" s="102" t="b">
        <v>0</v>
      </c>
      <c r="G1971" s="102" t="b">
        <v>0</v>
      </c>
    </row>
    <row r="1972" spans="1:7" ht="15">
      <c r="A1972" s="103" t="s">
        <v>1218</v>
      </c>
      <c r="B1972" s="102">
        <v>4</v>
      </c>
      <c r="C1972" s="105">
        <v>0.0018947391401866003</v>
      </c>
      <c r="D1972" s="102" t="s">
        <v>650</v>
      </c>
      <c r="E1972" s="102" t="b">
        <v>0</v>
      </c>
      <c r="F1972" s="102" t="b">
        <v>0</v>
      </c>
      <c r="G1972" s="102" t="b">
        <v>0</v>
      </c>
    </row>
    <row r="1973" spans="1:7" ht="15">
      <c r="A1973" s="103" t="s">
        <v>732</v>
      </c>
      <c r="B1973" s="102">
        <v>4</v>
      </c>
      <c r="C1973" s="105">
        <v>0.0010449720388062723</v>
      </c>
      <c r="D1973" s="102" t="s">
        <v>650</v>
      </c>
      <c r="E1973" s="102" t="b">
        <v>0</v>
      </c>
      <c r="F1973" s="102" t="b">
        <v>0</v>
      </c>
      <c r="G1973" s="102" t="b">
        <v>0</v>
      </c>
    </row>
    <row r="1974" spans="1:7" ht="15">
      <c r="A1974" s="103" t="s">
        <v>1077</v>
      </c>
      <c r="B1974" s="102">
        <v>4</v>
      </c>
      <c r="C1974" s="105">
        <v>0.0012213146451694338</v>
      </c>
      <c r="D1974" s="102" t="s">
        <v>650</v>
      </c>
      <c r="E1974" s="102" t="b">
        <v>0</v>
      </c>
      <c r="F1974" s="102" t="b">
        <v>0</v>
      </c>
      <c r="G1974" s="102" t="b">
        <v>0</v>
      </c>
    </row>
    <row r="1975" spans="1:7" ht="15">
      <c r="A1975" s="103" t="s">
        <v>862</v>
      </c>
      <c r="B1975" s="102">
        <v>4</v>
      </c>
      <c r="C1975" s="105">
        <v>0.0010449720388062723</v>
      </c>
      <c r="D1975" s="102" t="s">
        <v>650</v>
      </c>
      <c r="E1975" s="102" t="b">
        <v>0</v>
      </c>
      <c r="F1975" s="102" t="b">
        <v>0</v>
      </c>
      <c r="G1975" s="102" t="b">
        <v>0</v>
      </c>
    </row>
    <row r="1976" spans="1:7" ht="15">
      <c r="A1976" s="103" t="s">
        <v>909</v>
      </c>
      <c r="B1976" s="102">
        <v>4</v>
      </c>
      <c r="C1976" s="105">
        <v>0.0010449720388062723</v>
      </c>
      <c r="D1976" s="102" t="s">
        <v>650</v>
      </c>
      <c r="E1976" s="102" t="b">
        <v>0</v>
      </c>
      <c r="F1976" s="102" t="b">
        <v>0</v>
      </c>
      <c r="G1976" s="102" t="b">
        <v>0</v>
      </c>
    </row>
    <row r="1977" spans="1:7" ht="15">
      <c r="A1977" s="103" t="s">
        <v>881</v>
      </c>
      <c r="B1977" s="102">
        <v>4</v>
      </c>
      <c r="C1977" s="105">
        <v>0.0010449720388062723</v>
      </c>
      <c r="D1977" s="102" t="s">
        <v>650</v>
      </c>
      <c r="E1977" s="102" t="b">
        <v>0</v>
      </c>
      <c r="F1977" s="102" t="b">
        <v>0</v>
      </c>
      <c r="G1977" s="102" t="b">
        <v>0</v>
      </c>
    </row>
    <row r="1978" spans="1:7" ht="15">
      <c r="A1978" s="103" t="s">
        <v>767</v>
      </c>
      <c r="B1978" s="102">
        <v>4</v>
      </c>
      <c r="C1978" s="105">
        <v>0.0012213146451694338</v>
      </c>
      <c r="D1978" s="102" t="s">
        <v>650</v>
      </c>
      <c r="E1978" s="102" t="b">
        <v>0</v>
      </c>
      <c r="F1978" s="102" t="b">
        <v>0</v>
      </c>
      <c r="G1978" s="102" t="b">
        <v>0</v>
      </c>
    </row>
    <row r="1979" spans="1:7" ht="15">
      <c r="A1979" s="103" t="s">
        <v>1041</v>
      </c>
      <c r="B1979" s="102">
        <v>4</v>
      </c>
      <c r="C1979" s="105">
        <v>0.0012213146451694338</v>
      </c>
      <c r="D1979" s="102" t="s">
        <v>650</v>
      </c>
      <c r="E1979" s="102" t="b">
        <v>0</v>
      </c>
      <c r="F1979" s="102" t="b">
        <v>0</v>
      </c>
      <c r="G1979" s="102" t="b">
        <v>0</v>
      </c>
    </row>
    <row r="1980" spans="1:7" ht="15">
      <c r="A1980" s="103" t="s">
        <v>872</v>
      </c>
      <c r="B1980" s="102">
        <v>4</v>
      </c>
      <c r="C1980" s="105">
        <v>0.0010449720388062723</v>
      </c>
      <c r="D1980" s="102" t="s">
        <v>650</v>
      </c>
      <c r="E1980" s="102" t="b">
        <v>1</v>
      </c>
      <c r="F1980" s="102" t="b">
        <v>0</v>
      </c>
      <c r="G1980" s="102" t="b">
        <v>0</v>
      </c>
    </row>
    <row r="1981" spans="1:7" ht="15">
      <c r="A1981" s="103" t="s">
        <v>727</v>
      </c>
      <c r="B1981" s="102">
        <v>4</v>
      </c>
      <c r="C1981" s="105">
        <v>0.0012213146451694338</v>
      </c>
      <c r="D1981" s="102" t="s">
        <v>650</v>
      </c>
      <c r="E1981" s="102" t="b">
        <v>0</v>
      </c>
      <c r="F1981" s="102" t="b">
        <v>0</v>
      </c>
      <c r="G1981" s="102" t="b">
        <v>0</v>
      </c>
    </row>
    <row r="1982" spans="1:7" ht="15">
      <c r="A1982" s="103" t="s">
        <v>1175</v>
      </c>
      <c r="B1982" s="102">
        <v>4</v>
      </c>
      <c r="C1982" s="105">
        <v>0.0010449720388062723</v>
      </c>
      <c r="D1982" s="102" t="s">
        <v>650</v>
      </c>
      <c r="E1982" s="102" t="b">
        <v>0</v>
      </c>
      <c r="F1982" s="102" t="b">
        <v>0</v>
      </c>
      <c r="G1982" s="102" t="b">
        <v>0</v>
      </c>
    </row>
    <row r="1983" spans="1:7" ht="15">
      <c r="A1983" s="103" t="s">
        <v>857</v>
      </c>
      <c r="B1983" s="102">
        <v>4</v>
      </c>
      <c r="C1983" s="105">
        <v>0.0010449720388062723</v>
      </c>
      <c r="D1983" s="102" t="s">
        <v>650</v>
      </c>
      <c r="E1983" s="102" t="b">
        <v>0</v>
      </c>
      <c r="F1983" s="102" t="b">
        <v>0</v>
      </c>
      <c r="G1983" s="102" t="b">
        <v>0</v>
      </c>
    </row>
    <row r="1984" spans="1:7" ht="15">
      <c r="A1984" s="103" t="s">
        <v>922</v>
      </c>
      <c r="B1984" s="102">
        <v>4</v>
      </c>
      <c r="C1984" s="105">
        <v>0.0010449720388062723</v>
      </c>
      <c r="D1984" s="102" t="s">
        <v>650</v>
      </c>
      <c r="E1984" s="102" t="b">
        <v>0</v>
      </c>
      <c r="F1984" s="102" t="b">
        <v>0</v>
      </c>
      <c r="G1984" s="102" t="b">
        <v>0</v>
      </c>
    </row>
    <row r="1985" spans="1:7" ht="15">
      <c r="A1985" s="103" t="s">
        <v>1124</v>
      </c>
      <c r="B1985" s="102">
        <v>4</v>
      </c>
      <c r="C1985" s="105">
        <v>0.0010449720388062723</v>
      </c>
      <c r="D1985" s="102" t="s">
        <v>650</v>
      </c>
      <c r="E1985" s="102" t="b">
        <v>0</v>
      </c>
      <c r="F1985" s="102" t="b">
        <v>0</v>
      </c>
      <c r="G1985" s="102" t="b">
        <v>0</v>
      </c>
    </row>
    <row r="1986" spans="1:7" ht="15">
      <c r="A1986" s="103" t="s">
        <v>776</v>
      </c>
      <c r="B1986" s="102">
        <v>4</v>
      </c>
      <c r="C1986" s="105">
        <v>0.0010449720388062723</v>
      </c>
      <c r="D1986" s="102" t="s">
        <v>650</v>
      </c>
      <c r="E1986" s="102" t="b">
        <v>0</v>
      </c>
      <c r="F1986" s="102" t="b">
        <v>0</v>
      </c>
      <c r="G1986" s="102" t="b">
        <v>0</v>
      </c>
    </row>
    <row r="1987" spans="1:7" ht="15">
      <c r="A1987" s="103" t="s">
        <v>374</v>
      </c>
      <c r="B1987" s="102">
        <v>4</v>
      </c>
      <c r="C1987" s="105">
        <v>0.0014698555894964364</v>
      </c>
      <c r="D1987" s="102" t="s">
        <v>650</v>
      </c>
      <c r="E1987" s="102" t="b">
        <v>0</v>
      </c>
      <c r="F1987" s="102" t="b">
        <v>0</v>
      </c>
      <c r="G1987" s="102" t="b">
        <v>0</v>
      </c>
    </row>
    <row r="1988" spans="1:7" ht="15">
      <c r="A1988" s="103" t="s">
        <v>1074</v>
      </c>
      <c r="B1988" s="102">
        <v>4</v>
      </c>
      <c r="C1988" s="105">
        <v>0.0014698555894964364</v>
      </c>
      <c r="D1988" s="102" t="s">
        <v>650</v>
      </c>
      <c r="E1988" s="102" t="b">
        <v>0</v>
      </c>
      <c r="F1988" s="102" t="b">
        <v>0</v>
      </c>
      <c r="G1988" s="102" t="b">
        <v>0</v>
      </c>
    </row>
    <row r="1989" spans="1:7" ht="15">
      <c r="A1989" s="103" t="s">
        <v>1174</v>
      </c>
      <c r="B1989" s="102">
        <v>4</v>
      </c>
      <c r="C1989" s="105">
        <v>0.0010449720388062723</v>
      </c>
      <c r="D1989" s="102" t="s">
        <v>650</v>
      </c>
      <c r="E1989" s="102" t="b">
        <v>0</v>
      </c>
      <c r="F1989" s="102" t="b">
        <v>0</v>
      </c>
      <c r="G1989" s="102" t="b">
        <v>0</v>
      </c>
    </row>
    <row r="1990" spans="1:7" ht="15">
      <c r="A1990" s="103" t="s">
        <v>1211</v>
      </c>
      <c r="B1990" s="102">
        <v>4</v>
      </c>
      <c r="C1990" s="105">
        <v>0.0012213146451694338</v>
      </c>
      <c r="D1990" s="102" t="s">
        <v>650</v>
      </c>
      <c r="E1990" s="102" t="b">
        <v>0</v>
      </c>
      <c r="F1990" s="102" t="b">
        <v>0</v>
      </c>
      <c r="G1990" s="102" t="b">
        <v>0</v>
      </c>
    </row>
    <row r="1991" spans="1:7" ht="15">
      <c r="A1991" s="103" t="s">
        <v>780</v>
      </c>
      <c r="B1991" s="102">
        <v>4</v>
      </c>
      <c r="C1991" s="105">
        <v>0.0012213146451694338</v>
      </c>
      <c r="D1991" s="102" t="s">
        <v>650</v>
      </c>
      <c r="E1991" s="102" t="b">
        <v>0</v>
      </c>
      <c r="F1991" s="102" t="b">
        <v>0</v>
      </c>
      <c r="G1991" s="102" t="b">
        <v>0</v>
      </c>
    </row>
    <row r="1992" spans="1:7" ht="15">
      <c r="A1992" s="103" t="s">
        <v>920</v>
      </c>
      <c r="B1992" s="102">
        <v>4</v>
      </c>
      <c r="C1992" s="105">
        <v>0.0010449720388062723</v>
      </c>
      <c r="D1992" s="102" t="s">
        <v>650</v>
      </c>
      <c r="E1992" s="102" t="b">
        <v>0</v>
      </c>
      <c r="F1992" s="102" t="b">
        <v>0</v>
      </c>
      <c r="G1992" s="102" t="b">
        <v>0</v>
      </c>
    </row>
    <row r="1993" spans="1:7" ht="15">
      <c r="A1993" s="103" t="s">
        <v>895</v>
      </c>
      <c r="B1993" s="102">
        <v>4</v>
      </c>
      <c r="C1993" s="105">
        <v>0.0014698555894964364</v>
      </c>
      <c r="D1993" s="102" t="s">
        <v>650</v>
      </c>
      <c r="E1993" s="102" t="b">
        <v>0</v>
      </c>
      <c r="F1993" s="102" t="b">
        <v>0</v>
      </c>
      <c r="G1993" s="102" t="b">
        <v>0</v>
      </c>
    </row>
    <row r="1994" spans="1:7" ht="15">
      <c r="A1994" s="103" t="s">
        <v>928</v>
      </c>
      <c r="B1994" s="102">
        <v>4</v>
      </c>
      <c r="C1994" s="105">
        <v>0.0010449720388062723</v>
      </c>
      <c r="D1994" s="102" t="s">
        <v>650</v>
      </c>
      <c r="E1994" s="102" t="b">
        <v>0</v>
      </c>
      <c r="F1994" s="102" t="b">
        <v>0</v>
      </c>
      <c r="G1994" s="102" t="b">
        <v>0</v>
      </c>
    </row>
    <row r="1995" spans="1:7" ht="15">
      <c r="A1995" s="103" t="s">
        <v>1043</v>
      </c>
      <c r="B1995" s="102">
        <v>4</v>
      </c>
      <c r="C1995" s="105">
        <v>0.0010449720388062723</v>
      </c>
      <c r="D1995" s="102" t="s">
        <v>650</v>
      </c>
      <c r="E1995" s="102" t="b">
        <v>0</v>
      </c>
      <c r="F1995" s="102" t="b">
        <v>0</v>
      </c>
      <c r="G1995" s="102" t="b">
        <v>0</v>
      </c>
    </row>
    <row r="1996" spans="1:7" ht="15">
      <c r="A1996" s="103" t="s">
        <v>1044</v>
      </c>
      <c r="B1996" s="102">
        <v>4</v>
      </c>
      <c r="C1996" s="105">
        <v>0.0012213146451694338</v>
      </c>
      <c r="D1996" s="102" t="s">
        <v>650</v>
      </c>
      <c r="E1996" s="102" t="b">
        <v>0</v>
      </c>
      <c r="F1996" s="102" t="b">
        <v>0</v>
      </c>
      <c r="G1996" s="102" t="b">
        <v>0</v>
      </c>
    </row>
    <row r="1997" spans="1:7" ht="15">
      <c r="A1997" s="103" t="s">
        <v>1181</v>
      </c>
      <c r="B1997" s="102">
        <v>4</v>
      </c>
      <c r="C1997" s="105">
        <v>0.0010449720388062723</v>
      </c>
      <c r="D1997" s="102" t="s">
        <v>650</v>
      </c>
      <c r="E1997" s="102" t="b">
        <v>0</v>
      </c>
      <c r="F1997" s="102" t="b">
        <v>0</v>
      </c>
      <c r="G1997" s="102" t="b">
        <v>0</v>
      </c>
    </row>
    <row r="1998" spans="1:7" ht="15">
      <c r="A1998" s="103" t="s">
        <v>1006</v>
      </c>
      <c r="B1998" s="102">
        <v>4</v>
      </c>
      <c r="C1998" s="105">
        <v>0.0010449720388062723</v>
      </c>
      <c r="D1998" s="102" t="s">
        <v>650</v>
      </c>
      <c r="E1998" s="102" t="b">
        <v>0</v>
      </c>
      <c r="F1998" s="102" t="b">
        <v>0</v>
      </c>
      <c r="G1998" s="102" t="b">
        <v>0</v>
      </c>
    </row>
    <row r="1999" spans="1:7" ht="15">
      <c r="A1999" s="103" t="s">
        <v>1212</v>
      </c>
      <c r="B1999" s="102">
        <v>4</v>
      </c>
      <c r="C1999" s="105">
        <v>0.0014698555894964364</v>
      </c>
      <c r="D1999" s="102" t="s">
        <v>650</v>
      </c>
      <c r="E1999" s="102" t="b">
        <v>0</v>
      </c>
      <c r="F1999" s="102" t="b">
        <v>0</v>
      </c>
      <c r="G1999" s="102" t="b">
        <v>0</v>
      </c>
    </row>
    <row r="2000" spans="1:7" ht="15">
      <c r="A2000" s="103" t="s">
        <v>854</v>
      </c>
      <c r="B2000" s="102">
        <v>4</v>
      </c>
      <c r="C2000" s="105">
        <v>0.0010449720388062723</v>
      </c>
      <c r="D2000" s="102" t="s">
        <v>650</v>
      </c>
      <c r="E2000" s="102" t="b">
        <v>0</v>
      </c>
      <c r="F2000" s="102" t="b">
        <v>0</v>
      </c>
      <c r="G2000" s="102" t="b">
        <v>0</v>
      </c>
    </row>
    <row r="2001" spans="1:7" ht="15">
      <c r="A2001" s="103" t="s">
        <v>903</v>
      </c>
      <c r="B2001" s="102">
        <v>4</v>
      </c>
      <c r="C2001" s="105">
        <v>0.0014698555894964364</v>
      </c>
      <c r="D2001" s="102" t="s">
        <v>650</v>
      </c>
      <c r="E2001" s="102" t="b">
        <v>0</v>
      </c>
      <c r="F2001" s="102" t="b">
        <v>0</v>
      </c>
      <c r="G2001" s="102" t="b">
        <v>0</v>
      </c>
    </row>
    <row r="2002" spans="1:7" ht="15">
      <c r="A2002" s="103" t="s">
        <v>1062</v>
      </c>
      <c r="B2002" s="102">
        <v>4</v>
      </c>
      <c r="C2002" s="105">
        <v>0.0014698555894964364</v>
      </c>
      <c r="D2002" s="102" t="s">
        <v>650</v>
      </c>
      <c r="E2002" s="102" t="b">
        <v>0</v>
      </c>
      <c r="F2002" s="102" t="b">
        <v>0</v>
      </c>
      <c r="G2002" s="102" t="b">
        <v>0</v>
      </c>
    </row>
    <row r="2003" spans="1:7" ht="15">
      <c r="A2003" s="103" t="s">
        <v>1083</v>
      </c>
      <c r="B2003" s="102">
        <v>4</v>
      </c>
      <c r="C2003" s="105">
        <v>0.0014698555894964364</v>
      </c>
      <c r="D2003" s="102" t="s">
        <v>650</v>
      </c>
      <c r="E2003" s="102" t="b">
        <v>0</v>
      </c>
      <c r="F2003" s="102" t="b">
        <v>0</v>
      </c>
      <c r="G2003" s="102" t="b">
        <v>0</v>
      </c>
    </row>
    <row r="2004" spans="1:7" ht="15">
      <c r="A2004" s="103" t="s">
        <v>710</v>
      </c>
      <c r="B2004" s="102">
        <v>4</v>
      </c>
      <c r="C2004" s="105">
        <v>0.0014698555894964364</v>
      </c>
      <c r="D2004" s="102" t="s">
        <v>650</v>
      </c>
      <c r="E2004" s="102" t="b">
        <v>0</v>
      </c>
      <c r="F2004" s="102" t="b">
        <v>0</v>
      </c>
      <c r="G2004" s="102" t="b">
        <v>0</v>
      </c>
    </row>
    <row r="2005" spans="1:7" ht="15">
      <c r="A2005" s="103" t="s">
        <v>1213</v>
      </c>
      <c r="B2005" s="102">
        <v>4</v>
      </c>
      <c r="C2005" s="105">
        <v>0.0014698555894964364</v>
      </c>
      <c r="D2005" s="102" t="s">
        <v>650</v>
      </c>
      <c r="E2005" s="102" t="b">
        <v>0</v>
      </c>
      <c r="F2005" s="102" t="b">
        <v>0</v>
      </c>
      <c r="G2005" s="102" t="b">
        <v>0</v>
      </c>
    </row>
    <row r="2006" spans="1:7" ht="15">
      <c r="A2006" s="103" t="s">
        <v>1214</v>
      </c>
      <c r="B2006" s="102">
        <v>4</v>
      </c>
      <c r="C2006" s="105">
        <v>0.0014698555894964364</v>
      </c>
      <c r="D2006" s="102" t="s">
        <v>650</v>
      </c>
      <c r="E2006" s="102" t="b">
        <v>0</v>
      </c>
      <c r="F2006" s="102" t="b">
        <v>0</v>
      </c>
      <c r="G2006" s="102" t="b">
        <v>0</v>
      </c>
    </row>
    <row r="2007" spans="1:7" ht="15">
      <c r="A2007" s="103" t="s">
        <v>1215</v>
      </c>
      <c r="B2007" s="102">
        <v>4</v>
      </c>
      <c r="C2007" s="105">
        <v>0.0014698555894964364</v>
      </c>
      <c r="D2007" s="102" t="s">
        <v>650</v>
      </c>
      <c r="E2007" s="102" t="b">
        <v>0</v>
      </c>
      <c r="F2007" s="102" t="b">
        <v>0</v>
      </c>
      <c r="G2007" s="102" t="b">
        <v>0</v>
      </c>
    </row>
    <row r="2008" spans="1:7" ht="15">
      <c r="A2008" s="103" t="s">
        <v>866</v>
      </c>
      <c r="B2008" s="102">
        <v>4</v>
      </c>
      <c r="C2008" s="105">
        <v>0.0014698555894964364</v>
      </c>
      <c r="D2008" s="102" t="s">
        <v>650</v>
      </c>
      <c r="E2008" s="102" t="b">
        <v>0</v>
      </c>
      <c r="F2008" s="102" t="b">
        <v>0</v>
      </c>
      <c r="G2008" s="102" t="b">
        <v>0</v>
      </c>
    </row>
    <row r="2009" spans="1:7" ht="15">
      <c r="A2009" s="103" t="s">
        <v>850</v>
      </c>
      <c r="B2009" s="102">
        <v>4</v>
      </c>
      <c r="C2009" s="105">
        <v>0.0010449720388062723</v>
      </c>
      <c r="D2009" s="102" t="s">
        <v>650</v>
      </c>
      <c r="E2009" s="102" t="b">
        <v>1</v>
      </c>
      <c r="F2009" s="102" t="b">
        <v>0</v>
      </c>
      <c r="G2009" s="102" t="b">
        <v>0</v>
      </c>
    </row>
    <row r="2010" spans="1:7" ht="15">
      <c r="A2010" s="103" t="s">
        <v>1188</v>
      </c>
      <c r="B2010" s="102">
        <v>4</v>
      </c>
      <c r="C2010" s="105">
        <v>0.0010449720388062723</v>
      </c>
      <c r="D2010" s="102" t="s">
        <v>650</v>
      </c>
      <c r="E2010" s="102" t="b">
        <v>0</v>
      </c>
      <c r="F2010" s="102" t="b">
        <v>0</v>
      </c>
      <c r="G2010" s="102" t="b">
        <v>0</v>
      </c>
    </row>
    <row r="2011" spans="1:7" ht="15">
      <c r="A2011" s="103" t="s">
        <v>753</v>
      </c>
      <c r="B2011" s="102">
        <v>4</v>
      </c>
      <c r="C2011" s="105">
        <v>0.0010449720388062723</v>
      </c>
      <c r="D2011" s="102" t="s">
        <v>650</v>
      </c>
      <c r="E2011" s="102" t="b">
        <v>0</v>
      </c>
      <c r="F2011" s="102" t="b">
        <v>0</v>
      </c>
      <c r="G2011" s="102" t="b">
        <v>0</v>
      </c>
    </row>
    <row r="2012" spans="1:7" ht="15">
      <c r="A2012" s="103" t="s">
        <v>813</v>
      </c>
      <c r="B2012" s="102">
        <v>4</v>
      </c>
      <c r="C2012" s="105">
        <v>0.0010449720388062723</v>
      </c>
      <c r="D2012" s="102" t="s">
        <v>650</v>
      </c>
      <c r="E2012" s="102" t="b">
        <v>0</v>
      </c>
      <c r="F2012" s="102" t="b">
        <v>0</v>
      </c>
      <c r="G2012" s="102" t="b">
        <v>0</v>
      </c>
    </row>
    <row r="2013" spans="1:7" ht="15">
      <c r="A2013" s="103" t="s">
        <v>1066</v>
      </c>
      <c r="B2013" s="102">
        <v>4</v>
      </c>
      <c r="C2013" s="105">
        <v>0.0014698555894964364</v>
      </c>
      <c r="D2013" s="102" t="s">
        <v>650</v>
      </c>
      <c r="E2013" s="102" t="b">
        <v>0</v>
      </c>
      <c r="F2013" s="102" t="b">
        <v>0</v>
      </c>
      <c r="G2013" s="102" t="b">
        <v>0</v>
      </c>
    </row>
    <row r="2014" spans="1:7" ht="15">
      <c r="A2014" s="103" t="s">
        <v>1024</v>
      </c>
      <c r="B2014" s="102">
        <v>4</v>
      </c>
      <c r="C2014" s="105">
        <v>0.0014698555894964364</v>
      </c>
      <c r="D2014" s="102" t="s">
        <v>650</v>
      </c>
      <c r="E2014" s="102" t="b">
        <v>0</v>
      </c>
      <c r="F2014" s="102" t="b">
        <v>0</v>
      </c>
      <c r="G2014" s="102" t="b">
        <v>0</v>
      </c>
    </row>
    <row r="2015" spans="1:7" ht="15">
      <c r="A2015" s="103" t="s">
        <v>1176</v>
      </c>
      <c r="B2015" s="102">
        <v>4</v>
      </c>
      <c r="C2015" s="105">
        <v>0.0018947391401866003</v>
      </c>
      <c r="D2015" s="102" t="s">
        <v>650</v>
      </c>
      <c r="E2015" s="102" t="b">
        <v>0</v>
      </c>
      <c r="F2015" s="102" t="b">
        <v>0</v>
      </c>
      <c r="G2015" s="102" t="b">
        <v>0</v>
      </c>
    </row>
    <row r="2016" spans="1:7" ht="15">
      <c r="A2016" s="103" t="s">
        <v>853</v>
      </c>
      <c r="B2016" s="102">
        <v>4</v>
      </c>
      <c r="C2016" s="105">
        <v>0.0014698555894964364</v>
      </c>
      <c r="D2016" s="102" t="s">
        <v>650</v>
      </c>
      <c r="E2016" s="102" t="b">
        <v>0</v>
      </c>
      <c r="F2016" s="102" t="b">
        <v>0</v>
      </c>
      <c r="G2016" s="102" t="b">
        <v>0</v>
      </c>
    </row>
    <row r="2017" spans="1:7" ht="15">
      <c r="A2017" s="103" t="s">
        <v>948</v>
      </c>
      <c r="B2017" s="102">
        <v>4</v>
      </c>
      <c r="C2017" s="105">
        <v>0.0012213146451694338</v>
      </c>
      <c r="D2017" s="102" t="s">
        <v>650</v>
      </c>
      <c r="E2017" s="102" t="b">
        <v>0</v>
      </c>
      <c r="F2017" s="102" t="b">
        <v>0</v>
      </c>
      <c r="G2017" s="102" t="b">
        <v>0</v>
      </c>
    </row>
    <row r="2018" spans="1:7" ht="15">
      <c r="A2018" s="103" t="s">
        <v>964</v>
      </c>
      <c r="B2018" s="102">
        <v>4</v>
      </c>
      <c r="C2018" s="105">
        <v>0.0012213146451694338</v>
      </c>
      <c r="D2018" s="102" t="s">
        <v>650</v>
      </c>
      <c r="E2018" s="102" t="b">
        <v>0</v>
      </c>
      <c r="F2018" s="102" t="b">
        <v>0</v>
      </c>
      <c r="G2018" s="102" t="b">
        <v>0</v>
      </c>
    </row>
    <row r="2019" spans="1:7" ht="15">
      <c r="A2019" s="103" t="s">
        <v>802</v>
      </c>
      <c r="B2019" s="102">
        <v>4</v>
      </c>
      <c r="C2019" s="105">
        <v>0.0014698555894964364</v>
      </c>
      <c r="D2019" s="102" t="s">
        <v>650</v>
      </c>
      <c r="E2019" s="102" t="b">
        <v>0</v>
      </c>
      <c r="F2019" s="102" t="b">
        <v>0</v>
      </c>
      <c r="G2019" s="102" t="b">
        <v>0</v>
      </c>
    </row>
    <row r="2020" spans="1:7" ht="15">
      <c r="A2020" s="103" t="s">
        <v>913</v>
      </c>
      <c r="B2020" s="102">
        <v>4</v>
      </c>
      <c r="C2020" s="105">
        <v>0.0018947391401866003</v>
      </c>
      <c r="D2020" s="102" t="s">
        <v>650</v>
      </c>
      <c r="E2020" s="102" t="b">
        <v>0</v>
      </c>
      <c r="F2020" s="102" t="b">
        <v>0</v>
      </c>
      <c r="G2020" s="102" t="b">
        <v>0</v>
      </c>
    </row>
    <row r="2021" spans="1:7" ht="15">
      <c r="A2021" s="103" t="s">
        <v>1004</v>
      </c>
      <c r="B2021" s="102">
        <v>3</v>
      </c>
      <c r="C2021" s="105">
        <v>0.0009159859838770753</v>
      </c>
      <c r="D2021" s="102" t="s">
        <v>650</v>
      </c>
      <c r="E2021" s="102" t="b">
        <v>0</v>
      </c>
      <c r="F2021" s="102" t="b">
        <v>0</v>
      </c>
      <c r="G2021" s="102" t="b">
        <v>0</v>
      </c>
    </row>
    <row r="2022" spans="1:7" ht="15">
      <c r="A2022" s="103" t="s">
        <v>1091</v>
      </c>
      <c r="B2022" s="102">
        <v>3</v>
      </c>
      <c r="C2022" s="105">
        <v>0.0009159859838770753</v>
      </c>
      <c r="D2022" s="102" t="s">
        <v>650</v>
      </c>
      <c r="E2022" s="102" t="b">
        <v>0</v>
      </c>
      <c r="F2022" s="102" t="b">
        <v>0</v>
      </c>
      <c r="G2022" s="102" t="b">
        <v>0</v>
      </c>
    </row>
    <row r="2023" spans="1:7" ht="15">
      <c r="A2023" s="103" t="s">
        <v>1090</v>
      </c>
      <c r="B2023" s="102">
        <v>3</v>
      </c>
      <c r="C2023" s="105">
        <v>0.0011023916921223272</v>
      </c>
      <c r="D2023" s="102" t="s">
        <v>650</v>
      </c>
      <c r="E2023" s="102" t="b">
        <v>0</v>
      </c>
      <c r="F2023" s="102" t="b">
        <v>0</v>
      </c>
      <c r="G2023" s="102" t="b">
        <v>0</v>
      </c>
    </row>
    <row r="2024" spans="1:7" ht="15">
      <c r="A2024" s="103" t="s">
        <v>971</v>
      </c>
      <c r="B2024" s="102">
        <v>3</v>
      </c>
      <c r="C2024" s="105">
        <v>0.0009159859838770753</v>
      </c>
      <c r="D2024" s="102" t="s">
        <v>650</v>
      </c>
      <c r="E2024" s="102" t="b">
        <v>0</v>
      </c>
      <c r="F2024" s="102" t="b">
        <v>0</v>
      </c>
      <c r="G2024" s="102" t="b">
        <v>0</v>
      </c>
    </row>
    <row r="2025" spans="1:7" ht="15">
      <c r="A2025" s="103" t="s">
        <v>690</v>
      </c>
      <c r="B2025" s="102">
        <v>3</v>
      </c>
      <c r="C2025" s="105">
        <v>0.0011023916921223272</v>
      </c>
      <c r="D2025" s="102" t="s">
        <v>650</v>
      </c>
      <c r="E2025" s="102" t="b">
        <v>0</v>
      </c>
      <c r="F2025" s="102" t="b">
        <v>0</v>
      </c>
      <c r="G2025" s="102" t="b">
        <v>0</v>
      </c>
    </row>
    <row r="2026" spans="1:7" ht="15">
      <c r="A2026" s="103" t="s">
        <v>711</v>
      </c>
      <c r="B2026" s="102">
        <v>3</v>
      </c>
      <c r="C2026" s="105">
        <v>0.0011023916921223272</v>
      </c>
      <c r="D2026" s="102" t="s">
        <v>650</v>
      </c>
      <c r="E2026" s="102" t="b">
        <v>0</v>
      </c>
      <c r="F2026" s="102" t="b">
        <v>0</v>
      </c>
      <c r="G2026" s="102" t="b">
        <v>0</v>
      </c>
    </row>
    <row r="2027" spans="1:7" ht="15">
      <c r="A2027" s="103" t="s">
        <v>754</v>
      </c>
      <c r="B2027" s="102">
        <v>3</v>
      </c>
      <c r="C2027" s="105">
        <v>0.0009159859838770753</v>
      </c>
      <c r="D2027" s="102" t="s">
        <v>650</v>
      </c>
      <c r="E2027" s="102" t="b">
        <v>0</v>
      </c>
      <c r="F2027" s="102" t="b">
        <v>0</v>
      </c>
      <c r="G2027" s="102" t="b">
        <v>0</v>
      </c>
    </row>
    <row r="2028" spans="1:7" ht="15">
      <c r="A2028" s="103" t="s">
        <v>812</v>
      </c>
      <c r="B2028" s="102">
        <v>3</v>
      </c>
      <c r="C2028" s="105">
        <v>0.0011023916921223272</v>
      </c>
      <c r="D2028" s="102" t="s">
        <v>650</v>
      </c>
      <c r="E2028" s="102" t="b">
        <v>0</v>
      </c>
      <c r="F2028" s="102" t="b">
        <v>0</v>
      </c>
      <c r="G2028" s="102" t="b">
        <v>0</v>
      </c>
    </row>
    <row r="2029" spans="1:7" ht="15">
      <c r="A2029" s="103" t="s">
        <v>806</v>
      </c>
      <c r="B2029" s="102">
        <v>3</v>
      </c>
      <c r="C2029" s="105">
        <v>0.0011023916921223272</v>
      </c>
      <c r="D2029" s="102" t="s">
        <v>650</v>
      </c>
      <c r="E2029" s="102" t="b">
        <v>0</v>
      </c>
      <c r="F2029" s="102" t="b">
        <v>0</v>
      </c>
      <c r="G2029" s="102" t="b">
        <v>0</v>
      </c>
    </row>
    <row r="2030" spans="1:7" ht="15">
      <c r="A2030" s="103" t="s">
        <v>1203</v>
      </c>
      <c r="B2030" s="102">
        <v>3</v>
      </c>
      <c r="C2030" s="105">
        <v>0.0011023916921223272</v>
      </c>
      <c r="D2030" s="102" t="s">
        <v>650</v>
      </c>
      <c r="E2030" s="102" t="b">
        <v>0</v>
      </c>
      <c r="F2030" s="102" t="b">
        <v>0</v>
      </c>
      <c r="G2030" s="102" t="b">
        <v>0</v>
      </c>
    </row>
    <row r="2031" spans="1:7" ht="15">
      <c r="A2031" s="103" t="s">
        <v>945</v>
      </c>
      <c r="B2031" s="102">
        <v>3</v>
      </c>
      <c r="C2031" s="105">
        <v>0.0009159859838770753</v>
      </c>
      <c r="D2031" s="102" t="s">
        <v>650</v>
      </c>
      <c r="E2031" s="102" t="b">
        <v>0</v>
      </c>
      <c r="F2031" s="102" t="b">
        <v>0</v>
      </c>
      <c r="G2031" s="102" t="b">
        <v>0</v>
      </c>
    </row>
    <row r="2032" spans="1:7" ht="15">
      <c r="A2032" s="103" t="s">
        <v>952</v>
      </c>
      <c r="B2032" s="102">
        <v>3</v>
      </c>
      <c r="C2032" s="105">
        <v>0.0011023916921223272</v>
      </c>
      <c r="D2032" s="102" t="s">
        <v>650</v>
      </c>
      <c r="E2032" s="102" t="b">
        <v>0</v>
      </c>
      <c r="F2032" s="102" t="b">
        <v>0</v>
      </c>
      <c r="G2032" s="102" t="b">
        <v>0</v>
      </c>
    </row>
    <row r="2033" spans="1:7" ht="15">
      <c r="A2033" s="103" t="s">
        <v>826</v>
      </c>
      <c r="B2033" s="102">
        <v>3</v>
      </c>
      <c r="C2033" s="105">
        <v>0.0009159859838770753</v>
      </c>
      <c r="D2033" s="102" t="s">
        <v>650</v>
      </c>
      <c r="E2033" s="102" t="b">
        <v>0</v>
      </c>
      <c r="F2033" s="102" t="b">
        <v>0</v>
      </c>
      <c r="G2033" s="102" t="b">
        <v>0</v>
      </c>
    </row>
    <row r="2034" spans="1:7" ht="15">
      <c r="A2034" s="103" t="s">
        <v>1139</v>
      </c>
      <c r="B2034" s="102">
        <v>3</v>
      </c>
      <c r="C2034" s="105">
        <v>0.0011023916921223272</v>
      </c>
      <c r="D2034" s="102" t="s">
        <v>650</v>
      </c>
      <c r="E2034" s="102" t="b">
        <v>0</v>
      </c>
      <c r="F2034" s="102" t="b">
        <v>1</v>
      </c>
      <c r="G2034" s="102" t="b">
        <v>0</v>
      </c>
    </row>
    <row r="2035" spans="1:7" ht="15">
      <c r="A2035" s="103" t="s">
        <v>910</v>
      </c>
      <c r="B2035" s="102">
        <v>3</v>
      </c>
      <c r="C2035" s="105">
        <v>0.0009159859838770753</v>
      </c>
      <c r="D2035" s="102" t="s">
        <v>650</v>
      </c>
      <c r="E2035" s="102" t="b">
        <v>0</v>
      </c>
      <c r="F2035" s="102" t="b">
        <v>0</v>
      </c>
      <c r="G2035" s="102" t="b">
        <v>0</v>
      </c>
    </row>
    <row r="2036" spans="1:7" ht="15">
      <c r="A2036" s="103" t="s">
        <v>1128</v>
      </c>
      <c r="B2036" s="102">
        <v>3</v>
      </c>
      <c r="C2036" s="105">
        <v>0.0009159859838770753</v>
      </c>
      <c r="D2036" s="102" t="s">
        <v>650</v>
      </c>
      <c r="E2036" s="102" t="b">
        <v>0</v>
      </c>
      <c r="F2036" s="102" t="b">
        <v>0</v>
      </c>
      <c r="G2036" s="102" t="b">
        <v>0</v>
      </c>
    </row>
    <row r="2037" spans="1:7" ht="15">
      <c r="A2037" s="103" t="s">
        <v>1170</v>
      </c>
      <c r="B2037" s="102">
        <v>3</v>
      </c>
      <c r="C2037" s="105">
        <v>0.0009159859838770753</v>
      </c>
      <c r="D2037" s="102" t="s">
        <v>650</v>
      </c>
      <c r="E2037" s="102" t="b">
        <v>0</v>
      </c>
      <c r="F2037" s="102" t="b">
        <v>0</v>
      </c>
      <c r="G2037" s="102" t="b">
        <v>0</v>
      </c>
    </row>
    <row r="2038" spans="1:7" ht="15">
      <c r="A2038" s="103" t="s">
        <v>1047</v>
      </c>
      <c r="B2038" s="102">
        <v>3</v>
      </c>
      <c r="C2038" s="105">
        <v>0.0011023916921223272</v>
      </c>
      <c r="D2038" s="102" t="s">
        <v>650</v>
      </c>
      <c r="E2038" s="102" t="b">
        <v>0</v>
      </c>
      <c r="F2038" s="102" t="b">
        <v>0</v>
      </c>
      <c r="G2038" s="102" t="b">
        <v>0</v>
      </c>
    </row>
    <row r="2039" spans="1:7" ht="15">
      <c r="A2039" s="103" t="s">
        <v>1447</v>
      </c>
      <c r="B2039" s="102">
        <v>3</v>
      </c>
      <c r="C2039" s="105">
        <v>0.0009159859838770753</v>
      </c>
      <c r="D2039" s="102" t="s">
        <v>650</v>
      </c>
      <c r="E2039" s="102" t="b">
        <v>0</v>
      </c>
      <c r="F2039" s="102" t="b">
        <v>0</v>
      </c>
      <c r="G2039" s="102" t="b">
        <v>0</v>
      </c>
    </row>
    <row r="2040" spans="1:7" ht="15">
      <c r="A2040" s="103" t="s">
        <v>960</v>
      </c>
      <c r="B2040" s="102">
        <v>3</v>
      </c>
      <c r="C2040" s="105">
        <v>0.0009159859838770753</v>
      </c>
      <c r="D2040" s="102" t="s">
        <v>650</v>
      </c>
      <c r="E2040" s="102" t="b">
        <v>0</v>
      </c>
      <c r="F2040" s="102" t="b">
        <v>0</v>
      </c>
      <c r="G2040" s="102" t="b">
        <v>0</v>
      </c>
    </row>
    <row r="2041" spans="1:7" ht="15">
      <c r="A2041" s="103" t="s">
        <v>1187</v>
      </c>
      <c r="B2041" s="102">
        <v>3</v>
      </c>
      <c r="C2041" s="105">
        <v>0.0014210543551399502</v>
      </c>
      <c r="D2041" s="102" t="s">
        <v>650</v>
      </c>
      <c r="E2041" s="102" t="b">
        <v>0</v>
      </c>
      <c r="F2041" s="102" t="b">
        <v>0</v>
      </c>
      <c r="G2041" s="102" t="b">
        <v>0</v>
      </c>
    </row>
    <row r="2042" spans="1:7" ht="15">
      <c r="A2042" s="103" t="s">
        <v>1453</v>
      </c>
      <c r="B2042" s="102">
        <v>3</v>
      </c>
      <c r="C2042" s="105">
        <v>0.0014210543551399502</v>
      </c>
      <c r="D2042" s="102" t="s">
        <v>650</v>
      </c>
      <c r="E2042" s="102" t="b">
        <v>0</v>
      </c>
      <c r="F2042" s="102" t="b">
        <v>0</v>
      </c>
      <c r="G2042" s="102" t="b">
        <v>0</v>
      </c>
    </row>
    <row r="2043" spans="1:7" ht="15">
      <c r="A2043" s="103" t="s">
        <v>1404</v>
      </c>
      <c r="B2043" s="102">
        <v>3</v>
      </c>
      <c r="C2043" s="105">
        <v>0.0009159859838770753</v>
      </c>
      <c r="D2043" s="102" t="s">
        <v>650</v>
      </c>
      <c r="E2043" s="102" t="b">
        <v>0</v>
      </c>
      <c r="F2043" s="102" t="b">
        <v>0</v>
      </c>
      <c r="G2043" s="102" t="b">
        <v>0</v>
      </c>
    </row>
    <row r="2044" spans="1:7" ht="15">
      <c r="A2044" s="103" t="s">
        <v>1454</v>
      </c>
      <c r="B2044" s="102">
        <v>3</v>
      </c>
      <c r="C2044" s="105">
        <v>0.0011023916921223272</v>
      </c>
      <c r="D2044" s="102" t="s">
        <v>650</v>
      </c>
      <c r="E2044" s="102" t="b">
        <v>0</v>
      </c>
      <c r="F2044" s="102" t="b">
        <v>0</v>
      </c>
      <c r="G2044" s="102" t="b">
        <v>0</v>
      </c>
    </row>
    <row r="2045" spans="1:7" ht="15">
      <c r="A2045" s="103" t="s">
        <v>1406</v>
      </c>
      <c r="B2045" s="102">
        <v>3</v>
      </c>
      <c r="C2045" s="105">
        <v>0.0009159859838770753</v>
      </c>
      <c r="D2045" s="102" t="s">
        <v>650</v>
      </c>
      <c r="E2045" s="102" t="b">
        <v>0</v>
      </c>
      <c r="F2045" s="102" t="b">
        <v>0</v>
      </c>
      <c r="G2045" s="102" t="b">
        <v>0</v>
      </c>
    </row>
    <row r="2046" spans="1:7" ht="15">
      <c r="A2046" s="103" t="s">
        <v>1094</v>
      </c>
      <c r="B2046" s="102">
        <v>3</v>
      </c>
      <c r="C2046" s="105">
        <v>0.0009159859838770753</v>
      </c>
      <c r="D2046" s="102" t="s">
        <v>650</v>
      </c>
      <c r="E2046" s="102" t="b">
        <v>0</v>
      </c>
      <c r="F2046" s="102" t="b">
        <v>0</v>
      </c>
      <c r="G2046" s="102" t="b">
        <v>0</v>
      </c>
    </row>
    <row r="2047" spans="1:7" ht="15">
      <c r="A2047" s="103" t="s">
        <v>1001</v>
      </c>
      <c r="B2047" s="102">
        <v>3</v>
      </c>
      <c r="C2047" s="105">
        <v>0.0009159859838770753</v>
      </c>
      <c r="D2047" s="102" t="s">
        <v>650</v>
      </c>
      <c r="E2047" s="102" t="b">
        <v>0</v>
      </c>
      <c r="F2047" s="102" t="b">
        <v>0</v>
      </c>
      <c r="G2047" s="102" t="b">
        <v>0</v>
      </c>
    </row>
    <row r="2048" spans="1:7" ht="15">
      <c r="A2048" s="103" t="s">
        <v>1415</v>
      </c>
      <c r="B2048" s="102">
        <v>3</v>
      </c>
      <c r="C2048" s="105">
        <v>0.0011023916921223272</v>
      </c>
      <c r="D2048" s="102" t="s">
        <v>650</v>
      </c>
      <c r="E2048" s="102" t="b">
        <v>0</v>
      </c>
      <c r="F2048" s="102" t="b">
        <v>0</v>
      </c>
      <c r="G2048" s="102" t="b">
        <v>0</v>
      </c>
    </row>
    <row r="2049" spans="1:7" ht="15">
      <c r="A2049" s="103" t="s">
        <v>1287</v>
      </c>
      <c r="B2049" s="102">
        <v>3</v>
      </c>
      <c r="C2049" s="105">
        <v>0.0011023916921223272</v>
      </c>
      <c r="D2049" s="102" t="s">
        <v>650</v>
      </c>
      <c r="E2049" s="102" t="b">
        <v>0</v>
      </c>
      <c r="F2049" s="102" t="b">
        <v>0</v>
      </c>
      <c r="G2049" s="102" t="b">
        <v>0</v>
      </c>
    </row>
    <row r="2050" spans="1:7" ht="15">
      <c r="A2050" s="103" t="s">
        <v>937</v>
      </c>
      <c r="B2050" s="102">
        <v>3</v>
      </c>
      <c r="C2050" s="105">
        <v>0.0009159859838770753</v>
      </c>
      <c r="D2050" s="102" t="s">
        <v>650</v>
      </c>
      <c r="E2050" s="102" t="b">
        <v>0</v>
      </c>
      <c r="F2050" s="102" t="b">
        <v>0</v>
      </c>
      <c r="G2050" s="102" t="b">
        <v>0</v>
      </c>
    </row>
    <row r="2051" spans="1:7" ht="15">
      <c r="A2051" s="103" t="s">
        <v>985</v>
      </c>
      <c r="B2051" s="102">
        <v>3</v>
      </c>
      <c r="C2051" s="105">
        <v>0.0011023916921223272</v>
      </c>
      <c r="D2051" s="102" t="s">
        <v>650</v>
      </c>
      <c r="E2051" s="102" t="b">
        <v>0</v>
      </c>
      <c r="F2051" s="102" t="b">
        <v>0</v>
      </c>
      <c r="G2051" s="102" t="b">
        <v>0</v>
      </c>
    </row>
    <row r="2052" spans="1:7" ht="15">
      <c r="A2052" s="103" t="s">
        <v>1182</v>
      </c>
      <c r="B2052" s="102">
        <v>3</v>
      </c>
      <c r="C2052" s="105">
        <v>0.0009159859838770753</v>
      </c>
      <c r="D2052" s="102" t="s">
        <v>650</v>
      </c>
      <c r="E2052" s="102" t="b">
        <v>0</v>
      </c>
      <c r="F2052" s="102" t="b">
        <v>0</v>
      </c>
      <c r="G2052" s="102" t="b">
        <v>0</v>
      </c>
    </row>
    <row r="2053" spans="1:7" ht="15">
      <c r="A2053" s="103" t="s">
        <v>1288</v>
      </c>
      <c r="B2053" s="102">
        <v>3</v>
      </c>
      <c r="C2053" s="105">
        <v>0.0009159859838770753</v>
      </c>
      <c r="D2053" s="102" t="s">
        <v>650</v>
      </c>
      <c r="E2053" s="102" t="b">
        <v>0</v>
      </c>
      <c r="F2053" s="102" t="b">
        <v>1</v>
      </c>
      <c r="G2053" s="102" t="b">
        <v>0</v>
      </c>
    </row>
    <row r="2054" spans="1:7" ht="15">
      <c r="A2054" s="103" t="s">
        <v>1387</v>
      </c>
      <c r="B2054" s="102">
        <v>3</v>
      </c>
      <c r="C2054" s="105">
        <v>0.0009159859838770753</v>
      </c>
      <c r="D2054" s="102" t="s">
        <v>650</v>
      </c>
      <c r="E2054" s="102" t="b">
        <v>0</v>
      </c>
      <c r="F2054" s="102" t="b">
        <v>0</v>
      </c>
      <c r="G2054" s="102" t="b">
        <v>0</v>
      </c>
    </row>
    <row r="2055" spans="1:7" ht="15">
      <c r="A2055" s="103" t="s">
        <v>760</v>
      </c>
      <c r="B2055" s="102">
        <v>3</v>
      </c>
      <c r="C2055" s="105">
        <v>0.0009159859838770753</v>
      </c>
      <c r="D2055" s="102" t="s">
        <v>650</v>
      </c>
      <c r="E2055" s="102" t="b">
        <v>0</v>
      </c>
      <c r="F2055" s="102" t="b">
        <v>0</v>
      </c>
      <c r="G2055" s="102" t="b">
        <v>0</v>
      </c>
    </row>
    <row r="2056" spans="1:7" ht="15">
      <c r="A2056" s="103" t="s">
        <v>1292</v>
      </c>
      <c r="B2056" s="102">
        <v>3</v>
      </c>
      <c r="C2056" s="105">
        <v>0.0009159859838770753</v>
      </c>
      <c r="D2056" s="102" t="s">
        <v>650</v>
      </c>
      <c r="E2056" s="102" t="b">
        <v>0</v>
      </c>
      <c r="F2056" s="102" t="b">
        <v>0</v>
      </c>
      <c r="G2056" s="102" t="b">
        <v>0</v>
      </c>
    </row>
    <row r="2057" spans="1:7" ht="15">
      <c r="A2057" s="103" t="s">
        <v>1391</v>
      </c>
      <c r="B2057" s="102">
        <v>3</v>
      </c>
      <c r="C2057" s="105">
        <v>0.0011023916921223272</v>
      </c>
      <c r="D2057" s="102" t="s">
        <v>650</v>
      </c>
      <c r="E2057" s="102" t="b">
        <v>0</v>
      </c>
      <c r="F2057" s="102" t="b">
        <v>0</v>
      </c>
      <c r="G2057" s="102" t="b">
        <v>0</v>
      </c>
    </row>
    <row r="2058" spans="1:7" ht="15">
      <c r="A2058" s="103" t="s">
        <v>815</v>
      </c>
      <c r="B2058" s="102">
        <v>3</v>
      </c>
      <c r="C2058" s="105">
        <v>0.0009159859838770753</v>
      </c>
      <c r="D2058" s="102" t="s">
        <v>650</v>
      </c>
      <c r="E2058" s="102" t="b">
        <v>0</v>
      </c>
      <c r="F2058" s="102" t="b">
        <v>0</v>
      </c>
      <c r="G2058" s="102" t="b">
        <v>0</v>
      </c>
    </row>
    <row r="2059" spans="1:7" ht="15">
      <c r="A2059" s="103" t="s">
        <v>755</v>
      </c>
      <c r="B2059" s="102">
        <v>3</v>
      </c>
      <c r="C2059" s="105">
        <v>0.0009159859838770753</v>
      </c>
      <c r="D2059" s="102" t="s">
        <v>650</v>
      </c>
      <c r="E2059" s="102" t="b">
        <v>0</v>
      </c>
      <c r="F2059" s="102" t="b">
        <v>0</v>
      </c>
      <c r="G2059" s="102" t="b">
        <v>0</v>
      </c>
    </row>
    <row r="2060" spans="1:7" ht="15">
      <c r="A2060" s="103" t="s">
        <v>798</v>
      </c>
      <c r="B2060" s="102">
        <v>3</v>
      </c>
      <c r="C2060" s="105">
        <v>0.0009159859838770753</v>
      </c>
      <c r="D2060" s="102" t="s">
        <v>650</v>
      </c>
      <c r="E2060" s="102" t="b">
        <v>0</v>
      </c>
      <c r="F2060" s="102" t="b">
        <v>0</v>
      </c>
      <c r="G2060" s="102" t="b">
        <v>0</v>
      </c>
    </row>
    <row r="2061" spans="1:7" ht="15">
      <c r="A2061" s="103" t="s">
        <v>847</v>
      </c>
      <c r="B2061" s="102">
        <v>3</v>
      </c>
      <c r="C2061" s="105">
        <v>0.0011023916921223272</v>
      </c>
      <c r="D2061" s="102" t="s">
        <v>650</v>
      </c>
      <c r="E2061" s="102" t="b">
        <v>0</v>
      </c>
      <c r="F2061" s="102" t="b">
        <v>0</v>
      </c>
      <c r="G2061" s="102" t="b">
        <v>0</v>
      </c>
    </row>
    <row r="2062" spans="1:7" ht="15">
      <c r="A2062" s="103" t="s">
        <v>1105</v>
      </c>
      <c r="B2062" s="102">
        <v>3</v>
      </c>
      <c r="C2062" s="105">
        <v>0.0009159859838770753</v>
      </c>
      <c r="D2062" s="102" t="s">
        <v>650</v>
      </c>
      <c r="E2062" s="102" t="b">
        <v>0</v>
      </c>
      <c r="F2062" s="102" t="b">
        <v>0</v>
      </c>
      <c r="G2062" s="102" t="b">
        <v>0</v>
      </c>
    </row>
    <row r="2063" spans="1:7" ht="15">
      <c r="A2063" s="103" t="s">
        <v>775</v>
      </c>
      <c r="B2063" s="102">
        <v>3</v>
      </c>
      <c r="C2063" s="105">
        <v>0.0011023916921223272</v>
      </c>
      <c r="D2063" s="102" t="s">
        <v>650</v>
      </c>
      <c r="E2063" s="102" t="b">
        <v>0</v>
      </c>
      <c r="F2063" s="102" t="b">
        <v>0</v>
      </c>
      <c r="G2063" s="102" t="b">
        <v>0</v>
      </c>
    </row>
    <row r="2064" spans="1:7" ht="15">
      <c r="A2064" s="103" t="s">
        <v>906</v>
      </c>
      <c r="B2064" s="102">
        <v>3</v>
      </c>
      <c r="C2064" s="105">
        <v>0.0009159859838770753</v>
      </c>
      <c r="D2064" s="102" t="s">
        <v>650</v>
      </c>
      <c r="E2064" s="102" t="b">
        <v>0</v>
      </c>
      <c r="F2064" s="102" t="b">
        <v>0</v>
      </c>
      <c r="G2064" s="102" t="b">
        <v>0</v>
      </c>
    </row>
    <row r="2065" spans="1:7" ht="15">
      <c r="A2065" s="103" t="s">
        <v>1289</v>
      </c>
      <c r="B2065" s="102">
        <v>3</v>
      </c>
      <c r="C2065" s="105">
        <v>0.0014210543551399502</v>
      </c>
      <c r="D2065" s="102" t="s">
        <v>650</v>
      </c>
      <c r="E2065" s="102" t="b">
        <v>0</v>
      </c>
      <c r="F2065" s="102" t="b">
        <v>0</v>
      </c>
      <c r="G2065" s="102" t="b">
        <v>0</v>
      </c>
    </row>
    <row r="2066" spans="1:7" ht="15">
      <c r="A2066" s="103" t="s">
        <v>820</v>
      </c>
      <c r="B2066" s="102">
        <v>3</v>
      </c>
      <c r="C2066" s="105">
        <v>0.0014210543551399502</v>
      </c>
      <c r="D2066" s="102" t="s">
        <v>650</v>
      </c>
      <c r="E2066" s="102" t="b">
        <v>0</v>
      </c>
      <c r="F2066" s="102" t="b">
        <v>0</v>
      </c>
      <c r="G2066" s="102" t="b">
        <v>0</v>
      </c>
    </row>
    <row r="2067" spans="1:7" ht="15">
      <c r="A2067" s="103" t="s">
        <v>1293</v>
      </c>
      <c r="B2067" s="102">
        <v>3</v>
      </c>
      <c r="C2067" s="105">
        <v>0.0009159859838770753</v>
      </c>
      <c r="D2067" s="102" t="s">
        <v>650</v>
      </c>
      <c r="E2067" s="102" t="b">
        <v>1</v>
      </c>
      <c r="F2067" s="102" t="b">
        <v>0</v>
      </c>
      <c r="G2067" s="102" t="b">
        <v>0</v>
      </c>
    </row>
    <row r="2068" spans="1:7" ht="15">
      <c r="A2068" s="103" t="s">
        <v>736</v>
      </c>
      <c r="B2068" s="102">
        <v>3</v>
      </c>
      <c r="C2068" s="105">
        <v>0.0009159859838770753</v>
      </c>
      <c r="D2068" s="102" t="s">
        <v>650</v>
      </c>
      <c r="E2068" s="102" t="b">
        <v>0</v>
      </c>
      <c r="F2068" s="102" t="b">
        <v>0</v>
      </c>
      <c r="G2068" s="102" t="b">
        <v>0</v>
      </c>
    </row>
    <row r="2069" spans="1:7" ht="15">
      <c r="A2069" s="103" t="s">
        <v>1093</v>
      </c>
      <c r="B2069" s="102">
        <v>3</v>
      </c>
      <c r="C2069" s="105">
        <v>0.0009159859838770753</v>
      </c>
      <c r="D2069" s="102" t="s">
        <v>650</v>
      </c>
      <c r="E2069" s="102" t="b">
        <v>0</v>
      </c>
      <c r="F2069" s="102" t="b">
        <v>0</v>
      </c>
      <c r="G2069" s="102" t="b">
        <v>0</v>
      </c>
    </row>
    <row r="2070" spans="1:7" ht="15">
      <c r="A2070" s="103" t="s">
        <v>1190</v>
      </c>
      <c r="B2070" s="102">
        <v>3</v>
      </c>
      <c r="C2070" s="105">
        <v>0.0014210543551399502</v>
      </c>
      <c r="D2070" s="102" t="s">
        <v>650</v>
      </c>
      <c r="E2070" s="102" t="b">
        <v>0</v>
      </c>
      <c r="F2070" s="102" t="b">
        <v>0</v>
      </c>
      <c r="G2070" s="102" t="b">
        <v>0</v>
      </c>
    </row>
    <row r="2071" spans="1:7" ht="15">
      <c r="A2071" s="103" t="s">
        <v>824</v>
      </c>
      <c r="B2071" s="102">
        <v>3</v>
      </c>
      <c r="C2071" s="105">
        <v>0.0011023916921223272</v>
      </c>
      <c r="D2071" s="102" t="s">
        <v>650</v>
      </c>
      <c r="E2071" s="102" t="b">
        <v>0</v>
      </c>
      <c r="F2071" s="102" t="b">
        <v>0</v>
      </c>
      <c r="G2071" s="102" t="b">
        <v>0</v>
      </c>
    </row>
    <row r="2072" spans="1:7" ht="15">
      <c r="A2072" s="103" t="s">
        <v>897</v>
      </c>
      <c r="B2072" s="102">
        <v>3</v>
      </c>
      <c r="C2072" s="105">
        <v>0.0011023916921223272</v>
      </c>
      <c r="D2072" s="102" t="s">
        <v>650</v>
      </c>
      <c r="E2072" s="102" t="b">
        <v>0</v>
      </c>
      <c r="F2072" s="102" t="b">
        <v>1</v>
      </c>
      <c r="G2072" s="102" t="b">
        <v>0</v>
      </c>
    </row>
    <row r="2073" spans="1:7" ht="15">
      <c r="A2073" s="103" t="s">
        <v>1443</v>
      </c>
      <c r="B2073" s="102">
        <v>3</v>
      </c>
      <c r="C2073" s="105">
        <v>0.0009159859838770753</v>
      </c>
      <c r="D2073" s="102" t="s">
        <v>650</v>
      </c>
      <c r="E2073" s="102" t="b">
        <v>0</v>
      </c>
      <c r="F2073" s="102" t="b">
        <v>0</v>
      </c>
      <c r="G2073" s="102" t="b">
        <v>0</v>
      </c>
    </row>
    <row r="2074" spans="1:7" ht="15">
      <c r="A2074" s="103" t="s">
        <v>1210</v>
      </c>
      <c r="B2074" s="102">
        <v>3</v>
      </c>
      <c r="C2074" s="105">
        <v>0.0009159859838770753</v>
      </c>
      <c r="D2074" s="102" t="s">
        <v>650</v>
      </c>
      <c r="E2074" s="102" t="b">
        <v>0</v>
      </c>
      <c r="F2074" s="102" t="b">
        <v>0</v>
      </c>
      <c r="G2074" s="102" t="b">
        <v>0</v>
      </c>
    </row>
    <row r="2075" spans="1:7" ht="15">
      <c r="A2075" s="103" t="s">
        <v>1381</v>
      </c>
      <c r="B2075" s="102">
        <v>3</v>
      </c>
      <c r="C2075" s="105">
        <v>0.0009159859838770753</v>
      </c>
      <c r="D2075" s="102" t="s">
        <v>650</v>
      </c>
      <c r="E2075" s="102" t="b">
        <v>0</v>
      </c>
      <c r="F2075" s="102" t="b">
        <v>0</v>
      </c>
      <c r="G2075" s="102" t="b">
        <v>0</v>
      </c>
    </row>
    <row r="2076" spans="1:7" ht="15">
      <c r="A2076" s="103" t="s">
        <v>962</v>
      </c>
      <c r="B2076" s="102">
        <v>3</v>
      </c>
      <c r="C2076" s="105">
        <v>0.0009159859838770753</v>
      </c>
      <c r="D2076" s="102" t="s">
        <v>650</v>
      </c>
      <c r="E2076" s="102" t="b">
        <v>0</v>
      </c>
      <c r="F2076" s="102" t="b">
        <v>0</v>
      </c>
      <c r="G2076" s="102" t="b">
        <v>0</v>
      </c>
    </row>
    <row r="2077" spans="1:7" ht="15">
      <c r="A2077" s="103" t="s">
        <v>1099</v>
      </c>
      <c r="B2077" s="102">
        <v>3</v>
      </c>
      <c r="C2077" s="105">
        <v>0.0009159859838770753</v>
      </c>
      <c r="D2077" s="102" t="s">
        <v>650</v>
      </c>
      <c r="E2077" s="102" t="b">
        <v>0</v>
      </c>
      <c r="F2077" s="102" t="b">
        <v>0</v>
      </c>
      <c r="G2077" s="102" t="b">
        <v>0</v>
      </c>
    </row>
    <row r="2078" spans="1:7" ht="15">
      <c r="A2078" s="103" t="s">
        <v>1053</v>
      </c>
      <c r="B2078" s="102">
        <v>3</v>
      </c>
      <c r="C2078" s="105">
        <v>0.0009159859838770753</v>
      </c>
      <c r="D2078" s="102" t="s">
        <v>650</v>
      </c>
      <c r="E2078" s="102" t="b">
        <v>0</v>
      </c>
      <c r="F2078" s="102" t="b">
        <v>0</v>
      </c>
      <c r="G2078" s="102" t="b">
        <v>0</v>
      </c>
    </row>
    <row r="2079" spans="1:7" ht="15">
      <c r="A2079" s="103" t="s">
        <v>803</v>
      </c>
      <c r="B2079" s="102">
        <v>3</v>
      </c>
      <c r="C2079" s="105">
        <v>0.0009159859838770753</v>
      </c>
      <c r="D2079" s="102" t="s">
        <v>650</v>
      </c>
      <c r="E2079" s="102" t="b">
        <v>0</v>
      </c>
      <c r="F2079" s="102" t="b">
        <v>0</v>
      </c>
      <c r="G2079" s="102" t="b">
        <v>0</v>
      </c>
    </row>
    <row r="2080" spans="1:7" ht="15">
      <c r="A2080" s="103" t="s">
        <v>788</v>
      </c>
      <c r="B2080" s="102">
        <v>3</v>
      </c>
      <c r="C2080" s="105">
        <v>0.0009159859838770753</v>
      </c>
      <c r="D2080" s="102" t="s">
        <v>650</v>
      </c>
      <c r="E2080" s="102" t="b">
        <v>0</v>
      </c>
      <c r="F2080" s="102" t="b">
        <v>0</v>
      </c>
      <c r="G2080" s="102" t="b">
        <v>0</v>
      </c>
    </row>
    <row r="2081" spans="1:7" ht="15">
      <c r="A2081" s="103" t="s">
        <v>1389</v>
      </c>
      <c r="B2081" s="102">
        <v>3</v>
      </c>
      <c r="C2081" s="105">
        <v>0.0009159859838770753</v>
      </c>
      <c r="D2081" s="102" t="s">
        <v>650</v>
      </c>
      <c r="E2081" s="102" t="b">
        <v>0</v>
      </c>
      <c r="F2081" s="102" t="b">
        <v>0</v>
      </c>
      <c r="G2081" s="102" t="b">
        <v>0</v>
      </c>
    </row>
    <row r="2082" spans="1:7" ht="15">
      <c r="A2082" s="103" t="s">
        <v>1046</v>
      </c>
      <c r="B2082" s="102">
        <v>3</v>
      </c>
      <c r="C2082" s="105">
        <v>0.0009159859838770753</v>
      </c>
      <c r="D2082" s="102" t="s">
        <v>650</v>
      </c>
      <c r="E2082" s="102" t="b">
        <v>0</v>
      </c>
      <c r="F2082" s="102" t="b">
        <v>0</v>
      </c>
      <c r="G2082" s="102" t="b">
        <v>0</v>
      </c>
    </row>
    <row r="2083" spans="1:7" ht="15">
      <c r="A2083" s="103" t="s">
        <v>1045</v>
      </c>
      <c r="B2083" s="102">
        <v>3</v>
      </c>
      <c r="C2083" s="105">
        <v>0.0009159859838770753</v>
      </c>
      <c r="D2083" s="102" t="s">
        <v>650</v>
      </c>
      <c r="E2083" s="102" t="b">
        <v>0</v>
      </c>
      <c r="F2083" s="102" t="b">
        <v>0</v>
      </c>
      <c r="G2083" s="102" t="b">
        <v>0</v>
      </c>
    </row>
    <row r="2084" spans="1:7" ht="15">
      <c r="A2084" s="103" t="s">
        <v>1384</v>
      </c>
      <c r="B2084" s="102">
        <v>3</v>
      </c>
      <c r="C2084" s="105">
        <v>0.0009159859838770753</v>
      </c>
      <c r="D2084" s="102" t="s">
        <v>650</v>
      </c>
      <c r="E2084" s="102" t="b">
        <v>0</v>
      </c>
      <c r="F2084" s="102" t="b">
        <v>0</v>
      </c>
      <c r="G2084" s="102" t="b">
        <v>0</v>
      </c>
    </row>
    <row r="2085" spans="1:7" ht="15">
      <c r="A2085" s="103" t="s">
        <v>1165</v>
      </c>
      <c r="B2085" s="102">
        <v>3</v>
      </c>
      <c r="C2085" s="105">
        <v>0.0009159859838770753</v>
      </c>
      <c r="D2085" s="102" t="s">
        <v>650</v>
      </c>
      <c r="E2085" s="102" t="b">
        <v>0</v>
      </c>
      <c r="F2085" s="102" t="b">
        <v>0</v>
      </c>
      <c r="G2085" s="102" t="b">
        <v>0</v>
      </c>
    </row>
    <row r="2086" spans="1:7" ht="15">
      <c r="A2086" s="103" t="s">
        <v>891</v>
      </c>
      <c r="B2086" s="102">
        <v>3</v>
      </c>
      <c r="C2086" s="105">
        <v>0.0011023916921223272</v>
      </c>
      <c r="D2086" s="102" t="s">
        <v>650</v>
      </c>
      <c r="E2086" s="102" t="b">
        <v>0</v>
      </c>
      <c r="F2086" s="102" t="b">
        <v>0</v>
      </c>
      <c r="G2086" s="102" t="b">
        <v>0</v>
      </c>
    </row>
    <row r="2087" spans="1:7" ht="15">
      <c r="A2087" s="103" t="s">
        <v>918</v>
      </c>
      <c r="B2087" s="102">
        <v>3</v>
      </c>
      <c r="C2087" s="105">
        <v>0.0011023916921223272</v>
      </c>
      <c r="D2087" s="102" t="s">
        <v>650</v>
      </c>
      <c r="E2087" s="102" t="b">
        <v>0</v>
      </c>
      <c r="F2087" s="102" t="b">
        <v>0</v>
      </c>
      <c r="G2087" s="102" t="b">
        <v>0</v>
      </c>
    </row>
    <row r="2088" spans="1:7" ht="15">
      <c r="A2088" s="103" t="s">
        <v>1205</v>
      </c>
      <c r="B2088" s="102">
        <v>3</v>
      </c>
      <c r="C2088" s="105">
        <v>0.0011023916921223272</v>
      </c>
      <c r="D2088" s="102" t="s">
        <v>650</v>
      </c>
      <c r="E2088" s="102" t="b">
        <v>0</v>
      </c>
      <c r="F2088" s="102" t="b">
        <v>0</v>
      </c>
      <c r="G2088" s="102" t="b">
        <v>0</v>
      </c>
    </row>
    <row r="2089" spans="1:7" ht="15">
      <c r="A2089" s="103" t="s">
        <v>1405</v>
      </c>
      <c r="B2089" s="102">
        <v>3</v>
      </c>
      <c r="C2089" s="105">
        <v>0.0014210543551399502</v>
      </c>
      <c r="D2089" s="102" t="s">
        <v>650</v>
      </c>
      <c r="E2089" s="102" t="b">
        <v>0</v>
      </c>
      <c r="F2089" s="102" t="b">
        <v>0</v>
      </c>
      <c r="G2089" s="102" t="b">
        <v>0</v>
      </c>
    </row>
    <row r="2090" spans="1:7" ht="15">
      <c r="A2090" s="103" t="s">
        <v>1155</v>
      </c>
      <c r="B2090" s="102">
        <v>3</v>
      </c>
      <c r="C2090" s="105">
        <v>0.0014210543551399502</v>
      </c>
      <c r="D2090" s="102" t="s">
        <v>650</v>
      </c>
      <c r="E2090" s="102" t="b">
        <v>0</v>
      </c>
      <c r="F2090" s="102" t="b">
        <v>0</v>
      </c>
      <c r="G2090" s="102" t="b">
        <v>0</v>
      </c>
    </row>
    <row r="2091" spans="1:7" ht="15">
      <c r="A2091" s="103" t="s">
        <v>759</v>
      </c>
      <c r="B2091" s="102">
        <v>3</v>
      </c>
      <c r="C2091" s="105">
        <v>0.0009159859838770753</v>
      </c>
      <c r="D2091" s="102" t="s">
        <v>650</v>
      </c>
      <c r="E2091" s="102" t="b">
        <v>0</v>
      </c>
      <c r="F2091" s="102" t="b">
        <v>0</v>
      </c>
      <c r="G2091" s="102" t="b">
        <v>0</v>
      </c>
    </row>
    <row r="2092" spans="1:7" ht="15">
      <c r="A2092" s="103" t="s">
        <v>1016</v>
      </c>
      <c r="B2092" s="102">
        <v>3</v>
      </c>
      <c r="C2092" s="105">
        <v>0.0014210543551399502</v>
      </c>
      <c r="D2092" s="102" t="s">
        <v>650</v>
      </c>
      <c r="E2092" s="102" t="b">
        <v>0</v>
      </c>
      <c r="F2092" s="102" t="b">
        <v>0</v>
      </c>
      <c r="G2092" s="102" t="b">
        <v>0</v>
      </c>
    </row>
    <row r="2093" spans="1:7" ht="15">
      <c r="A2093" s="103" t="s">
        <v>1209</v>
      </c>
      <c r="B2093" s="102">
        <v>3</v>
      </c>
      <c r="C2093" s="105">
        <v>0.0011023916921223272</v>
      </c>
      <c r="D2093" s="102" t="s">
        <v>650</v>
      </c>
      <c r="E2093" s="102" t="b">
        <v>0</v>
      </c>
      <c r="F2093" s="102" t="b">
        <v>0</v>
      </c>
      <c r="G2093" s="102" t="b">
        <v>0</v>
      </c>
    </row>
    <row r="2094" spans="1:7" ht="15">
      <c r="A2094" s="103" t="s">
        <v>963</v>
      </c>
      <c r="B2094" s="102">
        <v>3</v>
      </c>
      <c r="C2094" s="105">
        <v>0.0014210543551399502</v>
      </c>
      <c r="D2094" s="102" t="s">
        <v>650</v>
      </c>
      <c r="E2094" s="102" t="b">
        <v>0</v>
      </c>
      <c r="F2094" s="102" t="b">
        <v>0</v>
      </c>
      <c r="G2094" s="102" t="b">
        <v>0</v>
      </c>
    </row>
    <row r="2095" spans="1:7" ht="15">
      <c r="A2095" s="103" t="s">
        <v>1171</v>
      </c>
      <c r="B2095" s="102">
        <v>3</v>
      </c>
      <c r="C2095" s="105">
        <v>0.0011023916921223272</v>
      </c>
      <c r="D2095" s="102" t="s">
        <v>650</v>
      </c>
      <c r="E2095" s="102" t="b">
        <v>0</v>
      </c>
      <c r="F2095" s="102" t="b">
        <v>0</v>
      </c>
      <c r="G2095" s="102" t="b">
        <v>0</v>
      </c>
    </row>
    <row r="2096" spans="1:7" ht="15">
      <c r="A2096" s="103" t="s">
        <v>1383</v>
      </c>
      <c r="B2096" s="102">
        <v>3</v>
      </c>
      <c r="C2096" s="105">
        <v>0.0014210543551399502</v>
      </c>
      <c r="D2096" s="102" t="s">
        <v>650</v>
      </c>
      <c r="E2096" s="102" t="b">
        <v>0</v>
      </c>
      <c r="F2096" s="102" t="b">
        <v>0</v>
      </c>
      <c r="G2096" s="102" t="b">
        <v>0</v>
      </c>
    </row>
    <row r="2097" spans="1:7" ht="15">
      <c r="A2097" s="103" t="s">
        <v>1096</v>
      </c>
      <c r="B2097" s="102">
        <v>2</v>
      </c>
      <c r="C2097" s="105">
        <v>0.0007349277947482182</v>
      </c>
      <c r="D2097" s="102" t="s">
        <v>650</v>
      </c>
      <c r="E2097" s="102" t="b">
        <v>0</v>
      </c>
      <c r="F2097" s="102" t="b">
        <v>0</v>
      </c>
      <c r="G2097" s="102" t="b">
        <v>0</v>
      </c>
    </row>
    <row r="2098" spans="1:7" ht="15">
      <c r="A2098" s="103" t="s">
        <v>1973</v>
      </c>
      <c r="B2098" s="102">
        <v>2</v>
      </c>
      <c r="C2098" s="105">
        <v>0.0009473695700933001</v>
      </c>
      <c r="D2098" s="102" t="s">
        <v>650</v>
      </c>
      <c r="E2098" s="102" t="b">
        <v>1</v>
      </c>
      <c r="F2098" s="102" t="b">
        <v>0</v>
      </c>
      <c r="G2098" s="102" t="b">
        <v>0</v>
      </c>
    </row>
    <row r="2099" spans="1:7" ht="15">
      <c r="A2099" s="103" t="s">
        <v>870</v>
      </c>
      <c r="B2099" s="102">
        <v>2</v>
      </c>
      <c r="C2099" s="105">
        <v>0.0007349277947482182</v>
      </c>
      <c r="D2099" s="102" t="s">
        <v>650</v>
      </c>
      <c r="E2099" s="102" t="b">
        <v>0</v>
      </c>
      <c r="F2099" s="102" t="b">
        <v>0</v>
      </c>
      <c r="G2099" s="102" t="b">
        <v>0</v>
      </c>
    </row>
    <row r="2100" spans="1:7" ht="15">
      <c r="A2100" s="103" t="s">
        <v>1868</v>
      </c>
      <c r="B2100" s="102">
        <v>2</v>
      </c>
      <c r="C2100" s="105">
        <v>0.0007349277947482182</v>
      </c>
      <c r="D2100" s="102" t="s">
        <v>650</v>
      </c>
      <c r="E2100" s="102" t="b">
        <v>0</v>
      </c>
      <c r="F2100" s="102" t="b">
        <v>0</v>
      </c>
      <c r="G2100" s="102" t="b">
        <v>0</v>
      </c>
    </row>
    <row r="2101" spans="1:7" ht="15">
      <c r="A2101" s="103" t="s">
        <v>1161</v>
      </c>
      <c r="B2101" s="102">
        <v>2</v>
      </c>
      <c r="C2101" s="105">
        <v>0.0009473695700933001</v>
      </c>
      <c r="D2101" s="102" t="s">
        <v>650</v>
      </c>
      <c r="E2101" s="102" t="b">
        <v>0</v>
      </c>
      <c r="F2101" s="102" t="b">
        <v>0</v>
      </c>
      <c r="G2101" s="102" t="b">
        <v>0</v>
      </c>
    </row>
    <row r="2102" spans="1:7" ht="15">
      <c r="A2102" s="103" t="s">
        <v>1419</v>
      </c>
      <c r="B2102" s="102">
        <v>2</v>
      </c>
      <c r="C2102" s="105">
        <v>0.0007349277947482182</v>
      </c>
      <c r="D2102" s="102" t="s">
        <v>650</v>
      </c>
      <c r="E2102" s="102" t="b">
        <v>0</v>
      </c>
      <c r="F2102" s="102" t="b">
        <v>0</v>
      </c>
      <c r="G2102" s="102" t="b">
        <v>0</v>
      </c>
    </row>
    <row r="2103" spans="1:7" ht="15">
      <c r="A2103" s="103" t="s">
        <v>1974</v>
      </c>
      <c r="B2103" s="102">
        <v>2</v>
      </c>
      <c r="C2103" s="105">
        <v>0.0009473695700933001</v>
      </c>
      <c r="D2103" s="102" t="s">
        <v>650</v>
      </c>
      <c r="E2103" s="102" t="b">
        <v>0</v>
      </c>
      <c r="F2103" s="102" t="b">
        <v>0</v>
      </c>
      <c r="G2103" s="102" t="b">
        <v>0</v>
      </c>
    </row>
    <row r="2104" spans="1:7" ht="15">
      <c r="A2104" s="103" t="s">
        <v>1452</v>
      </c>
      <c r="B2104" s="102">
        <v>2</v>
      </c>
      <c r="C2104" s="105">
        <v>0.0009473695700933001</v>
      </c>
      <c r="D2104" s="102" t="s">
        <v>650</v>
      </c>
      <c r="E2104" s="102" t="b">
        <v>0</v>
      </c>
      <c r="F2104" s="102" t="b">
        <v>0</v>
      </c>
      <c r="G2104" s="102" t="b">
        <v>0</v>
      </c>
    </row>
    <row r="2105" spans="1:7" ht="15">
      <c r="A2105" s="103" t="s">
        <v>1764</v>
      </c>
      <c r="B2105" s="102">
        <v>2</v>
      </c>
      <c r="C2105" s="105">
        <v>0.0007349277947482182</v>
      </c>
      <c r="D2105" s="102" t="s">
        <v>650</v>
      </c>
      <c r="E2105" s="102" t="b">
        <v>0</v>
      </c>
      <c r="F2105" s="102" t="b">
        <v>0</v>
      </c>
      <c r="G2105" s="102" t="b">
        <v>0</v>
      </c>
    </row>
    <row r="2106" spans="1:7" ht="15">
      <c r="A2106" s="103" t="s">
        <v>1183</v>
      </c>
      <c r="B2106" s="102">
        <v>2</v>
      </c>
      <c r="C2106" s="105">
        <v>0.0007349277947482182</v>
      </c>
      <c r="D2106" s="102" t="s">
        <v>650</v>
      </c>
      <c r="E2106" s="102" t="b">
        <v>0</v>
      </c>
      <c r="F2106" s="102" t="b">
        <v>0</v>
      </c>
      <c r="G2106" s="102" t="b">
        <v>0</v>
      </c>
    </row>
    <row r="2107" spans="1:7" ht="15">
      <c r="A2107" s="103" t="s">
        <v>1975</v>
      </c>
      <c r="B2107" s="102">
        <v>2</v>
      </c>
      <c r="C2107" s="105">
        <v>0.0009473695700933001</v>
      </c>
      <c r="D2107" s="102" t="s">
        <v>650</v>
      </c>
      <c r="E2107" s="102" t="b">
        <v>0</v>
      </c>
      <c r="F2107" s="102" t="b">
        <v>0</v>
      </c>
      <c r="G2107" s="102" t="b">
        <v>0</v>
      </c>
    </row>
    <row r="2108" spans="1:7" ht="15">
      <c r="A2108" s="103" t="s">
        <v>873</v>
      </c>
      <c r="B2108" s="102">
        <v>2</v>
      </c>
      <c r="C2108" s="105">
        <v>0.0007349277947482182</v>
      </c>
      <c r="D2108" s="102" t="s">
        <v>650</v>
      </c>
      <c r="E2108" s="102" t="b">
        <v>0</v>
      </c>
      <c r="F2108" s="102" t="b">
        <v>0</v>
      </c>
      <c r="G2108" s="102" t="b">
        <v>0</v>
      </c>
    </row>
    <row r="2109" spans="1:7" ht="15">
      <c r="A2109" s="103" t="s">
        <v>1976</v>
      </c>
      <c r="B2109" s="102">
        <v>2</v>
      </c>
      <c r="C2109" s="105">
        <v>0.0007349277947482182</v>
      </c>
      <c r="D2109" s="102" t="s">
        <v>650</v>
      </c>
      <c r="E2109" s="102" t="b">
        <v>1</v>
      </c>
      <c r="F2109" s="102" t="b">
        <v>0</v>
      </c>
      <c r="G2109" s="102" t="b">
        <v>0</v>
      </c>
    </row>
    <row r="2110" spans="1:7" ht="15">
      <c r="A2110" s="103" t="s">
        <v>1246</v>
      </c>
      <c r="B2110" s="102">
        <v>2</v>
      </c>
      <c r="C2110" s="105">
        <v>0.0007349277947482182</v>
      </c>
      <c r="D2110" s="102" t="s">
        <v>650</v>
      </c>
      <c r="E2110" s="102" t="b">
        <v>0</v>
      </c>
      <c r="F2110" s="102" t="b">
        <v>0</v>
      </c>
      <c r="G2110" s="102" t="b">
        <v>0</v>
      </c>
    </row>
    <row r="2111" spans="1:7" ht="15">
      <c r="A2111" s="103" t="s">
        <v>888</v>
      </c>
      <c r="B2111" s="102">
        <v>2</v>
      </c>
      <c r="C2111" s="105">
        <v>0.0007349277947482182</v>
      </c>
      <c r="D2111" s="102" t="s">
        <v>650</v>
      </c>
      <c r="E2111" s="102" t="b">
        <v>0</v>
      </c>
      <c r="F2111" s="102" t="b">
        <v>0</v>
      </c>
      <c r="G2111" s="102" t="b">
        <v>0</v>
      </c>
    </row>
    <row r="2112" spans="1:7" ht="15">
      <c r="A2112" s="103" t="s">
        <v>786</v>
      </c>
      <c r="B2112" s="102">
        <v>2</v>
      </c>
      <c r="C2112" s="105">
        <v>0.0009473695700933001</v>
      </c>
      <c r="D2112" s="102" t="s">
        <v>650</v>
      </c>
      <c r="E2112" s="102" t="b">
        <v>0</v>
      </c>
      <c r="F2112" s="102" t="b">
        <v>0</v>
      </c>
      <c r="G2112" s="102" t="b">
        <v>0</v>
      </c>
    </row>
    <row r="2113" spans="1:7" ht="15">
      <c r="A2113" s="103" t="s">
        <v>951</v>
      </c>
      <c r="B2113" s="102">
        <v>2</v>
      </c>
      <c r="C2113" s="105">
        <v>0.0007349277947482182</v>
      </c>
      <c r="D2113" s="102" t="s">
        <v>650</v>
      </c>
      <c r="E2113" s="102" t="b">
        <v>0</v>
      </c>
      <c r="F2113" s="102" t="b">
        <v>0</v>
      </c>
      <c r="G2113" s="102" t="b">
        <v>0</v>
      </c>
    </row>
    <row r="2114" spans="1:7" ht="15">
      <c r="A2114" s="103" t="s">
        <v>1436</v>
      </c>
      <c r="B2114" s="102">
        <v>2</v>
      </c>
      <c r="C2114" s="105">
        <v>0.0007349277947482182</v>
      </c>
      <c r="D2114" s="102" t="s">
        <v>650</v>
      </c>
      <c r="E2114" s="102" t="b">
        <v>0</v>
      </c>
      <c r="F2114" s="102" t="b">
        <v>0</v>
      </c>
      <c r="G2114" s="102" t="b">
        <v>0</v>
      </c>
    </row>
    <row r="2115" spans="1:7" ht="15">
      <c r="A2115" s="103" t="s">
        <v>898</v>
      </c>
      <c r="B2115" s="102">
        <v>2</v>
      </c>
      <c r="C2115" s="105">
        <v>0.0007349277947482182</v>
      </c>
      <c r="D2115" s="102" t="s">
        <v>650</v>
      </c>
      <c r="E2115" s="102" t="b">
        <v>0</v>
      </c>
      <c r="F2115" s="102" t="b">
        <v>0</v>
      </c>
      <c r="G2115" s="102" t="b">
        <v>0</v>
      </c>
    </row>
    <row r="2116" spans="1:7" ht="15">
      <c r="A2116" s="103" t="s">
        <v>926</v>
      </c>
      <c r="B2116" s="102">
        <v>2</v>
      </c>
      <c r="C2116" s="105">
        <v>0.0007349277947482182</v>
      </c>
      <c r="D2116" s="102" t="s">
        <v>650</v>
      </c>
      <c r="E2116" s="102" t="b">
        <v>0</v>
      </c>
      <c r="F2116" s="102" t="b">
        <v>0</v>
      </c>
      <c r="G2116" s="102" t="b">
        <v>0</v>
      </c>
    </row>
    <row r="2117" spans="1:7" ht="15">
      <c r="A2117" s="103" t="s">
        <v>1428</v>
      </c>
      <c r="B2117" s="102">
        <v>2</v>
      </c>
      <c r="C2117" s="105">
        <v>0.0007349277947482182</v>
      </c>
      <c r="D2117" s="102" t="s">
        <v>650</v>
      </c>
      <c r="E2117" s="102" t="b">
        <v>0</v>
      </c>
      <c r="F2117" s="102" t="b">
        <v>0</v>
      </c>
      <c r="G2117" s="102" t="b">
        <v>0</v>
      </c>
    </row>
    <row r="2118" spans="1:7" ht="15">
      <c r="A2118" s="103" t="s">
        <v>1852</v>
      </c>
      <c r="B2118" s="102">
        <v>2</v>
      </c>
      <c r="C2118" s="105">
        <v>0.0009473695700933001</v>
      </c>
      <c r="D2118" s="102" t="s">
        <v>650</v>
      </c>
      <c r="E2118" s="102" t="b">
        <v>1</v>
      </c>
      <c r="F2118" s="102" t="b">
        <v>0</v>
      </c>
      <c r="G2118" s="102" t="b">
        <v>0</v>
      </c>
    </row>
    <row r="2119" spans="1:7" ht="15">
      <c r="A2119" s="103" t="s">
        <v>1429</v>
      </c>
      <c r="B2119" s="102">
        <v>2</v>
      </c>
      <c r="C2119" s="105">
        <v>0.0007349277947482182</v>
      </c>
      <c r="D2119" s="102" t="s">
        <v>650</v>
      </c>
      <c r="E2119" s="102" t="b">
        <v>0</v>
      </c>
      <c r="F2119" s="102" t="b">
        <v>0</v>
      </c>
      <c r="G2119" s="102" t="b">
        <v>0</v>
      </c>
    </row>
    <row r="2120" spans="1:7" ht="15">
      <c r="A2120" s="103" t="s">
        <v>1586</v>
      </c>
      <c r="B2120" s="102">
        <v>2</v>
      </c>
      <c r="C2120" s="105">
        <v>0.0007349277947482182</v>
      </c>
      <c r="D2120" s="102" t="s">
        <v>650</v>
      </c>
      <c r="E2120" s="102" t="b">
        <v>0</v>
      </c>
      <c r="F2120" s="102" t="b">
        <v>0</v>
      </c>
      <c r="G2120" s="102" t="b">
        <v>0</v>
      </c>
    </row>
    <row r="2121" spans="1:7" ht="15">
      <c r="A2121" s="103" t="s">
        <v>1430</v>
      </c>
      <c r="B2121" s="102">
        <v>2</v>
      </c>
      <c r="C2121" s="105">
        <v>0.0007349277947482182</v>
      </c>
      <c r="D2121" s="102" t="s">
        <v>650</v>
      </c>
      <c r="E2121" s="102" t="b">
        <v>0</v>
      </c>
      <c r="F2121" s="102" t="b">
        <v>0</v>
      </c>
      <c r="G2121" s="102" t="b">
        <v>0</v>
      </c>
    </row>
    <row r="2122" spans="1:7" ht="15">
      <c r="A2122" s="103" t="s">
        <v>1853</v>
      </c>
      <c r="B2122" s="102">
        <v>2</v>
      </c>
      <c r="C2122" s="105">
        <v>0.0007349277947482182</v>
      </c>
      <c r="D2122" s="102" t="s">
        <v>650</v>
      </c>
      <c r="E2122" s="102" t="b">
        <v>0</v>
      </c>
      <c r="F2122" s="102" t="b">
        <v>0</v>
      </c>
      <c r="G2122" s="102" t="b">
        <v>0</v>
      </c>
    </row>
    <row r="2123" spans="1:7" ht="15">
      <c r="A2123" s="103" t="s">
        <v>893</v>
      </c>
      <c r="B2123" s="102">
        <v>2</v>
      </c>
      <c r="C2123" s="105">
        <v>0.0007349277947482182</v>
      </c>
      <c r="D2123" s="102" t="s">
        <v>650</v>
      </c>
      <c r="E2123" s="102" t="b">
        <v>0</v>
      </c>
      <c r="F2123" s="102" t="b">
        <v>0</v>
      </c>
      <c r="G2123" s="102" t="b">
        <v>0</v>
      </c>
    </row>
    <row r="2124" spans="1:7" ht="15">
      <c r="A2124" s="103" t="s">
        <v>829</v>
      </c>
      <c r="B2124" s="102">
        <v>2</v>
      </c>
      <c r="C2124" s="105">
        <v>0.0007349277947482182</v>
      </c>
      <c r="D2124" s="102" t="s">
        <v>650</v>
      </c>
      <c r="E2124" s="102" t="b">
        <v>0</v>
      </c>
      <c r="F2124" s="102" t="b">
        <v>0</v>
      </c>
      <c r="G2124" s="102" t="b">
        <v>0</v>
      </c>
    </row>
    <row r="2125" spans="1:7" ht="15">
      <c r="A2125" s="103" t="s">
        <v>1073</v>
      </c>
      <c r="B2125" s="102">
        <v>2</v>
      </c>
      <c r="C2125" s="105">
        <v>0.0007349277947482182</v>
      </c>
      <c r="D2125" s="102" t="s">
        <v>650</v>
      </c>
      <c r="E2125" s="102" t="b">
        <v>0</v>
      </c>
      <c r="F2125" s="102" t="b">
        <v>0</v>
      </c>
      <c r="G2125" s="102" t="b">
        <v>0</v>
      </c>
    </row>
    <row r="2126" spans="1:7" ht="15">
      <c r="A2126" s="103" t="s">
        <v>1855</v>
      </c>
      <c r="B2126" s="102">
        <v>2</v>
      </c>
      <c r="C2126" s="105">
        <v>0.0009473695700933001</v>
      </c>
      <c r="D2126" s="102" t="s">
        <v>650</v>
      </c>
      <c r="E2126" s="102" t="b">
        <v>0</v>
      </c>
      <c r="F2126" s="102" t="b">
        <v>0</v>
      </c>
      <c r="G2126" s="102" t="b">
        <v>0</v>
      </c>
    </row>
    <row r="2127" spans="1:7" ht="15">
      <c r="A2127" s="103" t="s">
        <v>1798</v>
      </c>
      <c r="B2127" s="102">
        <v>2</v>
      </c>
      <c r="C2127" s="105">
        <v>0.0007349277947482182</v>
      </c>
      <c r="D2127" s="102" t="s">
        <v>650</v>
      </c>
      <c r="E2127" s="102" t="b">
        <v>0</v>
      </c>
      <c r="F2127" s="102" t="b">
        <v>0</v>
      </c>
      <c r="G2127" s="102" t="b">
        <v>0</v>
      </c>
    </row>
    <row r="2128" spans="1:7" ht="15">
      <c r="A2128" s="103" t="s">
        <v>1817</v>
      </c>
      <c r="B2128" s="102">
        <v>2</v>
      </c>
      <c r="C2128" s="105">
        <v>0.0007349277947482182</v>
      </c>
      <c r="D2128" s="102" t="s">
        <v>650</v>
      </c>
      <c r="E2128" s="102" t="b">
        <v>0</v>
      </c>
      <c r="F2128" s="102" t="b">
        <v>0</v>
      </c>
      <c r="G2128" s="102" t="b">
        <v>0</v>
      </c>
    </row>
    <row r="2129" spans="1:7" ht="15">
      <c r="A2129" s="103" t="s">
        <v>1858</v>
      </c>
      <c r="B2129" s="102">
        <v>2</v>
      </c>
      <c r="C2129" s="105">
        <v>0.0009473695700933001</v>
      </c>
      <c r="D2129" s="102" t="s">
        <v>650</v>
      </c>
      <c r="E2129" s="102" t="b">
        <v>0</v>
      </c>
      <c r="F2129" s="102" t="b">
        <v>0</v>
      </c>
      <c r="G2129" s="102" t="b">
        <v>0</v>
      </c>
    </row>
    <row r="2130" spans="1:7" ht="15">
      <c r="A2130" s="103" t="s">
        <v>1382</v>
      </c>
      <c r="B2130" s="102">
        <v>2</v>
      </c>
      <c r="C2130" s="105">
        <v>0.0007349277947482182</v>
      </c>
      <c r="D2130" s="102" t="s">
        <v>650</v>
      </c>
      <c r="E2130" s="102" t="b">
        <v>0</v>
      </c>
      <c r="F2130" s="102" t="b">
        <v>0</v>
      </c>
      <c r="G2130" s="102" t="b">
        <v>0</v>
      </c>
    </row>
    <row r="2131" spans="1:7" ht="15">
      <c r="A2131" s="103" t="s">
        <v>1141</v>
      </c>
      <c r="B2131" s="102">
        <v>2</v>
      </c>
      <c r="C2131" s="105">
        <v>0.0007349277947482182</v>
      </c>
      <c r="D2131" s="102" t="s">
        <v>650</v>
      </c>
      <c r="E2131" s="102" t="b">
        <v>0</v>
      </c>
      <c r="F2131" s="102" t="b">
        <v>0</v>
      </c>
      <c r="G2131" s="102" t="b">
        <v>0</v>
      </c>
    </row>
    <row r="2132" spans="1:7" ht="15">
      <c r="A2132" s="103" t="s">
        <v>994</v>
      </c>
      <c r="B2132" s="102">
        <v>2</v>
      </c>
      <c r="C2132" s="105">
        <v>0.0007349277947482182</v>
      </c>
      <c r="D2132" s="102" t="s">
        <v>650</v>
      </c>
      <c r="E2132" s="102" t="b">
        <v>0</v>
      </c>
      <c r="F2132" s="102" t="b">
        <v>0</v>
      </c>
      <c r="G2132" s="102" t="b">
        <v>0</v>
      </c>
    </row>
    <row r="2133" spans="1:7" ht="15">
      <c r="A2133" s="103" t="s">
        <v>1173</v>
      </c>
      <c r="B2133" s="102">
        <v>2</v>
      </c>
      <c r="C2133" s="105">
        <v>0.0007349277947482182</v>
      </c>
      <c r="D2133" s="102" t="s">
        <v>650</v>
      </c>
      <c r="E2133" s="102" t="b">
        <v>0</v>
      </c>
      <c r="F2133" s="102" t="b">
        <v>0</v>
      </c>
      <c r="G2133" s="102" t="b">
        <v>0</v>
      </c>
    </row>
    <row r="2134" spans="1:7" ht="15">
      <c r="A2134" s="103" t="s">
        <v>1860</v>
      </c>
      <c r="B2134" s="102">
        <v>2</v>
      </c>
      <c r="C2134" s="105">
        <v>0.0007349277947482182</v>
      </c>
      <c r="D2134" s="102" t="s">
        <v>650</v>
      </c>
      <c r="E2134" s="102" t="b">
        <v>0</v>
      </c>
      <c r="F2134" s="102" t="b">
        <v>0</v>
      </c>
      <c r="G2134" s="102" t="b">
        <v>0</v>
      </c>
    </row>
    <row r="2135" spans="1:7" ht="15">
      <c r="A2135" s="103" t="s">
        <v>1861</v>
      </c>
      <c r="B2135" s="102">
        <v>2</v>
      </c>
      <c r="C2135" s="105">
        <v>0.0007349277947482182</v>
      </c>
      <c r="D2135" s="102" t="s">
        <v>650</v>
      </c>
      <c r="E2135" s="102" t="b">
        <v>0</v>
      </c>
      <c r="F2135" s="102" t="b">
        <v>0</v>
      </c>
      <c r="G2135" s="102" t="b">
        <v>0</v>
      </c>
    </row>
    <row r="2136" spans="1:7" ht="15">
      <c r="A2136" s="103" t="s">
        <v>1363</v>
      </c>
      <c r="B2136" s="102">
        <v>2</v>
      </c>
      <c r="C2136" s="105">
        <v>0.0007349277947482182</v>
      </c>
      <c r="D2136" s="102" t="s">
        <v>650</v>
      </c>
      <c r="E2136" s="102" t="b">
        <v>0</v>
      </c>
      <c r="F2136" s="102" t="b">
        <v>0</v>
      </c>
      <c r="G2136" s="102" t="b">
        <v>0</v>
      </c>
    </row>
    <row r="2137" spans="1:7" ht="15">
      <c r="A2137" s="103" t="s">
        <v>1294</v>
      </c>
      <c r="B2137" s="102">
        <v>2</v>
      </c>
      <c r="C2137" s="105">
        <v>0.0007349277947482182</v>
      </c>
      <c r="D2137" s="102" t="s">
        <v>650</v>
      </c>
      <c r="E2137" s="102" t="b">
        <v>0</v>
      </c>
      <c r="F2137" s="102" t="b">
        <v>0</v>
      </c>
      <c r="G2137" s="102" t="b">
        <v>0</v>
      </c>
    </row>
    <row r="2138" spans="1:7" ht="15">
      <c r="A2138" s="103" t="s">
        <v>1834</v>
      </c>
      <c r="B2138" s="102">
        <v>2</v>
      </c>
      <c r="C2138" s="105">
        <v>0.0007349277947482182</v>
      </c>
      <c r="D2138" s="102" t="s">
        <v>650</v>
      </c>
      <c r="E2138" s="102" t="b">
        <v>0</v>
      </c>
      <c r="F2138" s="102" t="b">
        <v>0</v>
      </c>
      <c r="G2138" s="102" t="b">
        <v>0</v>
      </c>
    </row>
    <row r="2139" spans="1:7" ht="15">
      <c r="A2139" s="103" t="s">
        <v>2013</v>
      </c>
      <c r="B2139" s="102">
        <v>2</v>
      </c>
      <c r="C2139" s="105">
        <v>0.0009473695700933001</v>
      </c>
      <c r="D2139" s="102" t="s">
        <v>650</v>
      </c>
      <c r="E2139" s="102" t="b">
        <v>0</v>
      </c>
      <c r="F2139" s="102" t="b">
        <v>0</v>
      </c>
      <c r="G2139" s="102" t="b">
        <v>0</v>
      </c>
    </row>
    <row r="2140" spans="1:7" ht="15">
      <c r="A2140" s="103" t="s">
        <v>2014</v>
      </c>
      <c r="B2140" s="102">
        <v>2</v>
      </c>
      <c r="C2140" s="105">
        <v>0.0009473695700933001</v>
      </c>
      <c r="D2140" s="102" t="s">
        <v>650</v>
      </c>
      <c r="E2140" s="102" t="b">
        <v>0</v>
      </c>
      <c r="F2140" s="102" t="b">
        <v>0</v>
      </c>
      <c r="G2140" s="102" t="b">
        <v>0</v>
      </c>
    </row>
    <row r="2141" spans="1:7" ht="15">
      <c r="A2141" s="103" t="s">
        <v>1296</v>
      </c>
      <c r="B2141" s="102">
        <v>2</v>
      </c>
      <c r="C2141" s="105">
        <v>0.0007349277947482182</v>
      </c>
      <c r="D2141" s="102" t="s">
        <v>650</v>
      </c>
      <c r="E2141" s="102" t="b">
        <v>0</v>
      </c>
      <c r="F2141" s="102" t="b">
        <v>0</v>
      </c>
      <c r="G2141" s="102" t="b">
        <v>0</v>
      </c>
    </row>
    <row r="2142" spans="1:7" ht="15">
      <c r="A2142" s="103" t="s">
        <v>1800</v>
      </c>
      <c r="B2142" s="102">
        <v>2</v>
      </c>
      <c r="C2142" s="105">
        <v>0.0007349277947482182</v>
      </c>
      <c r="D2142" s="102" t="s">
        <v>650</v>
      </c>
      <c r="E2142" s="102" t="b">
        <v>0</v>
      </c>
      <c r="F2142" s="102" t="b">
        <v>0</v>
      </c>
      <c r="G2142" s="102" t="b">
        <v>0</v>
      </c>
    </row>
    <row r="2143" spans="1:7" ht="15">
      <c r="A2143" s="103" t="s">
        <v>1770</v>
      </c>
      <c r="B2143" s="102">
        <v>2</v>
      </c>
      <c r="C2143" s="105">
        <v>0.0007349277947482182</v>
      </c>
      <c r="D2143" s="102" t="s">
        <v>650</v>
      </c>
      <c r="E2143" s="102" t="b">
        <v>0</v>
      </c>
      <c r="F2143" s="102" t="b">
        <v>0</v>
      </c>
      <c r="G2143" s="102" t="b">
        <v>0</v>
      </c>
    </row>
    <row r="2144" spans="1:7" ht="15">
      <c r="A2144" s="103" t="s">
        <v>930</v>
      </c>
      <c r="B2144" s="102">
        <v>2</v>
      </c>
      <c r="C2144" s="105">
        <v>0.0007349277947482182</v>
      </c>
      <c r="D2144" s="102" t="s">
        <v>650</v>
      </c>
      <c r="E2144" s="102" t="b">
        <v>0</v>
      </c>
      <c r="F2144" s="102" t="b">
        <v>0</v>
      </c>
      <c r="G2144" s="102" t="b">
        <v>0</v>
      </c>
    </row>
    <row r="2145" spans="1:7" ht="15">
      <c r="A2145" s="103" t="s">
        <v>959</v>
      </c>
      <c r="B2145" s="102">
        <v>2</v>
      </c>
      <c r="C2145" s="105">
        <v>0.0007349277947482182</v>
      </c>
      <c r="D2145" s="102" t="s">
        <v>650</v>
      </c>
      <c r="E2145" s="102" t="b">
        <v>0</v>
      </c>
      <c r="F2145" s="102" t="b">
        <v>0</v>
      </c>
      <c r="G2145" s="102" t="b">
        <v>0</v>
      </c>
    </row>
    <row r="2146" spans="1:7" ht="15">
      <c r="A2146" s="103" t="s">
        <v>763</v>
      </c>
      <c r="B2146" s="102">
        <v>2</v>
      </c>
      <c r="C2146" s="105">
        <v>0.0007349277947482182</v>
      </c>
      <c r="D2146" s="102" t="s">
        <v>650</v>
      </c>
      <c r="E2146" s="102" t="b">
        <v>0</v>
      </c>
      <c r="F2146" s="102" t="b">
        <v>0</v>
      </c>
      <c r="G2146" s="102" t="b">
        <v>0</v>
      </c>
    </row>
    <row r="2147" spans="1:7" ht="15">
      <c r="A2147" s="103" t="s">
        <v>1137</v>
      </c>
      <c r="B2147" s="102">
        <v>2</v>
      </c>
      <c r="C2147" s="105">
        <v>0.0007349277947482182</v>
      </c>
      <c r="D2147" s="102" t="s">
        <v>650</v>
      </c>
      <c r="E2147" s="102" t="b">
        <v>0</v>
      </c>
      <c r="F2147" s="102" t="b">
        <v>0</v>
      </c>
      <c r="G2147" s="102" t="b">
        <v>0</v>
      </c>
    </row>
    <row r="2148" spans="1:7" ht="15">
      <c r="A2148" s="103" t="s">
        <v>1092</v>
      </c>
      <c r="B2148" s="102">
        <v>2</v>
      </c>
      <c r="C2148" s="105">
        <v>0.0007349277947482182</v>
      </c>
      <c r="D2148" s="102" t="s">
        <v>650</v>
      </c>
      <c r="E2148" s="102" t="b">
        <v>0</v>
      </c>
      <c r="F2148" s="102" t="b">
        <v>0</v>
      </c>
      <c r="G2148" s="102" t="b">
        <v>0</v>
      </c>
    </row>
    <row r="2149" spans="1:7" ht="15">
      <c r="A2149" s="103" t="s">
        <v>1907</v>
      </c>
      <c r="B2149" s="102">
        <v>2</v>
      </c>
      <c r="C2149" s="105">
        <v>0.0009473695700933001</v>
      </c>
      <c r="D2149" s="102" t="s">
        <v>650</v>
      </c>
      <c r="E2149" s="102" t="b">
        <v>0</v>
      </c>
      <c r="F2149" s="102" t="b">
        <v>0</v>
      </c>
      <c r="G2149" s="102" t="b">
        <v>0</v>
      </c>
    </row>
    <row r="2150" spans="1:7" ht="15">
      <c r="A2150" s="103" t="s">
        <v>1374</v>
      </c>
      <c r="B2150" s="102">
        <v>2</v>
      </c>
      <c r="C2150" s="105">
        <v>0.0007349277947482182</v>
      </c>
      <c r="D2150" s="102" t="s">
        <v>650</v>
      </c>
      <c r="E2150" s="102" t="b">
        <v>0</v>
      </c>
      <c r="F2150" s="102" t="b">
        <v>0</v>
      </c>
      <c r="G2150" s="102" t="b">
        <v>0</v>
      </c>
    </row>
    <row r="2151" spans="1:7" ht="15">
      <c r="A2151" s="103" t="s">
        <v>1232</v>
      </c>
      <c r="B2151" s="102">
        <v>2</v>
      </c>
      <c r="C2151" s="105">
        <v>0.0007349277947482182</v>
      </c>
      <c r="D2151" s="102" t="s">
        <v>650</v>
      </c>
      <c r="E2151" s="102" t="b">
        <v>0</v>
      </c>
      <c r="F2151" s="102" t="b">
        <v>0</v>
      </c>
      <c r="G2151" s="102" t="b">
        <v>0</v>
      </c>
    </row>
    <row r="2152" spans="1:7" ht="15">
      <c r="A2152" s="103" t="s">
        <v>915</v>
      </c>
      <c r="B2152" s="102">
        <v>2</v>
      </c>
      <c r="C2152" s="105">
        <v>0.0007349277947482182</v>
      </c>
      <c r="D2152" s="102" t="s">
        <v>650</v>
      </c>
      <c r="E2152" s="102" t="b">
        <v>0</v>
      </c>
      <c r="F2152" s="102" t="b">
        <v>0</v>
      </c>
      <c r="G2152" s="102" t="b">
        <v>0</v>
      </c>
    </row>
    <row r="2153" spans="1:7" ht="15">
      <c r="A2153" s="103" t="s">
        <v>970</v>
      </c>
      <c r="B2153" s="102">
        <v>2</v>
      </c>
      <c r="C2153" s="105">
        <v>0.0007349277947482182</v>
      </c>
      <c r="D2153" s="102" t="s">
        <v>650</v>
      </c>
      <c r="E2153" s="102" t="b">
        <v>0</v>
      </c>
      <c r="F2153" s="102" t="b">
        <v>0</v>
      </c>
      <c r="G2153" s="102" t="b">
        <v>0</v>
      </c>
    </row>
    <row r="2154" spans="1:7" ht="15">
      <c r="A2154" s="103" t="s">
        <v>1267</v>
      </c>
      <c r="B2154" s="102">
        <v>2</v>
      </c>
      <c r="C2154" s="105">
        <v>0.0009473695700933001</v>
      </c>
      <c r="D2154" s="102" t="s">
        <v>650</v>
      </c>
      <c r="E2154" s="102" t="b">
        <v>0</v>
      </c>
      <c r="F2154" s="102" t="b">
        <v>0</v>
      </c>
      <c r="G2154" s="102" t="b">
        <v>0</v>
      </c>
    </row>
    <row r="2155" spans="1:7" ht="15">
      <c r="A2155" s="103" t="s">
        <v>1576</v>
      </c>
      <c r="B2155" s="102">
        <v>2</v>
      </c>
      <c r="C2155" s="105">
        <v>0.0009473695700933001</v>
      </c>
      <c r="D2155" s="102" t="s">
        <v>650</v>
      </c>
      <c r="E2155" s="102" t="b">
        <v>0</v>
      </c>
      <c r="F2155" s="102" t="b">
        <v>0</v>
      </c>
      <c r="G2155" s="102" t="b">
        <v>0</v>
      </c>
    </row>
    <row r="2156" spans="1:7" ht="15">
      <c r="A2156" s="103" t="s">
        <v>1577</v>
      </c>
      <c r="B2156" s="102">
        <v>2</v>
      </c>
      <c r="C2156" s="105">
        <v>0.0007349277947482182</v>
      </c>
      <c r="D2156" s="102" t="s">
        <v>650</v>
      </c>
      <c r="E2156" s="102" t="b">
        <v>0</v>
      </c>
      <c r="F2156" s="102" t="b">
        <v>0</v>
      </c>
      <c r="G2156" s="102" t="b">
        <v>0</v>
      </c>
    </row>
    <row r="2157" spans="1:7" ht="15">
      <c r="A2157" s="103" t="s">
        <v>1291</v>
      </c>
      <c r="B2157" s="102">
        <v>2</v>
      </c>
      <c r="C2157" s="105">
        <v>0.0009473695700933001</v>
      </c>
      <c r="D2157" s="102" t="s">
        <v>650</v>
      </c>
      <c r="E2157" s="102" t="b">
        <v>0</v>
      </c>
      <c r="F2157" s="102" t="b">
        <v>0</v>
      </c>
      <c r="G2157" s="102" t="b">
        <v>0</v>
      </c>
    </row>
    <row r="2158" spans="1:7" ht="15">
      <c r="A2158" s="103" t="s">
        <v>1578</v>
      </c>
      <c r="B2158" s="102">
        <v>2</v>
      </c>
      <c r="C2158" s="105">
        <v>0.0007349277947482182</v>
      </c>
      <c r="D2158" s="102" t="s">
        <v>650</v>
      </c>
      <c r="E2158" s="102" t="b">
        <v>0</v>
      </c>
      <c r="F2158" s="102" t="b">
        <v>0</v>
      </c>
      <c r="G2158" s="102" t="b">
        <v>0</v>
      </c>
    </row>
    <row r="2159" spans="1:7" ht="15">
      <c r="A2159" s="103" t="s">
        <v>1579</v>
      </c>
      <c r="B2159" s="102">
        <v>2</v>
      </c>
      <c r="C2159" s="105">
        <v>0.0007349277947482182</v>
      </c>
      <c r="D2159" s="102" t="s">
        <v>650</v>
      </c>
      <c r="E2159" s="102" t="b">
        <v>0</v>
      </c>
      <c r="F2159" s="102" t="b">
        <v>0</v>
      </c>
      <c r="G2159" s="102" t="b">
        <v>0</v>
      </c>
    </row>
    <row r="2160" spans="1:7" ht="15">
      <c r="A2160" s="103" t="s">
        <v>1583</v>
      </c>
      <c r="B2160" s="102">
        <v>2</v>
      </c>
      <c r="C2160" s="105">
        <v>0.0007349277947482182</v>
      </c>
      <c r="D2160" s="102" t="s">
        <v>650</v>
      </c>
      <c r="E2160" s="102" t="b">
        <v>0</v>
      </c>
      <c r="F2160" s="102" t="b">
        <v>0</v>
      </c>
      <c r="G2160" s="102" t="b">
        <v>0</v>
      </c>
    </row>
    <row r="2161" spans="1:7" ht="15">
      <c r="A2161" s="103" t="s">
        <v>1587</v>
      </c>
      <c r="B2161" s="102">
        <v>2</v>
      </c>
      <c r="C2161" s="105">
        <v>0.0007349277947482182</v>
      </c>
      <c r="D2161" s="102" t="s">
        <v>650</v>
      </c>
      <c r="E2161" s="102" t="b">
        <v>0</v>
      </c>
      <c r="F2161" s="102" t="b">
        <v>0</v>
      </c>
      <c r="G2161" s="102" t="b">
        <v>0</v>
      </c>
    </row>
    <row r="2162" spans="1:7" ht="15">
      <c r="A2162" s="103" t="s">
        <v>722</v>
      </c>
      <c r="B2162" s="102">
        <v>2</v>
      </c>
      <c r="C2162" s="105">
        <v>0.0007349277947482182</v>
      </c>
      <c r="D2162" s="102" t="s">
        <v>650</v>
      </c>
      <c r="E2162" s="102" t="b">
        <v>0</v>
      </c>
      <c r="F2162" s="102" t="b">
        <v>0</v>
      </c>
      <c r="G2162" s="102" t="b">
        <v>0</v>
      </c>
    </row>
    <row r="2163" spans="1:7" ht="15">
      <c r="A2163" s="103" t="s">
        <v>1262</v>
      </c>
      <c r="B2163" s="102">
        <v>2</v>
      </c>
      <c r="C2163" s="105">
        <v>0.0009473695700933001</v>
      </c>
      <c r="D2163" s="102" t="s">
        <v>650</v>
      </c>
      <c r="E2163" s="102" t="b">
        <v>1</v>
      </c>
      <c r="F2163" s="102" t="b">
        <v>0</v>
      </c>
      <c r="G2163" s="102" t="b">
        <v>0</v>
      </c>
    </row>
    <row r="2164" spans="1:7" ht="15">
      <c r="A2164" s="103" t="s">
        <v>1193</v>
      </c>
      <c r="B2164" s="102">
        <v>2</v>
      </c>
      <c r="C2164" s="105">
        <v>0.0007349277947482182</v>
      </c>
      <c r="D2164" s="102" t="s">
        <v>650</v>
      </c>
      <c r="E2164" s="102" t="b">
        <v>0</v>
      </c>
      <c r="F2164" s="102" t="b">
        <v>0</v>
      </c>
      <c r="G2164" s="102" t="b">
        <v>0</v>
      </c>
    </row>
    <row r="2165" spans="1:7" ht="15">
      <c r="A2165" s="103" t="s">
        <v>1444</v>
      </c>
      <c r="B2165" s="102">
        <v>2</v>
      </c>
      <c r="C2165" s="105">
        <v>0.0007349277947482182</v>
      </c>
      <c r="D2165" s="102" t="s">
        <v>650</v>
      </c>
      <c r="E2165" s="102" t="b">
        <v>0</v>
      </c>
      <c r="F2165" s="102" t="b">
        <v>0</v>
      </c>
      <c r="G2165" s="102" t="b">
        <v>0</v>
      </c>
    </row>
    <row r="2166" spans="1:7" ht="15">
      <c r="A2166" s="103" t="s">
        <v>1910</v>
      </c>
      <c r="B2166" s="102">
        <v>2</v>
      </c>
      <c r="C2166" s="105">
        <v>0.0007349277947482182</v>
      </c>
      <c r="D2166" s="102" t="s">
        <v>650</v>
      </c>
      <c r="E2166" s="102" t="b">
        <v>0</v>
      </c>
      <c r="F2166" s="102" t="b">
        <v>0</v>
      </c>
      <c r="G2166" s="102" t="b">
        <v>0</v>
      </c>
    </row>
    <row r="2167" spans="1:7" ht="15">
      <c r="A2167" s="103" t="s">
        <v>1911</v>
      </c>
      <c r="B2167" s="102">
        <v>2</v>
      </c>
      <c r="C2167" s="105">
        <v>0.0007349277947482182</v>
      </c>
      <c r="D2167" s="102" t="s">
        <v>650</v>
      </c>
      <c r="E2167" s="102" t="b">
        <v>0</v>
      </c>
      <c r="F2167" s="102" t="b">
        <v>1</v>
      </c>
      <c r="G2167" s="102" t="b">
        <v>0</v>
      </c>
    </row>
    <row r="2168" spans="1:7" ht="15">
      <c r="A2168" s="103" t="s">
        <v>1164</v>
      </c>
      <c r="B2168" s="102">
        <v>2</v>
      </c>
      <c r="C2168" s="105">
        <v>0.0007349277947482182</v>
      </c>
      <c r="D2168" s="102" t="s">
        <v>650</v>
      </c>
      <c r="E2168" s="102" t="b">
        <v>0</v>
      </c>
      <c r="F2168" s="102" t="b">
        <v>0</v>
      </c>
      <c r="G2168" s="102" t="b">
        <v>0</v>
      </c>
    </row>
    <row r="2169" spans="1:7" ht="15">
      <c r="A2169" s="103" t="s">
        <v>1329</v>
      </c>
      <c r="B2169" s="102">
        <v>2</v>
      </c>
      <c r="C2169" s="105">
        <v>0.0007349277947482182</v>
      </c>
      <c r="D2169" s="102" t="s">
        <v>650</v>
      </c>
      <c r="E2169" s="102" t="b">
        <v>0</v>
      </c>
      <c r="F2169" s="102" t="b">
        <v>0</v>
      </c>
      <c r="G2169" s="102" t="b">
        <v>0</v>
      </c>
    </row>
    <row r="2170" spans="1:7" ht="15">
      <c r="A2170" s="103" t="s">
        <v>1912</v>
      </c>
      <c r="B2170" s="102">
        <v>2</v>
      </c>
      <c r="C2170" s="105">
        <v>0.0007349277947482182</v>
      </c>
      <c r="D2170" s="102" t="s">
        <v>650</v>
      </c>
      <c r="E2170" s="102" t="b">
        <v>1</v>
      </c>
      <c r="F2170" s="102" t="b">
        <v>0</v>
      </c>
      <c r="G2170" s="102" t="b">
        <v>0</v>
      </c>
    </row>
    <row r="2171" spans="1:7" ht="15">
      <c r="A2171" s="103" t="s">
        <v>1913</v>
      </c>
      <c r="B2171" s="102">
        <v>2</v>
      </c>
      <c r="C2171" s="105">
        <v>0.0007349277947482182</v>
      </c>
      <c r="D2171" s="102" t="s">
        <v>650</v>
      </c>
      <c r="E2171" s="102" t="b">
        <v>0</v>
      </c>
      <c r="F2171" s="102" t="b">
        <v>0</v>
      </c>
      <c r="G2171" s="102" t="b">
        <v>0</v>
      </c>
    </row>
    <row r="2172" spans="1:7" ht="15">
      <c r="A2172" s="103" t="s">
        <v>1392</v>
      </c>
      <c r="B2172" s="102">
        <v>2</v>
      </c>
      <c r="C2172" s="105">
        <v>0.0007349277947482182</v>
      </c>
      <c r="D2172" s="102" t="s">
        <v>650</v>
      </c>
      <c r="E2172" s="102" t="b">
        <v>0</v>
      </c>
      <c r="F2172" s="102" t="b">
        <v>0</v>
      </c>
      <c r="G2172" s="102" t="b">
        <v>0</v>
      </c>
    </row>
    <row r="2173" spans="1:7" ht="15">
      <c r="A2173" s="103" t="s">
        <v>1373</v>
      </c>
      <c r="B2173" s="102">
        <v>2</v>
      </c>
      <c r="C2173" s="105">
        <v>0.0007349277947482182</v>
      </c>
      <c r="D2173" s="102" t="s">
        <v>650</v>
      </c>
      <c r="E2173" s="102" t="b">
        <v>0</v>
      </c>
      <c r="F2173" s="102" t="b">
        <v>0</v>
      </c>
      <c r="G2173" s="102" t="b">
        <v>0</v>
      </c>
    </row>
    <row r="2174" spans="1:7" ht="15">
      <c r="A2174" s="103" t="s">
        <v>1914</v>
      </c>
      <c r="B2174" s="102">
        <v>2</v>
      </c>
      <c r="C2174" s="105">
        <v>0.0007349277947482182</v>
      </c>
      <c r="D2174" s="102" t="s">
        <v>650</v>
      </c>
      <c r="E2174" s="102" t="b">
        <v>0</v>
      </c>
      <c r="F2174" s="102" t="b">
        <v>0</v>
      </c>
      <c r="G2174" s="102" t="b">
        <v>0</v>
      </c>
    </row>
    <row r="2175" spans="1:7" ht="15">
      <c r="A2175" s="103" t="s">
        <v>1915</v>
      </c>
      <c r="B2175" s="102">
        <v>2</v>
      </c>
      <c r="C2175" s="105">
        <v>0.0007349277947482182</v>
      </c>
      <c r="D2175" s="102" t="s">
        <v>650</v>
      </c>
      <c r="E2175" s="102" t="b">
        <v>0</v>
      </c>
      <c r="F2175" s="102" t="b">
        <v>0</v>
      </c>
      <c r="G2175" s="102" t="b">
        <v>0</v>
      </c>
    </row>
    <row r="2176" spans="1:7" ht="15">
      <c r="A2176" s="103" t="s">
        <v>1100</v>
      </c>
      <c r="B2176" s="102">
        <v>2</v>
      </c>
      <c r="C2176" s="105">
        <v>0.0007349277947482182</v>
      </c>
      <c r="D2176" s="102" t="s">
        <v>650</v>
      </c>
      <c r="E2176" s="102" t="b">
        <v>0</v>
      </c>
      <c r="F2176" s="102" t="b">
        <v>0</v>
      </c>
      <c r="G2176" s="102" t="b">
        <v>0</v>
      </c>
    </row>
    <row r="2177" spans="1:7" ht="15">
      <c r="A2177" s="103" t="s">
        <v>1339</v>
      </c>
      <c r="B2177" s="102">
        <v>2</v>
      </c>
      <c r="C2177" s="105">
        <v>0.0007349277947482182</v>
      </c>
      <c r="D2177" s="102" t="s">
        <v>650</v>
      </c>
      <c r="E2177" s="102" t="b">
        <v>0</v>
      </c>
      <c r="F2177" s="102" t="b">
        <v>0</v>
      </c>
      <c r="G2177" s="102" t="b">
        <v>0</v>
      </c>
    </row>
    <row r="2178" spans="1:7" ht="15">
      <c r="A2178" s="103" t="s">
        <v>1916</v>
      </c>
      <c r="B2178" s="102">
        <v>2</v>
      </c>
      <c r="C2178" s="105">
        <v>0.0007349277947482182</v>
      </c>
      <c r="D2178" s="102" t="s">
        <v>650</v>
      </c>
      <c r="E2178" s="102" t="b">
        <v>0</v>
      </c>
      <c r="F2178" s="102" t="b">
        <v>0</v>
      </c>
      <c r="G2178" s="102" t="b">
        <v>0</v>
      </c>
    </row>
    <row r="2179" spans="1:7" ht="15">
      <c r="A2179" s="103" t="s">
        <v>1917</v>
      </c>
      <c r="B2179" s="102">
        <v>2</v>
      </c>
      <c r="C2179" s="105">
        <v>0.0007349277947482182</v>
      </c>
      <c r="D2179" s="102" t="s">
        <v>650</v>
      </c>
      <c r="E2179" s="102" t="b">
        <v>0</v>
      </c>
      <c r="F2179" s="102" t="b">
        <v>0</v>
      </c>
      <c r="G2179" s="102" t="b">
        <v>0</v>
      </c>
    </row>
    <row r="2180" spans="1:7" ht="15">
      <c r="A2180" s="103" t="s">
        <v>1445</v>
      </c>
      <c r="B2180" s="102">
        <v>2</v>
      </c>
      <c r="C2180" s="105">
        <v>0.0007349277947482182</v>
      </c>
      <c r="D2180" s="102" t="s">
        <v>650</v>
      </c>
      <c r="E2180" s="102" t="b">
        <v>0</v>
      </c>
      <c r="F2180" s="102" t="b">
        <v>0</v>
      </c>
      <c r="G2180" s="102" t="b">
        <v>0</v>
      </c>
    </row>
    <row r="2181" spans="1:7" ht="15">
      <c r="A2181" s="103" t="s">
        <v>1918</v>
      </c>
      <c r="B2181" s="102">
        <v>2</v>
      </c>
      <c r="C2181" s="105">
        <v>0.0007349277947482182</v>
      </c>
      <c r="D2181" s="102" t="s">
        <v>650</v>
      </c>
      <c r="E2181" s="102" t="b">
        <v>0</v>
      </c>
      <c r="F2181" s="102" t="b">
        <v>0</v>
      </c>
      <c r="G2181" s="102" t="b">
        <v>0</v>
      </c>
    </row>
    <row r="2182" spans="1:7" ht="15">
      <c r="A2182" s="103" t="s">
        <v>1132</v>
      </c>
      <c r="B2182" s="102">
        <v>2</v>
      </c>
      <c r="C2182" s="105">
        <v>0.0007349277947482182</v>
      </c>
      <c r="D2182" s="102" t="s">
        <v>650</v>
      </c>
      <c r="E2182" s="102" t="b">
        <v>0</v>
      </c>
      <c r="F2182" s="102" t="b">
        <v>0</v>
      </c>
      <c r="G2182" s="102" t="b">
        <v>0</v>
      </c>
    </row>
    <row r="2183" spans="1:7" ht="15">
      <c r="A2183" s="103" t="s">
        <v>1023</v>
      </c>
      <c r="B2183" s="102">
        <v>2</v>
      </c>
      <c r="C2183" s="105">
        <v>0.0007349277947482182</v>
      </c>
      <c r="D2183" s="102" t="s">
        <v>650</v>
      </c>
      <c r="E2183" s="102" t="b">
        <v>0</v>
      </c>
      <c r="F2183" s="102" t="b">
        <v>0</v>
      </c>
      <c r="G2183" s="102" t="b">
        <v>0</v>
      </c>
    </row>
    <row r="2184" spans="1:7" ht="15">
      <c r="A2184" s="103" t="s">
        <v>905</v>
      </c>
      <c r="B2184" s="102">
        <v>2</v>
      </c>
      <c r="C2184" s="105">
        <v>0.0007349277947482182</v>
      </c>
      <c r="D2184" s="102" t="s">
        <v>650</v>
      </c>
      <c r="E2184" s="102" t="b">
        <v>0</v>
      </c>
      <c r="F2184" s="102" t="b">
        <v>0</v>
      </c>
      <c r="G2184" s="102" t="b">
        <v>0</v>
      </c>
    </row>
    <row r="2185" spans="1:7" ht="15">
      <c r="A2185" s="103" t="s">
        <v>1446</v>
      </c>
      <c r="B2185" s="102">
        <v>2</v>
      </c>
      <c r="C2185" s="105">
        <v>0.0007349277947482182</v>
      </c>
      <c r="D2185" s="102" t="s">
        <v>650</v>
      </c>
      <c r="E2185" s="102" t="b">
        <v>0</v>
      </c>
      <c r="F2185" s="102" t="b">
        <v>0</v>
      </c>
      <c r="G2185" s="102" t="b">
        <v>0</v>
      </c>
    </row>
    <row r="2186" spans="1:7" ht="15">
      <c r="A2186" s="103" t="s">
        <v>1919</v>
      </c>
      <c r="B2186" s="102">
        <v>2</v>
      </c>
      <c r="C2186" s="105">
        <v>0.0007349277947482182</v>
      </c>
      <c r="D2186" s="102" t="s">
        <v>650</v>
      </c>
      <c r="E2186" s="102" t="b">
        <v>0</v>
      </c>
      <c r="F2186" s="102" t="b">
        <v>0</v>
      </c>
      <c r="G2186" s="102" t="b">
        <v>0</v>
      </c>
    </row>
    <row r="2187" spans="1:7" ht="15">
      <c r="A2187" s="103" t="s">
        <v>1031</v>
      </c>
      <c r="B2187" s="102">
        <v>2</v>
      </c>
      <c r="C2187" s="105">
        <v>0.0007349277947482182</v>
      </c>
      <c r="D2187" s="102" t="s">
        <v>650</v>
      </c>
      <c r="E2187" s="102" t="b">
        <v>0</v>
      </c>
      <c r="F2187" s="102" t="b">
        <v>0</v>
      </c>
      <c r="G2187" s="102" t="b">
        <v>0</v>
      </c>
    </row>
    <row r="2188" spans="1:7" ht="15">
      <c r="A2188" s="103" t="s">
        <v>1228</v>
      </c>
      <c r="B2188" s="102">
        <v>2</v>
      </c>
      <c r="C2188" s="105">
        <v>0.0007349277947482182</v>
      </c>
      <c r="D2188" s="102" t="s">
        <v>650</v>
      </c>
      <c r="E2188" s="102" t="b">
        <v>0</v>
      </c>
      <c r="F2188" s="102" t="b">
        <v>0</v>
      </c>
      <c r="G2188" s="102" t="b">
        <v>0</v>
      </c>
    </row>
    <row r="2189" spans="1:7" ht="15">
      <c r="A2189" s="103" t="s">
        <v>932</v>
      </c>
      <c r="B2189" s="102">
        <v>2</v>
      </c>
      <c r="C2189" s="105">
        <v>0.0007349277947482182</v>
      </c>
      <c r="D2189" s="102" t="s">
        <v>650</v>
      </c>
      <c r="E2189" s="102" t="b">
        <v>0</v>
      </c>
      <c r="F2189" s="102" t="b">
        <v>0</v>
      </c>
      <c r="G2189" s="102" t="b">
        <v>0</v>
      </c>
    </row>
    <row r="2190" spans="1:7" ht="15">
      <c r="A2190" s="103" t="s">
        <v>1920</v>
      </c>
      <c r="B2190" s="102">
        <v>2</v>
      </c>
      <c r="C2190" s="105">
        <v>0.0007349277947482182</v>
      </c>
      <c r="D2190" s="102" t="s">
        <v>650</v>
      </c>
      <c r="E2190" s="102" t="b">
        <v>0</v>
      </c>
      <c r="F2190" s="102" t="b">
        <v>0</v>
      </c>
      <c r="G2190" s="102" t="b">
        <v>0</v>
      </c>
    </row>
    <row r="2191" spans="1:7" ht="15">
      <c r="A2191" s="103" t="s">
        <v>1371</v>
      </c>
      <c r="B2191" s="102">
        <v>2</v>
      </c>
      <c r="C2191" s="105">
        <v>0.0007349277947482182</v>
      </c>
      <c r="D2191" s="102" t="s">
        <v>650</v>
      </c>
      <c r="E2191" s="102" t="b">
        <v>0</v>
      </c>
      <c r="F2191" s="102" t="b">
        <v>0</v>
      </c>
      <c r="G2191" s="102" t="b">
        <v>0</v>
      </c>
    </row>
    <row r="2192" spans="1:7" ht="15">
      <c r="A2192" s="103" t="s">
        <v>1921</v>
      </c>
      <c r="B2192" s="102">
        <v>2</v>
      </c>
      <c r="C2192" s="105">
        <v>0.0007349277947482182</v>
      </c>
      <c r="D2192" s="102" t="s">
        <v>650</v>
      </c>
      <c r="E2192" s="102" t="b">
        <v>1</v>
      </c>
      <c r="F2192" s="102" t="b">
        <v>0</v>
      </c>
      <c r="G2192" s="102" t="b">
        <v>0</v>
      </c>
    </row>
    <row r="2193" spans="1:7" ht="15">
      <c r="A2193" s="103" t="s">
        <v>794</v>
      </c>
      <c r="B2193" s="102">
        <v>2</v>
      </c>
      <c r="C2193" s="105">
        <v>0.0007349277947482182</v>
      </c>
      <c r="D2193" s="102" t="s">
        <v>650</v>
      </c>
      <c r="E2193" s="102" t="b">
        <v>0</v>
      </c>
      <c r="F2193" s="102" t="b">
        <v>0</v>
      </c>
      <c r="G2193" s="102" t="b">
        <v>0</v>
      </c>
    </row>
    <row r="2194" spans="1:7" ht="15">
      <c r="A2194" s="103" t="s">
        <v>1025</v>
      </c>
      <c r="B2194" s="102">
        <v>2</v>
      </c>
      <c r="C2194" s="105">
        <v>0.0007349277947482182</v>
      </c>
      <c r="D2194" s="102" t="s">
        <v>650</v>
      </c>
      <c r="E2194" s="102" t="b">
        <v>0</v>
      </c>
      <c r="F2194" s="102" t="b">
        <v>0</v>
      </c>
      <c r="G2194" s="102" t="b">
        <v>0</v>
      </c>
    </row>
    <row r="2195" spans="1:7" ht="15">
      <c r="A2195" s="103" t="s">
        <v>1922</v>
      </c>
      <c r="B2195" s="102">
        <v>2</v>
      </c>
      <c r="C2195" s="105">
        <v>0.0007349277947482182</v>
      </c>
      <c r="D2195" s="102" t="s">
        <v>650</v>
      </c>
      <c r="E2195" s="102" t="b">
        <v>0</v>
      </c>
      <c r="F2195" s="102" t="b">
        <v>0</v>
      </c>
      <c r="G2195" s="102" t="b">
        <v>0</v>
      </c>
    </row>
    <row r="2196" spans="1:7" ht="15">
      <c r="A2196" s="103" t="s">
        <v>1923</v>
      </c>
      <c r="B2196" s="102">
        <v>2</v>
      </c>
      <c r="C2196" s="105">
        <v>0.0007349277947482182</v>
      </c>
      <c r="D2196" s="102" t="s">
        <v>650</v>
      </c>
      <c r="E2196" s="102" t="b">
        <v>0</v>
      </c>
      <c r="F2196" s="102" t="b">
        <v>0</v>
      </c>
      <c r="G2196" s="102" t="b">
        <v>0</v>
      </c>
    </row>
    <row r="2197" spans="1:7" ht="15">
      <c r="A2197" s="103" t="s">
        <v>1924</v>
      </c>
      <c r="B2197" s="102">
        <v>2</v>
      </c>
      <c r="C2197" s="105">
        <v>0.0007349277947482182</v>
      </c>
      <c r="D2197" s="102" t="s">
        <v>650</v>
      </c>
      <c r="E2197" s="102" t="b">
        <v>0</v>
      </c>
      <c r="F2197" s="102" t="b">
        <v>0</v>
      </c>
      <c r="G2197" s="102" t="b">
        <v>0</v>
      </c>
    </row>
    <row r="2198" spans="1:7" ht="15">
      <c r="A2198" s="103" t="s">
        <v>1147</v>
      </c>
      <c r="B2198" s="102">
        <v>2</v>
      </c>
      <c r="C2198" s="105">
        <v>0.0007349277947482182</v>
      </c>
      <c r="D2198" s="102" t="s">
        <v>650</v>
      </c>
      <c r="E2198" s="102" t="b">
        <v>0</v>
      </c>
      <c r="F2198" s="102" t="b">
        <v>0</v>
      </c>
      <c r="G2198" s="102" t="b">
        <v>0</v>
      </c>
    </row>
    <row r="2199" spans="1:7" ht="15">
      <c r="A2199" s="103" t="s">
        <v>1925</v>
      </c>
      <c r="B2199" s="102">
        <v>2</v>
      </c>
      <c r="C2199" s="105">
        <v>0.0007349277947482182</v>
      </c>
      <c r="D2199" s="102" t="s">
        <v>650</v>
      </c>
      <c r="E2199" s="102" t="b">
        <v>0</v>
      </c>
      <c r="F2199" s="102" t="b">
        <v>0</v>
      </c>
      <c r="G2199" s="102" t="b">
        <v>0</v>
      </c>
    </row>
    <row r="2200" spans="1:7" ht="15">
      <c r="A2200" s="103" t="s">
        <v>1926</v>
      </c>
      <c r="B2200" s="102">
        <v>2</v>
      </c>
      <c r="C2200" s="105">
        <v>0.0007349277947482182</v>
      </c>
      <c r="D2200" s="102" t="s">
        <v>650</v>
      </c>
      <c r="E2200" s="102" t="b">
        <v>0</v>
      </c>
      <c r="F2200" s="102" t="b">
        <v>0</v>
      </c>
      <c r="G2200" s="102" t="b">
        <v>0</v>
      </c>
    </row>
    <row r="2201" spans="1:7" ht="15">
      <c r="A2201" s="103" t="s">
        <v>1927</v>
      </c>
      <c r="B2201" s="102">
        <v>2</v>
      </c>
      <c r="C2201" s="105">
        <v>0.0007349277947482182</v>
      </c>
      <c r="D2201" s="102" t="s">
        <v>650</v>
      </c>
      <c r="E2201" s="102" t="b">
        <v>0</v>
      </c>
      <c r="F2201" s="102" t="b">
        <v>0</v>
      </c>
      <c r="G2201" s="102" t="b">
        <v>0</v>
      </c>
    </row>
    <row r="2202" spans="1:7" ht="15">
      <c r="A2202" s="103" t="s">
        <v>1928</v>
      </c>
      <c r="B2202" s="102">
        <v>2</v>
      </c>
      <c r="C2202" s="105">
        <v>0.0007349277947482182</v>
      </c>
      <c r="D2202" s="102" t="s">
        <v>650</v>
      </c>
      <c r="E2202" s="102" t="b">
        <v>0</v>
      </c>
      <c r="F2202" s="102" t="b">
        <v>0</v>
      </c>
      <c r="G2202" s="102" t="b">
        <v>0</v>
      </c>
    </row>
    <row r="2203" spans="1:7" ht="15">
      <c r="A2203" s="103" t="s">
        <v>1929</v>
      </c>
      <c r="B2203" s="102">
        <v>2</v>
      </c>
      <c r="C2203" s="105">
        <v>0.0007349277947482182</v>
      </c>
      <c r="D2203" s="102" t="s">
        <v>650</v>
      </c>
      <c r="E2203" s="102" t="b">
        <v>0</v>
      </c>
      <c r="F2203" s="102" t="b">
        <v>0</v>
      </c>
      <c r="G2203" s="102" t="b">
        <v>0</v>
      </c>
    </row>
    <row r="2204" spans="1:7" ht="15">
      <c r="A2204" s="103" t="s">
        <v>1930</v>
      </c>
      <c r="B2204" s="102">
        <v>2</v>
      </c>
      <c r="C2204" s="105">
        <v>0.0007349277947482182</v>
      </c>
      <c r="D2204" s="102" t="s">
        <v>650</v>
      </c>
      <c r="E2204" s="102" t="b">
        <v>0</v>
      </c>
      <c r="F2204" s="102" t="b">
        <v>0</v>
      </c>
      <c r="G2204" s="102" t="b">
        <v>0</v>
      </c>
    </row>
    <row r="2205" spans="1:7" ht="15">
      <c r="A2205" s="103" t="s">
        <v>1011</v>
      </c>
      <c r="B2205" s="102">
        <v>2</v>
      </c>
      <c r="C2205" s="105">
        <v>0.0007349277947482182</v>
      </c>
      <c r="D2205" s="102" t="s">
        <v>650</v>
      </c>
      <c r="E2205" s="102" t="b">
        <v>0</v>
      </c>
      <c r="F2205" s="102" t="b">
        <v>0</v>
      </c>
      <c r="G2205" s="102" t="b">
        <v>0</v>
      </c>
    </row>
    <row r="2206" spans="1:7" ht="15">
      <c r="A2206" s="103" t="s">
        <v>1931</v>
      </c>
      <c r="B2206" s="102">
        <v>2</v>
      </c>
      <c r="C2206" s="105">
        <v>0.0007349277947482182</v>
      </c>
      <c r="D2206" s="102" t="s">
        <v>650</v>
      </c>
      <c r="E2206" s="102" t="b">
        <v>0</v>
      </c>
      <c r="F2206" s="102" t="b">
        <v>0</v>
      </c>
      <c r="G2206" s="102" t="b">
        <v>0</v>
      </c>
    </row>
    <row r="2207" spans="1:7" ht="15">
      <c r="A2207" s="103" t="s">
        <v>1932</v>
      </c>
      <c r="B2207" s="102">
        <v>2</v>
      </c>
      <c r="C2207" s="105">
        <v>0.0007349277947482182</v>
      </c>
      <c r="D2207" s="102" t="s">
        <v>650</v>
      </c>
      <c r="E2207" s="102" t="b">
        <v>0</v>
      </c>
      <c r="F2207" s="102" t="b">
        <v>1</v>
      </c>
      <c r="G2207" s="102" t="b">
        <v>0</v>
      </c>
    </row>
    <row r="2208" spans="1:7" ht="15">
      <c r="A2208" s="103" t="s">
        <v>1396</v>
      </c>
      <c r="B2208" s="102">
        <v>2</v>
      </c>
      <c r="C2208" s="105">
        <v>0.0007349277947482182</v>
      </c>
      <c r="D2208" s="102" t="s">
        <v>650</v>
      </c>
      <c r="E2208" s="102" t="b">
        <v>0</v>
      </c>
      <c r="F2208" s="102" t="b">
        <v>0</v>
      </c>
      <c r="G2208" s="102" t="b">
        <v>0</v>
      </c>
    </row>
    <row r="2209" spans="1:7" ht="15">
      <c r="A2209" s="103" t="s">
        <v>1933</v>
      </c>
      <c r="B2209" s="102">
        <v>2</v>
      </c>
      <c r="C2209" s="105">
        <v>0.0007349277947482182</v>
      </c>
      <c r="D2209" s="102" t="s">
        <v>650</v>
      </c>
      <c r="E2209" s="102" t="b">
        <v>0</v>
      </c>
      <c r="F2209" s="102" t="b">
        <v>0</v>
      </c>
      <c r="G2209" s="102" t="b">
        <v>0</v>
      </c>
    </row>
    <row r="2210" spans="1:7" ht="15">
      <c r="A2210" s="103" t="s">
        <v>1082</v>
      </c>
      <c r="B2210" s="102">
        <v>2</v>
      </c>
      <c r="C2210" s="105">
        <v>0.0007349277947482182</v>
      </c>
      <c r="D2210" s="102" t="s">
        <v>650</v>
      </c>
      <c r="E2210" s="102" t="b">
        <v>0</v>
      </c>
      <c r="F2210" s="102" t="b">
        <v>0</v>
      </c>
      <c r="G2210" s="102" t="b">
        <v>0</v>
      </c>
    </row>
    <row r="2211" spans="1:7" ht="15">
      <c r="A2211" s="103" t="s">
        <v>1934</v>
      </c>
      <c r="B2211" s="102">
        <v>2</v>
      </c>
      <c r="C2211" s="105">
        <v>0.0007349277947482182</v>
      </c>
      <c r="D2211" s="102" t="s">
        <v>650</v>
      </c>
      <c r="E2211" s="102" t="b">
        <v>0</v>
      </c>
      <c r="F2211" s="102" t="b">
        <v>1</v>
      </c>
      <c r="G2211" s="102" t="b">
        <v>0</v>
      </c>
    </row>
    <row r="2212" spans="1:7" ht="15">
      <c r="A2212" s="103" t="s">
        <v>1935</v>
      </c>
      <c r="B2212" s="102">
        <v>2</v>
      </c>
      <c r="C2212" s="105">
        <v>0.0007349277947482182</v>
      </c>
      <c r="D2212" s="102" t="s">
        <v>650</v>
      </c>
      <c r="E2212" s="102" t="b">
        <v>0</v>
      </c>
      <c r="F2212" s="102" t="b">
        <v>0</v>
      </c>
      <c r="G2212" s="102" t="b">
        <v>0</v>
      </c>
    </row>
    <row r="2213" spans="1:7" ht="15">
      <c r="A2213" s="103" t="s">
        <v>1936</v>
      </c>
      <c r="B2213" s="102">
        <v>2</v>
      </c>
      <c r="C2213" s="105">
        <v>0.0007349277947482182</v>
      </c>
      <c r="D2213" s="102" t="s">
        <v>650</v>
      </c>
      <c r="E2213" s="102" t="b">
        <v>0</v>
      </c>
      <c r="F2213" s="102" t="b">
        <v>1</v>
      </c>
      <c r="G2213" s="102" t="b">
        <v>0</v>
      </c>
    </row>
    <row r="2214" spans="1:7" ht="15">
      <c r="A2214" s="103" t="s">
        <v>1937</v>
      </c>
      <c r="B2214" s="102">
        <v>2</v>
      </c>
      <c r="C2214" s="105">
        <v>0.0007349277947482182</v>
      </c>
      <c r="D2214" s="102" t="s">
        <v>650</v>
      </c>
      <c r="E2214" s="102" t="b">
        <v>0</v>
      </c>
      <c r="F2214" s="102" t="b">
        <v>0</v>
      </c>
      <c r="G2214" s="102" t="b">
        <v>0</v>
      </c>
    </row>
    <row r="2215" spans="1:7" ht="15">
      <c r="A2215" s="103" t="s">
        <v>1938</v>
      </c>
      <c r="B2215" s="102">
        <v>2</v>
      </c>
      <c r="C2215" s="105">
        <v>0.0007349277947482182</v>
      </c>
      <c r="D2215" s="102" t="s">
        <v>650</v>
      </c>
      <c r="E2215" s="102" t="b">
        <v>0</v>
      </c>
      <c r="F2215" s="102" t="b">
        <v>0</v>
      </c>
      <c r="G2215" s="102" t="b">
        <v>0</v>
      </c>
    </row>
    <row r="2216" spans="1:7" ht="15">
      <c r="A2216" s="103" t="s">
        <v>1398</v>
      </c>
      <c r="B2216" s="102">
        <v>2</v>
      </c>
      <c r="C2216" s="105">
        <v>0.0007349277947482182</v>
      </c>
      <c r="D2216" s="102" t="s">
        <v>650</v>
      </c>
      <c r="E2216" s="102" t="b">
        <v>0</v>
      </c>
      <c r="F2216" s="102" t="b">
        <v>0</v>
      </c>
      <c r="G2216" s="102" t="b">
        <v>0</v>
      </c>
    </row>
    <row r="2217" spans="1:7" ht="15">
      <c r="A2217" s="103" t="s">
        <v>1939</v>
      </c>
      <c r="B2217" s="102">
        <v>2</v>
      </c>
      <c r="C2217" s="105">
        <v>0.0007349277947482182</v>
      </c>
      <c r="D2217" s="102" t="s">
        <v>650</v>
      </c>
      <c r="E2217" s="102" t="b">
        <v>0</v>
      </c>
      <c r="F2217" s="102" t="b">
        <v>0</v>
      </c>
      <c r="G2217" s="102" t="b">
        <v>0</v>
      </c>
    </row>
    <row r="2218" spans="1:7" ht="15">
      <c r="A2218" s="103" t="s">
        <v>1940</v>
      </c>
      <c r="B2218" s="102">
        <v>2</v>
      </c>
      <c r="C2218" s="105">
        <v>0.0007349277947482182</v>
      </c>
      <c r="D2218" s="102" t="s">
        <v>650</v>
      </c>
      <c r="E2218" s="102" t="b">
        <v>0</v>
      </c>
      <c r="F2218" s="102" t="b">
        <v>0</v>
      </c>
      <c r="G2218" s="102" t="b">
        <v>0</v>
      </c>
    </row>
    <row r="2219" spans="1:7" ht="15">
      <c r="A2219" s="103" t="s">
        <v>1941</v>
      </c>
      <c r="B2219" s="102">
        <v>2</v>
      </c>
      <c r="C2219" s="105">
        <v>0.0007349277947482182</v>
      </c>
      <c r="D2219" s="102" t="s">
        <v>650</v>
      </c>
      <c r="E2219" s="102" t="b">
        <v>0</v>
      </c>
      <c r="F2219" s="102" t="b">
        <v>0</v>
      </c>
      <c r="G2219" s="102" t="b">
        <v>0</v>
      </c>
    </row>
    <row r="2220" spans="1:7" ht="15">
      <c r="A2220" s="103" t="s">
        <v>1942</v>
      </c>
      <c r="B2220" s="102">
        <v>2</v>
      </c>
      <c r="C2220" s="105">
        <v>0.0007349277947482182</v>
      </c>
      <c r="D2220" s="102" t="s">
        <v>650</v>
      </c>
      <c r="E2220" s="102" t="b">
        <v>0</v>
      </c>
      <c r="F2220" s="102" t="b">
        <v>0</v>
      </c>
      <c r="G2220" s="102" t="b">
        <v>0</v>
      </c>
    </row>
    <row r="2221" spans="1:7" ht="15">
      <c r="A2221" s="103" t="s">
        <v>1943</v>
      </c>
      <c r="B2221" s="102">
        <v>2</v>
      </c>
      <c r="C2221" s="105">
        <v>0.0007349277947482182</v>
      </c>
      <c r="D2221" s="102" t="s">
        <v>650</v>
      </c>
      <c r="E2221" s="102" t="b">
        <v>0</v>
      </c>
      <c r="F2221" s="102" t="b">
        <v>0</v>
      </c>
      <c r="G2221" s="102" t="b">
        <v>0</v>
      </c>
    </row>
    <row r="2222" spans="1:7" ht="15">
      <c r="A2222" s="103" t="s">
        <v>1944</v>
      </c>
      <c r="B2222" s="102">
        <v>2</v>
      </c>
      <c r="C2222" s="105">
        <v>0.0007349277947482182</v>
      </c>
      <c r="D2222" s="102" t="s">
        <v>650</v>
      </c>
      <c r="E2222" s="102" t="b">
        <v>0</v>
      </c>
      <c r="F2222" s="102" t="b">
        <v>0</v>
      </c>
      <c r="G2222" s="102" t="b">
        <v>0</v>
      </c>
    </row>
    <row r="2223" spans="1:7" ht="15">
      <c r="A2223" s="103" t="s">
        <v>1762</v>
      </c>
      <c r="B2223" s="102">
        <v>2</v>
      </c>
      <c r="C2223" s="105">
        <v>0.0007349277947482182</v>
      </c>
      <c r="D2223" s="102" t="s">
        <v>650</v>
      </c>
      <c r="E2223" s="102" t="b">
        <v>0</v>
      </c>
      <c r="F2223" s="102" t="b">
        <v>0</v>
      </c>
      <c r="G2223" s="102" t="b">
        <v>0</v>
      </c>
    </row>
    <row r="2224" spans="1:7" ht="15">
      <c r="A2224" s="103" t="s">
        <v>1039</v>
      </c>
      <c r="B2224" s="102">
        <v>2</v>
      </c>
      <c r="C2224" s="105">
        <v>0.0007349277947482182</v>
      </c>
      <c r="D2224" s="102" t="s">
        <v>650</v>
      </c>
      <c r="E2224" s="102" t="b">
        <v>0</v>
      </c>
      <c r="F2224" s="102" t="b">
        <v>0</v>
      </c>
      <c r="G2224" s="102" t="b">
        <v>0</v>
      </c>
    </row>
    <row r="2225" spans="1:7" ht="15">
      <c r="A2225" s="103" t="s">
        <v>1333</v>
      </c>
      <c r="B2225" s="102">
        <v>2</v>
      </c>
      <c r="C2225" s="105">
        <v>0.0007349277947482182</v>
      </c>
      <c r="D2225" s="102" t="s">
        <v>650</v>
      </c>
      <c r="E2225" s="102" t="b">
        <v>1</v>
      </c>
      <c r="F2225" s="102" t="b">
        <v>0</v>
      </c>
      <c r="G2225" s="102" t="b">
        <v>0</v>
      </c>
    </row>
    <row r="2226" spans="1:7" ht="15">
      <c r="A2226" s="103" t="s">
        <v>1370</v>
      </c>
      <c r="B2226" s="102">
        <v>2</v>
      </c>
      <c r="C2226" s="105">
        <v>0.0007349277947482182</v>
      </c>
      <c r="D2226" s="102" t="s">
        <v>650</v>
      </c>
      <c r="E2226" s="102" t="b">
        <v>0</v>
      </c>
      <c r="F2226" s="102" t="b">
        <v>0</v>
      </c>
      <c r="G2226" s="102" t="b">
        <v>0</v>
      </c>
    </row>
    <row r="2227" spans="1:7" ht="15">
      <c r="A2227" s="103" t="s">
        <v>1385</v>
      </c>
      <c r="B2227" s="102">
        <v>2</v>
      </c>
      <c r="C2227" s="105">
        <v>0.0007349277947482182</v>
      </c>
      <c r="D2227" s="102" t="s">
        <v>650</v>
      </c>
      <c r="E2227" s="102" t="b">
        <v>0</v>
      </c>
      <c r="F2227" s="102" t="b">
        <v>0</v>
      </c>
      <c r="G2227" s="102" t="b">
        <v>0</v>
      </c>
    </row>
    <row r="2228" spans="1:7" ht="15">
      <c r="A2228" s="103" t="s">
        <v>1007</v>
      </c>
      <c r="B2228" s="102">
        <v>2</v>
      </c>
      <c r="C2228" s="105">
        <v>0.0009473695700933001</v>
      </c>
      <c r="D2228" s="102" t="s">
        <v>650</v>
      </c>
      <c r="E2228" s="102" t="b">
        <v>0</v>
      </c>
      <c r="F2228" s="102" t="b">
        <v>0</v>
      </c>
      <c r="G2228" s="102" t="b">
        <v>0</v>
      </c>
    </row>
    <row r="2229" spans="1:7" ht="15">
      <c r="A2229" s="103" t="s">
        <v>1386</v>
      </c>
      <c r="B2229" s="102">
        <v>2</v>
      </c>
      <c r="C2229" s="105">
        <v>0.0007349277947482182</v>
      </c>
      <c r="D2229" s="102" t="s">
        <v>650</v>
      </c>
      <c r="E2229" s="102" t="b">
        <v>0</v>
      </c>
      <c r="F2229" s="102" t="b">
        <v>0</v>
      </c>
      <c r="G2229" s="102" t="b">
        <v>0</v>
      </c>
    </row>
    <row r="2230" spans="1:7" ht="15">
      <c r="A2230" s="103" t="s">
        <v>982</v>
      </c>
      <c r="B2230" s="102">
        <v>2</v>
      </c>
      <c r="C2230" s="105">
        <v>0.0009473695700933001</v>
      </c>
      <c r="D2230" s="102" t="s">
        <v>650</v>
      </c>
      <c r="E2230" s="102" t="b">
        <v>0</v>
      </c>
      <c r="F2230" s="102" t="b">
        <v>0</v>
      </c>
      <c r="G2230" s="102" t="b">
        <v>0</v>
      </c>
    </row>
    <row r="2231" spans="1:7" ht="15">
      <c r="A2231" s="103" t="s">
        <v>1388</v>
      </c>
      <c r="B2231" s="102">
        <v>2</v>
      </c>
      <c r="C2231" s="105">
        <v>0.0007349277947482182</v>
      </c>
      <c r="D2231" s="102" t="s">
        <v>650</v>
      </c>
      <c r="E2231" s="102" t="b">
        <v>0</v>
      </c>
      <c r="F2231" s="102" t="b">
        <v>0</v>
      </c>
      <c r="G2231" s="102" t="b">
        <v>0</v>
      </c>
    </row>
    <row r="2232" spans="1:7" ht="15">
      <c r="A2232" s="103" t="s">
        <v>1005</v>
      </c>
      <c r="B2232" s="102">
        <v>2</v>
      </c>
      <c r="C2232" s="105">
        <v>0.0007349277947482182</v>
      </c>
      <c r="D2232" s="102" t="s">
        <v>650</v>
      </c>
      <c r="E2232" s="102" t="b">
        <v>0</v>
      </c>
      <c r="F2232" s="102" t="b">
        <v>0</v>
      </c>
      <c r="G2232" s="102" t="b">
        <v>0</v>
      </c>
    </row>
    <row r="2233" spans="1:7" ht="15">
      <c r="A2233" s="103" t="s">
        <v>1356</v>
      </c>
      <c r="B2233" s="102">
        <v>2</v>
      </c>
      <c r="C2233" s="105">
        <v>0.0007349277947482182</v>
      </c>
      <c r="D2233" s="102" t="s">
        <v>650</v>
      </c>
      <c r="E2233" s="102" t="b">
        <v>0</v>
      </c>
      <c r="F2233" s="102" t="b">
        <v>0</v>
      </c>
      <c r="G2233" s="102" t="b">
        <v>0</v>
      </c>
    </row>
    <row r="2234" spans="1:7" ht="15">
      <c r="A2234" s="103" t="s">
        <v>1070</v>
      </c>
      <c r="B2234" s="102">
        <v>2</v>
      </c>
      <c r="C2234" s="105">
        <v>0.0007349277947482182</v>
      </c>
      <c r="D2234" s="102" t="s">
        <v>650</v>
      </c>
      <c r="E2234" s="102" t="b">
        <v>0</v>
      </c>
      <c r="F2234" s="102" t="b">
        <v>0</v>
      </c>
      <c r="G2234" s="102" t="b">
        <v>0</v>
      </c>
    </row>
    <row r="2235" spans="1:7" ht="15">
      <c r="A2235" s="103" t="s">
        <v>1901</v>
      </c>
      <c r="B2235" s="102">
        <v>2</v>
      </c>
      <c r="C2235" s="105">
        <v>0.0007349277947482182</v>
      </c>
      <c r="D2235" s="102" t="s">
        <v>650</v>
      </c>
      <c r="E2235" s="102" t="b">
        <v>0</v>
      </c>
      <c r="F2235" s="102" t="b">
        <v>0</v>
      </c>
      <c r="G2235" s="102" t="b">
        <v>0</v>
      </c>
    </row>
    <row r="2236" spans="1:7" ht="15">
      <c r="A2236" s="103" t="s">
        <v>1902</v>
      </c>
      <c r="B2236" s="102">
        <v>2</v>
      </c>
      <c r="C2236" s="105">
        <v>0.0007349277947482182</v>
      </c>
      <c r="D2236" s="102" t="s">
        <v>650</v>
      </c>
      <c r="E2236" s="102" t="b">
        <v>0</v>
      </c>
      <c r="F2236" s="102" t="b">
        <v>0</v>
      </c>
      <c r="G2236" s="102" t="b">
        <v>0</v>
      </c>
    </row>
    <row r="2237" spans="1:7" ht="15">
      <c r="A2237" s="103" t="s">
        <v>1903</v>
      </c>
      <c r="B2237" s="102">
        <v>2</v>
      </c>
      <c r="C2237" s="105">
        <v>0.0007349277947482182</v>
      </c>
      <c r="D2237" s="102" t="s">
        <v>650</v>
      </c>
      <c r="E2237" s="102" t="b">
        <v>1</v>
      </c>
      <c r="F2237" s="102" t="b">
        <v>0</v>
      </c>
      <c r="G2237" s="102" t="b">
        <v>0</v>
      </c>
    </row>
    <row r="2238" spans="1:7" ht="15">
      <c r="A2238" s="103" t="s">
        <v>1440</v>
      </c>
      <c r="B2238" s="102">
        <v>2</v>
      </c>
      <c r="C2238" s="105">
        <v>0.0007349277947482182</v>
      </c>
      <c r="D2238" s="102" t="s">
        <v>650</v>
      </c>
      <c r="E2238" s="102" t="b">
        <v>0</v>
      </c>
      <c r="F2238" s="102" t="b">
        <v>0</v>
      </c>
      <c r="G2238" s="102" t="b">
        <v>0</v>
      </c>
    </row>
    <row r="2239" spans="1:7" ht="15">
      <c r="A2239" s="103" t="s">
        <v>1904</v>
      </c>
      <c r="B2239" s="102">
        <v>2</v>
      </c>
      <c r="C2239" s="105">
        <v>0.0009473695700933001</v>
      </c>
      <c r="D2239" s="102" t="s">
        <v>650</v>
      </c>
      <c r="E2239" s="102" t="b">
        <v>0</v>
      </c>
      <c r="F2239" s="102" t="b">
        <v>0</v>
      </c>
      <c r="G2239" s="102" t="b">
        <v>0</v>
      </c>
    </row>
    <row r="2240" spans="1:7" ht="15">
      <c r="A2240" s="103" t="s">
        <v>1905</v>
      </c>
      <c r="B2240" s="102">
        <v>2</v>
      </c>
      <c r="C2240" s="105">
        <v>0.0009473695700933001</v>
      </c>
      <c r="D2240" s="102" t="s">
        <v>650</v>
      </c>
      <c r="E2240" s="102" t="b">
        <v>0</v>
      </c>
      <c r="F2240" s="102" t="b">
        <v>0</v>
      </c>
      <c r="G2240" s="102" t="b">
        <v>0</v>
      </c>
    </row>
    <row r="2241" spans="1:7" ht="15">
      <c r="A2241" s="103" t="s">
        <v>1906</v>
      </c>
      <c r="B2241" s="102">
        <v>2</v>
      </c>
      <c r="C2241" s="105">
        <v>0.0007349277947482182</v>
      </c>
      <c r="D2241" s="102" t="s">
        <v>650</v>
      </c>
      <c r="E2241" s="102" t="b">
        <v>0</v>
      </c>
      <c r="F2241" s="102" t="b">
        <v>0</v>
      </c>
      <c r="G2241" s="102" t="b">
        <v>0</v>
      </c>
    </row>
    <row r="2242" spans="1:7" ht="15">
      <c r="A2242" s="103" t="s">
        <v>1367</v>
      </c>
      <c r="B2242" s="102">
        <v>2</v>
      </c>
      <c r="C2242" s="105">
        <v>0.0009473695700933001</v>
      </c>
      <c r="D2242" s="102" t="s">
        <v>650</v>
      </c>
      <c r="E2242" s="102" t="b">
        <v>1</v>
      </c>
      <c r="F2242" s="102" t="b">
        <v>0</v>
      </c>
      <c r="G2242" s="102" t="b">
        <v>0</v>
      </c>
    </row>
    <row r="2243" spans="1:7" ht="15">
      <c r="A2243" s="103" t="s">
        <v>1376</v>
      </c>
      <c r="B2243" s="102">
        <v>2</v>
      </c>
      <c r="C2243" s="105">
        <v>0.0009473695700933001</v>
      </c>
      <c r="D2243" s="102" t="s">
        <v>650</v>
      </c>
      <c r="E2243" s="102" t="b">
        <v>0</v>
      </c>
      <c r="F2243" s="102" t="b">
        <v>0</v>
      </c>
      <c r="G2243" s="102" t="b">
        <v>0</v>
      </c>
    </row>
    <row r="2244" spans="1:7" ht="15">
      <c r="A2244" s="103" t="s">
        <v>1058</v>
      </c>
      <c r="B2244" s="102">
        <v>2</v>
      </c>
      <c r="C2244" s="105">
        <v>0.0007349277947482182</v>
      </c>
      <c r="D2244" s="102" t="s">
        <v>650</v>
      </c>
      <c r="E2244" s="102" t="b">
        <v>0</v>
      </c>
      <c r="F2244" s="102" t="b">
        <v>0</v>
      </c>
      <c r="G2244" s="102" t="b">
        <v>0</v>
      </c>
    </row>
    <row r="2245" spans="1:7" ht="15">
      <c r="A2245" s="103" t="s">
        <v>1348</v>
      </c>
      <c r="B2245" s="102">
        <v>2</v>
      </c>
      <c r="C2245" s="105">
        <v>0.0007349277947482182</v>
      </c>
      <c r="D2245" s="102" t="s">
        <v>650</v>
      </c>
      <c r="E2245" s="102" t="b">
        <v>0</v>
      </c>
      <c r="F2245" s="102" t="b">
        <v>0</v>
      </c>
      <c r="G2245" s="102" t="b">
        <v>0</v>
      </c>
    </row>
    <row r="2246" spans="1:7" ht="15">
      <c r="A2246" s="103" t="s">
        <v>1908</v>
      </c>
      <c r="B2246" s="102">
        <v>2</v>
      </c>
      <c r="C2246" s="105">
        <v>0.0009473695700933001</v>
      </c>
      <c r="D2246" s="102" t="s">
        <v>650</v>
      </c>
      <c r="E2246" s="102" t="b">
        <v>0</v>
      </c>
      <c r="F2246" s="102" t="b">
        <v>0</v>
      </c>
      <c r="G2246" s="102" t="b">
        <v>0</v>
      </c>
    </row>
    <row r="2247" spans="1:7" ht="15">
      <c r="A2247" s="103" t="s">
        <v>1168</v>
      </c>
      <c r="B2247" s="102">
        <v>2</v>
      </c>
      <c r="C2247" s="105">
        <v>0.0007349277947482182</v>
      </c>
      <c r="D2247" s="102" t="s">
        <v>650</v>
      </c>
      <c r="E2247" s="102" t="b">
        <v>0</v>
      </c>
      <c r="F2247" s="102" t="b">
        <v>0</v>
      </c>
      <c r="G2247" s="102" t="b">
        <v>0</v>
      </c>
    </row>
    <row r="2248" spans="1:7" ht="15">
      <c r="A2248" s="103" t="s">
        <v>1805</v>
      </c>
      <c r="B2248" s="102">
        <v>2</v>
      </c>
      <c r="C2248" s="105">
        <v>0.0007349277947482182</v>
      </c>
      <c r="D2248" s="102" t="s">
        <v>650</v>
      </c>
      <c r="E2248" s="102" t="b">
        <v>0</v>
      </c>
      <c r="F2248" s="102" t="b">
        <v>0</v>
      </c>
      <c r="G2248" s="102" t="b">
        <v>0</v>
      </c>
    </row>
    <row r="2249" spans="1:7" ht="15">
      <c r="A2249" s="103" t="s">
        <v>1909</v>
      </c>
      <c r="B2249" s="102">
        <v>2</v>
      </c>
      <c r="C2249" s="105">
        <v>0.0007349277947482182</v>
      </c>
      <c r="D2249" s="102" t="s">
        <v>650</v>
      </c>
      <c r="E2249" s="102" t="b">
        <v>0</v>
      </c>
      <c r="F2249" s="102" t="b">
        <v>0</v>
      </c>
      <c r="G2249" s="102" t="b">
        <v>0</v>
      </c>
    </row>
    <row r="2250" spans="1:7" ht="15">
      <c r="A2250" s="103" t="s">
        <v>1806</v>
      </c>
      <c r="B2250" s="102">
        <v>2</v>
      </c>
      <c r="C2250" s="105">
        <v>0.0009473695700933001</v>
      </c>
      <c r="D2250" s="102" t="s">
        <v>650</v>
      </c>
      <c r="E2250" s="102" t="b">
        <v>0</v>
      </c>
      <c r="F2250" s="102" t="b">
        <v>0</v>
      </c>
      <c r="G2250" s="102" t="b">
        <v>0</v>
      </c>
    </row>
    <row r="2251" spans="1:7" ht="15">
      <c r="A2251" s="103" t="s">
        <v>1807</v>
      </c>
      <c r="B2251" s="102">
        <v>2</v>
      </c>
      <c r="C2251" s="105">
        <v>0.0009473695700933001</v>
      </c>
      <c r="D2251" s="102" t="s">
        <v>650</v>
      </c>
      <c r="E2251" s="102" t="b">
        <v>0</v>
      </c>
      <c r="F2251" s="102" t="b">
        <v>0</v>
      </c>
      <c r="G2251" s="102" t="b">
        <v>0</v>
      </c>
    </row>
    <row r="2252" spans="1:7" ht="15">
      <c r="A2252" s="103" t="s">
        <v>1808</v>
      </c>
      <c r="B2252" s="102">
        <v>2</v>
      </c>
      <c r="C2252" s="105">
        <v>0.0009473695700933001</v>
      </c>
      <c r="D2252" s="102" t="s">
        <v>650</v>
      </c>
      <c r="E2252" s="102" t="b">
        <v>1</v>
      </c>
      <c r="F2252" s="102" t="b">
        <v>0</v>
      </c>
      <c r="G2252" s="102" t="b">
        <v>0</v>
      </c>
    </row>
    <row r="2253" spans="1:7" ht="15">
      <c r="A2253" s="103" t="s">
        <v>1809</v>
      </c>
      <c r="B2253" s="102">
        <v>2</v>
      </c>
      <c r="C2253" s="105">
        <v>0.0009473695700933001</v>
      </c>
      <c r="D2253" s="102" t="s">
        <v>650</v>
      </c>
      <c r="E2253" s="102" t="b">
        <v>0</v>
      </c>
      <c r="F2253" s="102" t="b">
        <v>0</v>
      </c>
      <c r="G2253" s="102" t="b">
        <v>0</v>
      </c>
    </row>
    <row r="2254" spans="1:7" ht="15">
      <c r="A2254" s="103" t="s">
        <v>1810</v>
      </c>
      <c r="B2254" s="102">
        <v>2</v>
      </c>
      <c r="C2254" s="105">
        <v>0.0009473695700933001</v>
      </c>
      <c r="D2254" s="102" t="s">
        <v>650</v>
      </c>
      <c r="E2254" s="102" t="b">
        <v>0</v>
      </c>
      <c r="F2254" s="102" t="b">
        <v>1</v>
      </c>
      <c r="G2254" s="102" t="b">
        <v>0</v>
      </c>
    </row>
    <row r="2255" spans="1:7" ht="15">
      <c r="A2255" s="103" t="s">
        <v>1811</v>
      </c>
      <c r="B2255" s="102">
        <v>2</v>
      </c>
      <c r="C2255" s="105">
        <v>0.0009473695700933001</v>
      </c>
      <c r="D2255" s="102" t="s">
        <v>650</v>
      </c>
      <c r="E2255" s="102" t="b">
        <v>0</v>
      </c>
      <c r="F2255" s="102" t="b">
        <v>0</v>
      </c>
      <c r="G2255" s="102" t="b">
        <v>0</v>
      </c>
    </row>
    <row r="2256" spans="1:7" ht="15">
      <c r="A2256" s="103" t="s">
        <v>1014</v>
      </c>
      <c r="B2256" s="102">
        <v>2</v>
      </c>
      <c r="C2256" s="105">
        <v>0.0009473695700933001</v>
      </c>
      <c r="D2256" s="102" t="s">
        <v>650</v>
      </c>
      <c r="E2256" s="102" t="b">
        <v>0</v>
      </c>
      <c r="F2256" s="102" t="b">
        <v>0</v>
      </c>
      <c r="G2256" s="102" t="b">
        <v>0</v>
      </c>
    </row>
    <row r="2257" spans="1:7" ht="15">
      <c r="A2257" s="103" t="s">
        <v>1407</v>
      </c>
      <c r="B2257" s="102">
        <v>2</v>
      </c>
      <c r="C2257" s="105">
        <v>0.0009473695700933001</v>
      </c>
      <c r="D2257" s="102" t="s">
        <v>650</v>
      </c>
      <c r="E2257" s="102" t="b">
        <v>1</v>
      </c>
      <c r="F2257" s="102" t="b">
        <v>0</v>
      </c>
      <c r="G2257" s="102" t="b">
        <v>0</v>
      </c>
    </row>
    <row r="2258" spans="1:7" ht="15">
      <c r="A2258" s="103" t="s">
        <v>998</v>
      </c>
      <c r="B2258" s="102">
        <v>2</v>
      </c>
      <c r="C2258" s="105">
        <v>0.0007349277947482182</v>
      </c>
      <c r="D2258" s="102" t="s">
        <v>650</v>
      </c>
      <c r="E2258" s="102" t="b">
        <v>0</v>
      </c>
      <c r="F2258" s="102" t="b">
        <v>0</v>
      </c>
      <c r="G2258" s="102" t="b">
        <v>0</v>
      </c>
    </row>
    <row r="2259" spans="1:7" ht="15">
      <c r="A2259" s="103" t="s">
        <v>1162</v>
      </c>
      <c r="B2259" s="102">
        <v>2</v>
      </c>
      <c r="C2259" s="105">
        <v>0.0009473695700933001</v>
      </c>
      <c r="D2259" s="102" t="s">
        <v>650</v>
      </c>
      <c r="E2259" s="102" t="b">
        <v>0</v>
      </c>
      <c r="F2259" s="102" t="b">
        <v>0</v>
      </c>
      <c r="G2259" s="102" t="b">
        <v>0</v>
      </c>
    </row>
    <row r="2260" spans="1:7" ht="15">
      <c r="A2260" s="103" t="s">
        <v>1799</v>
      </c>
      <c r="B2260" s="102">
        <v>2</v>
      </c>
      <c r="C2260" s="105">
        <v>0.0007349277947482182</v>
      </c>
      <c r="D2260" s="102" t="s">
        <v>650</v>
      </c>
      <c r="E2260" s="102" t="b">
        <v>0</v>
      </c>
      <c r="F2260" s="102" t="b">
        <v>0</v>
      </c>
      <c r="G2260" s="102" t="b">
        <v>0</v>
      </c>
    </row>
    <row r="2261" spans="1:7" ht="15">
      <c r="A2261" s="103" t="s">
        <v>748</v>
      </c>
      <c r="B2261" s="102">
        <v>2</v>
      </c>
      <c r="C2261" s="105">
        <v>0.0007349277947482182</v>
      </c>
      <c r="D2261" s="102" t="s">
        <v>650</v>
      </c>
      <c r="E2261" s="102" t="b">
        <v>0</v>
      </c>
      <c r="F2261" s="102" t="b">
        <v>0</v>
      </c>
      <c r="G2261" s="102" t="b">
        <v>0</v>
      </c>
    </row>
    <row r="2262" spans="1:7" ht="15">
      <c r="A2262" s="103" t="s">
        <v>1813</v>
      </c>
      <c r="B2262" s="102">
        <v>2</v>
      </c>
      <c r="C2262" s="105">
        <v>0.0009473695700933001</v>
      </c>
      <c r="D2262" s="102" t="s">
        <v>650</v>
      </c>
      <c r="E2262" s="102" t="b">
        <v>0</v>
      </c>
      <c r="F2262" s="102" t="b">
        <v>0</v>
      </c>
      <c r="G2262" s="102" t="b">
        <v>0</v>
      </c>
    </row>
    <row r="2263" spans="1:7" ht="15">
      <c r="A2263" s="103" t="s">
        <v>1034</v>
      </c>
      <c r="B2263" s="102">
        <v>2</v>
      </c>
      <c r="C2263" s="105">
        <v>0.0007349277947482182</v>
      </c>
      <c r="D2263" s="102" t="s">
        <v>650</v>
      </c>
      <c r="E2263" s="102" t="b">
        <v>0</v>
      </c>
      <c r="F2263" s="102" t="b">
        <v>0</v>
      </c>
      <c r="G2263" s="102" t="b">
        <v>0</v>
      </c>
    </row>
    <row r="2264" spans="1:7" ht="15">
      <c r="A2264" s="103" t="s">
        <v>1814</v>
      </c>
      <c r="B2264" s="102">
        <v>2</v>
      </c>
      <c r="C2264" s="105">
        <v>0.0009473695700933001</v>
      </c>
      <c r="D2264" s="102" t="s">
        <v>650</v>
      </c>
      <c r="E2264" s="102" t="b">
        <v>0</v>
      </c>
      <c r="F2264" s="102" t="b">
        <v>1</v>
      </c>
      <c r="G2264" s="102" t="b">
        <v>0</v>
      </c>
    </row>
    <row r="2265" spans="1:7" ht="15">
      <c r="A2265" s="103" t="s">
        <v>1379</v>
      </c>
      <c r="B2265" s="102">
        <v>2</v>
      </c>
      <c r="C2265" s="105">
        <v>0.0007349277947482182</v>
      </c>
      <c r="D2265" s="102" t="s">
        <v>650</v>
      </c>
      <c r="E2265" s="102" t="b">
        <v>0</v>
      </c>
      <c r="F2265" s="102" t="b">
        <v>0</v>
      </c>
      <c r="G2265" s="102" t="b">
        <v>0</v>
      </c>
    </row>
    <row r="2266" spans="1:7" ht="15">
      <c r="A2266" s="103" t="s">
        <v>1390</v>
      </c>
      <c r="B2266" s="102">
        <v>2</v>
      </c>
      <c r="C2266" s="105">
        <v>0.0007349277947482182</v>
      </c>
      <c r="D2266" s="102" t="s">
        <v>650</v>
      </c>
      <c r="E2266" s="102" t="b">
        <v>0</v>
      </c>
      <c r="F2266" s="102" t="b">
        <v>0</v>
      </c>
      <c r="G2266" s="102" t="b">
        <v>0</v>
      </c>
    </row>
    <row r="2267" spans="1:7" ht="15">
      <c r="A2267" s="103" t="s">
        <v>1816</v>
      </c>
      <c r="B2267" s="102">
        <v>2</v>
      </c>
      <c r="C2267" s="105">
        <v>0.0009473695700933001</v>
      </c>
      <c r="D2267" s="102" t="s">
        <v>650</v>
      </c>
      <c r="E2267" s="102" t="b">
        <v>0</v>
      </c>
      <c r="F2267" s="102" t="b">
        <v>0</v>
      </c>
      <c r="G2267" s="102" t="b">
        <v>0</v>
      </c>
    </row>
    <row r="2268" spans="1:7" ht="15">
      <c r="A2268" s="103" t="s">
        <v>1263</v>
      </c>
      <c r="B2268" s="102">
        <v>2</v>
      </c>
      <c r="C2268" s="105">
        <v>0.0009473695700933001</v>
      </c>
      <c r="D2268" s="102" t="s">
        <v>650</v>
      </c>
      <c r="E2268" s="102" t="b">
        <v>0</v>
      </c>
      <c r="F2268" s="102" t="b">
        <v>0</v>
      </c>
      <c r="G2268" s="102" t="b">
        <v>0</v>
      </c>
    </row>
    <row r="2269" spans="1:7" ht="15">
      <c r="A2269" s="103" t="s">
        <v>1255</v>
      </c>
      <c r="B2269" s="102">
        <v>2</v>
      </c>
      <c r="C2269" s="105">
        <v>0.0009473695700933001</v>
      </c>
      <c r="D2269" s="102" t="s">
        <v>650</v>
      </c>
      <c r="E2269" s="102" t="b">
        <v>0</v>
      </c>
      <c r="F2269" s="102" t="b">
        <v>0</v>
      </c>
      <c r="G2269" s="102" t="b">
        <v>0</v>
      </c>
    </row>
    <row r="2270" spans="1:7" ht="15">
      <c r="A2270" s="103" t="s">
        <v>1003</v>
      </c>
      <c r="B2270" s="102">
        <v>2</v>
      </c>
      <c r="C2270" s="105">
        <v>0.0009473695700933001</v>
      </c>
      <c r="D2270" s="102" t="s">
        <v>650</v>
      </c>
      <c r="E2270" s="102" t="b">
        <v>0</v>
      </c>
      <c r="F2270" s="102" t="b">
        <v>0</v>
      </c>
      <c r="G2270" s="102" t="b">
        <v>0</v>
      </c>
    </row>
    <row r="2271" spans="1:7" ht="15">
      <c r="A2271" s="103" t="s">
        <v>1796</v>
      </c>
      <c r="B2271" s="102">
        <v>2</v>
      </c>
      <c r="C2271" s="105">
        <v>0.0009473695700933001</v>
      </c>
      <c r="D2271" s="102" t="s">
        <v>650</v>
      </c>
      <c r="E2271" s="102" t="b">
        <v>0</v>
      </c>
      <c r="F2271" s="102" t="b">
        <v>0</v>
      </c>
      <c r="G2271" s="102" t="b">
        <v>0</v>
      </c>
    </row>
    <row r="2272" spans="1:7" ht="15">
      <c r="A2272" s="103" t="s">
        <v>1797</v>
      </c>
      <c r="B2272" s="102">
        <v>2</v>
      </c>
      <c r="C2272" s="105">
        <v>0.0009473695700933001</v>
      </c>
      <c r="D2272" s="102" t="s">
        <v>650</v>
      </c>
      <c r="E2272" s="102" t="b">
        <v>0</v>
      </c>
      <c r="F2272" s="102" t="b">
        <v>0</v>
      </c>
      <c r="G2272" s="102" t="b">
        <v>0</v>
      </c>
    </row>
    <row r="2273" spans="1:7" ht="15">
      <c r="A2273" s="103" t="s">
        <v>1801</v>
      </c>
      <c r="B2273" s="102">
        <v>2</v>
      </c>
      <c r="C2273" s="105">
        <v>0.0009473695700933001</v>
      </c>
      <c r="D2273" s="102" t="s">
        <v>650</v>
      </c>
      <c r="E2273" s="102" t="b">
        <v>0</v>
      </c>
      <c r="F2273" s="102" t="b">
        <v>0</v>
      </c>
      <c r="G2273" s="102" t="b">
        <v>0</v>
      </c>
    </row>
    <row r="2274" spans="1:7" ht="15">
      <c r="A2274" s="103" t="s">
        <v>1071</v>
      </c>
      <c r="B2274" s="102">
        <v>2</v>
      </c>
      <c r="C2274" s="105">
        <v>0.0007349277947482182</v>
      </c>
      <c r="D2274" s="102" t="s">
        <v>650</v>
      </c>
      <c r="E2274" s="102" t="b">
        <v>0</v>
      </c>
      <c r="F2274" s="102" t="b">
        <v>0</v>
      </c>
      <c r="G2274" s="102" t="b">
        <v>0</v>
      </c>
    </row>
    <row r="2275" spans="1:7" ht="15">
      <c r="A2275" s="103" t="s">
        <v>1803</v>
      </c>
      <c r="B2275" s="102">
        <v>2</v>
      </c>
      <c r="C2275" s="105">
        <v>0.0009473695700933001</v>
      </c>
      <c r="D2275" s="102" t="s">
        <v>650</v>
      </c>
      <c r="E2275" s="102" t="b">
        <v>0</v>
      </c>
      <c r="F2275" s="102" t="b">
        <v>0</v>
      </c>
      <c r="G2275" s="102" t="b">
        <v>0</v>
      </c>
    </row>
    <row r="2276" spans="1:7" ht="15">
      <c r="A2276" s="103" t="s">
        <v>973</v>
      </c>
      <c r="B2276" s="102">
        <v>2</v>
      </c>
      <c r="C2276" s="105">
        <v>0.0009473695700933001</v>
      </c>
      <c r="D2276" s="102" t="s">
        <v>650</v>
      </c>
      <c r="E2276" s="102" t="b">
        <v>0</v>
      </c>
      <c r="F2276" s="102" t="b">
        <v>0</v>
      </c>
      <c r="G2276" s="102" t="b">
        <v>0</v>
      </c>
    </row>
    <row r="2277" spans="1:7" ht="15">
      <c r="A2277" s="103" t="s">
        <v>2010</v>
      </c>
      <c r="B2277" s="102">
        <v>2</v>
      </c>
      <c r="C2277" s="105">
        <v>0.0007349277947482182</v>
      </c>
      <c r="D2277" s="102" t="s">
        <v>650</v>
      </c>
      <c r="E2277" s="102" t="b">
        <v>0</v>
      </c>
      <c r="F2277" s="102" t="b">
        <v>0</v>
      </c>
      <c r="G2277" s="102" t="b">
        <v>0</v>
      </c>
    </row>
    <row r="2278" spans="1:7" ht="15">
      <c r="A2278" s="103" t="s">
        <v>1470</v>
      </c>
      <c r="B2278" s="102">
        <v>2</v>
      </c>
      <c r="C2278" s="105">
        <v>0.0007349277947482182</v>
      </c>
      <c r="D2278" s="102" t="s">
        <v>650</v>
      </c>
      <c r="E2278" s="102" t="b">
        <v>0</v>
      </c>
      <c r="F2278" s="102" t="b">
        <v>0</v>
      </c>
      <c r="G2278" s="102" t="b">
        <v>0</v>
      </c>
    </row>
    <row r="2279" spans="1:7" ht="15">
      <c r="A2279" s="103" t="s">
        <v>2011</v>
      </c>
      <c r="B2279" s="102">
        <v>2</v>
      </c>
      <c r="C2279" s="105">
        <v>0.0009473695700933001</v>
      </c>
      <c r="D2279" s="102" t="s">
        <v>650</v>
      </c>
      <c r="E2279" s="102" t="b">
        <v>0</v>
      </c>
      <c r="F2279" s="102" t="b">
        <v>1</v>
      </c>
      <c r="G2279" s="102" t="b">
        <v>0</v>
      </c>
    </row>
    <row r="2280" spans="1:7" ht="15">
      <c r="A2280" s="103" t="s">
        <v>1437</v>
      </c>
      <c r="B2280" s="102">
        <v>2</v>
      </c>
      <c r="C2280" s="105">
        <v>0.0007349277947482182</v>
      </c>
      <c r="D2280" s="102" t="s">
        <v>650</v>
      </c>
      <c r="E2280" s="102" t="b">
        <v>0</v>
      </c>
      <c r="F2280" s="102" t="b">
        <v>0</v>
      </c>
      <c r="G2280" s="102" t="b">
        <v>0</v>
      </c>
    </row>
    <row r="2281" spans="1:7" ht="15">
      <c r="A2281" s="103" t="s">
        <v>1085</v>
      </c>
      <c r="B2281" s="102">
        <v>2</v>
      </c>
      <c r="C2281" s="105">
        <v>0.0007349277947482182</v>
      </c>
      <c r="D2281" s="102" t="s">
        <v>650</v>
      </c>
      <c r="E2281" s="102" t="b">
        <v>0</v>
      </c>
      <c r="F2281" s="102" t="b">
        <v>0</v>
      </c>
      <c r="G2281" s="102" t="b">
        <v>0</v>
      </c>
    </row>
    <row r="2282" spans="1:7" ht="15">
      <c r="A2282" s="103" t="s">
        <v>1435</v>
      </c>
      <c r="B2282" s="102">
        <v>2</v>
      </c>
      <c r="C2282" s="105">
        <v>0.0007349277947482182</v>
      </c>
      <c r="D2282" s="102" t="s">
        <v>650</v>
      </c>
      <c r="E2282" s="102" t="b">
        <v>0</v>
      </c>
      <c r="F2282" s="102" t="b">
        <v>0</v>
      </c>
      <c r="G2282" s="102" t="b">
        <v>0</v>
      </c>
    </row>
    <row r="2283" spans="1:7" ht="15">
      <c r="A2283" s="103" t="s">
        <v>1206</v>
      </c>
      <c r="B2283" s="102">
        <v>2</v>
      </c>
      <c r="C2283" s="105">
        <v>0.0009473695700933001</v>
      </c>
      <c r="D2283" s="102" t="s">
        <v>650</v>
      </c>
      <c r="E2283" s="102" t="b">
        <v>0</v>
      </c>
      <c r="F2283" s="102" t="b">
        <v>0</v>
      </c>
      <c r="G2283" s="102" t="b">
        <v>0</v>
      </c>
    </row>
    <row r="2284" spans="1:7" ht="15">
      <c r="A2284" s="103" t="s">
        <v>1208</v>
      </c>
      <c r="B2284" s="102">
        <v>2</v>
      </c>
      <c r="C2284" s="105">
        <v>0.0009473695700933001</v>
      </c>
      <c r="D2284" s="102" t="s">
        <v>650</v>
      </c>
      <c r="E2284" s="102" t="b">
        <v>0</v>
      </c>
      <c r="F2284" s="102" t="b">
        <v>0</v>
      </c>
      <c r="G2284" s="102" t="b">
        <v>0</v>
      </c>
    </row>
    <row r="2285" spans="1:7" ht="15">
      <c r="A2285" s="103" t="s">
        <v>1896</v>
      </c>
      <c r="B2285" s="102">
        <v>2</v>
      </c>
      <c r="C2285" s="105">
        <v>0.0009473695700933001</v>
      </c>
      <c r="D2285" s="102" t="s">
        <v>650</v>
      </c>
      <c r="E2285" s="102" t="b">
        <v>0</v>
      </c>
      <c r="F2285" s="102" t="b">
        <v>0</v>
      </c>
      <c r="G2285" s="102" t="b">
        <v>0</v>
      </c>
    </row>
    <row r="2286" spans="1:7" ht="15">
      <c r="A2286" s="103" t="s">
        <v>1898</v>
      </c>
      <c r="B2286" s="102">
        <v>2</v>
      </c>
      <c r="C2286" s="105">
        <v>0.0009473695700933001</v>
      </c>
      <c r="D2286" s="102" t="s">
        <v>650</v>
      </c>
      <c r="E2286" s="102" t="b">
        <v>0</v>
      </c>
      <c r="F2286" s="102" t="b">
        <v>0</v>
      </c>
      <c r="G2286" s="102" t="b">
        <v>0</v>
      </c>
    </row>
    <row r="2287" spans="1:7" ht="15">
      <c r="A2287" s="103" t="s">
        <v>1900</v>
      </c>
      <c r="B2287" s="102">
        <v>2</v>
      </c>
      <c r="C2287" s="105">
        <v>0.0009473695700933001</v>
      </c>
      <c r="D2287" s="102" t="s">
        <v>650</v>
      </c>
      <c r="E2287" s="102" t="b">
        <v>0</v>
      </c>
      <c r="F2287" s="102" t="b">
        <v>0</v>
      </c>
      <c r="G2287" s="102" t="b">
        <v>0</v>
      </c>
    </row>
    <row r="2288" spans="1:7" ht="15">
      <c r="A2288" s="103" t="s">
        <v>908</v>
      </c>
      <c r="B2288" s="102">
        <v>2</v>
      </c>
      <c r="C2288" s="105">
        <v>0.0007349277947482182</v>
      </c>
      <c r="D2288" s="102" t="s">
        <v>650</v>
      </c>
      <c r="E2288" s="102" t="b">
        <v>0</v>
      </c>
      <c r="F2288" s="102" t="b">
        <v>0</v>
      </c>
      <c r="G2288" s="102" t="b">
        <v>0</v>
      </c>
    </row>
    <row r="2289" spans="1:7" ht="15">
      <c r="A2289" s="103" t="s">
        <v>933</v>
      </c>
      <c r="B2289" s="102">
        <v>2</v>
      </c>
      <c r="C2289" s="105">
        <v>0.0007349277947482182</v>
      </c>
      <c r="D2289" s="102" t="s">
        <v>650</v>
      </c>
      <c r="E2289" s="102" t="b">
        <v>0</v>
      </c>
      <c r="F2289" s="102" t="b">
        <v>0</v>
      </c>
      <c r="G2289" s="102" t="b">
        <v>0</v>
      </c>
    </row>
    <row r="2290" spans="1:7" ht="15">
      <c r="A2290" s="103" t="s">
        <v>845</v>
      </c>
      <c r="B2290" s="102">
        <v>2</v>
      </c>
      <c r="C2290" s="105">
        <v>0.0009473695700933001</v>
      </c>
      <c r="D2290" s="102" t="s">
        <v>650</v>
      </c>
      <c r="E2290" s="102" t="b">
        <v>0</v>
      </c>
      <c r="F2290" s="102" t="b">
        <v>0</v>
      </c>
      <c r="G2290" s="102" t="b">
        <v>0</v>
      </c>
    </row>
    <row r="2291" spans="1:7" ht="15">
      <c r="A2291" s="103" t="s">
        <v>1375</v>
      </c>
      <c r="B2291" s="102">
        <v>2</v>
      </c>
      <c r="C2291" s="105">
        <v>0.0009473695700933001</v>
      </c>
      <c r="D2291" s="102" t="s">
        <v>650</v>
      </c>
      <c r="E2291" s="102" t="b">
        <v>0</v>
      </c>
      <c r="F2291" s="102" t="b">
        <v>0</v>
      </c>
      <c r="G2291" s="102" t="b">
        <v>0</v>
      </c>
    </row>
    <row r="2292" spans="1:7" ht="15">
      <c r="A2292" s="103" t="s">
        <v>1758</v>
      </c>
      <c r="B2292" s="102">
        <v>2</v>
      </c>
      <c r="C2292" s="105">
        <v>0.0009473695700933001</v>
      </c>
      <c r="D2292" s="102" t="s">
        <v>650</v>
      </c>
      <c r="E2292" s="102" t="b">
        <v>0</v>
      </c>
      <c r="F2292" s="102" t="b">
        <v>0</v>
      </c>
      <c r="G2292" s="102" t="b">
        <v>0</v>
      </c>
    </row>
    <row r="2293" spans="1:7" ht="15">
      <c r="A2293" s="103" t="s">
        <v>1759</v>
      </c>
      <c r="B2293" s="102">
        <v>2</v>
      </c>
      <c r="C2293" s="105">
        <v>0.0009473695700933001</v>
      </c>
      <c r="D2293" s="102" t="s">
        <v>650</v>
      </c>
      <c r="E2293" s="102" t="b">
        <v>0</v>
      </c>
      <c r="F2293" s="102" t="b">
        <v>0</v>
      </c>
      <c r="G2293" s="102" t="b">
        <v>0</v>
      </c>
    </row>
    <row r="2294" spans="1:7" ht="15">
      <c r="A2294" s="103" t="s">
        <v>1761</v>
      </c>
      <c r="B2294" s="102">
        <v>2</v>
      </c>
      <c r="C2294" s="105">
        <v>0.0009473695700933001</v>
      </c>
      <c r="D2294" s="102" t="s">
        <v>650</v>
      </c>
      <c r="E2294" s="102" t="b">
        <v>0</v>
      </c>
      <c r="F2294" s="102" t="b">
        <v>0</v>
      </c>
      <c r="G2294" s="102" t="b">
        <v>0</v>
      </c>
    </row>
    <row r="2295" spans="1:7" ht="15">
      <c r="A2295" s="103" t="s">
        <v>671</v>
      </c>
      <c r="B2295" s="102">
        <v>86</v>
      </c>
      <c r="C2295" s="105">
        <v>0.004717268984198036</v>
      </c>
      <c r="D2295" s="102" t="s">
        <v>651</v>
      </c>
      <c r="E2295" s="102" t="b">
        <v>0</v>
      </c>
      <c r="F2295" s="102" t="b">
        <v>0</v>
      </c>
      <c r="G2295" s="102" t="b">
        <v>0</v>
      </c>
    </row>
    <row r="2296" spans="1:7" ht="15">
      <c r="A2296" s="103" t="s">
        <v>367</v>
      </c>
      <c r="B2296" s="102">
        <v>41</v>
      </c>
      <c r="C2296" s="105">
        <v>0.0022489305622339474</v>
      </c>
      <c r="D2296" s="102" t="s">
        <v>651</v>
      </c>
      <c r="E2296" s="102" t="b">
        <v>0</v>
      </c>
      <c r="F2296" s="102" t="b">
        <v>0</v>
      </c>
      <c r="G2296" s="102" t="b">
        <v>0</v>
      </c>
    </row>
    <row r="2297" spans="1:7" ht="15">
      <c r="A2297" s="103" t="s">
        <v>673</v>
      </c>
      <c r="B2297" s="102">
        <v>38</v>
      </c>
      <c r="C2297" s="105">
        <v>0.0037613365601658097</v>
      </c>
      <c r="D2297" s="102" t="s">
        <v>651</v>
      </c>
      <c r="E2297" s="102" t="b">
        <v>0</v>
      </c>
      <c r="F2297" s="102" t="b">
        <v>0</v>
      </c>
      <c r="G2297" s="102" t="b">
        <v>0</v>
      </c>
    </row>
    <row r="2298" spans="1:7" ht="15">
      <c r="A2298" s="103" t="s">
        <v>672</v>
      </c>
      <c r="B2298" s="102">
        <v>28</v>
      </c>
      <c r="C2298" s="105">
        <v>0.0015358550181109884</v>
      </c>
      <c r="D2298" s="102" t="s">
        <v>651</v>
      </c>
      <c r="E2298" s="102" t="b">
        <v>0</v>
      </c>
      <c r="F2298" s="102" t="b">
        <v>0</v>
      </c>
      <c r="G2298" s="102" t="b">
        <v>0</v>
      </c>
    </row>
    <row r="2299" spans="1:7" ht="15">
      <c r="A2299" s="103" t="s">
        <v>697</v>
      </c>
      <c r="B2299" s="102">
        <v>24</v>
      </c>
      <c r="C2299" s="105">
        <v>0.00439459847684644</v>
      </c>
      <c r="D2299" s="102" t="s">
        <v>651</v>
      </c>
      <c r="E2299" s="102" t="b">
        <v>0</v>
      </c>
      <c r="F2299" s="102" t="b">
        <v>0</v>
      </c>
      <c r="G2299" s="102" t="b">
        <v>0</v>
      </c>
    </row>
    <row r="2300" spans="1:7" ht="15">
      <c r="A2300" s="103" t="s">
        <v>705</v>
      </c>
      <c r="B2300" s="102">
        <v>20</v>
      </c>
      <c r="C2300" s="105">
        <v>0.0036621653973720344</v>
      </c>
      <c r="D2300" s="102" t="s">
        <v>651</v>
      </c>
      <c r="E2300" s="102" t="b">
        <v>0</v>
      </c>
      <c r="F2300" s="102" t="b">
        <v>0</v>
      </c>
      <c r="G2300" s="102" t="b">
        <v>0</v>
      </c>
    </row>
    <row r="2301" spans="1:7" ht="15">
      <c r="A2301" s="103" t="s">
        <v>676</v>
      </c>
      <c r="B2301" s="102">
        <v>20</v>
      </c>
      <c r="C2301" s="105">
        <v>0.004367663535786714</v>
      </c>
      <c r="D2301" s="102" t="s">
        <v>651</v>
      </c>
      <c r="E2301" s="102" t="b">
        <v>0</v>
      </c>
      <c r="F2301" s="102" t="b">
        <v>0</v>
      </c>
      <c r="G2301" s="102" t="b">
        <v>0</v>
      </c>
    </row>
    <row r="2302" spans="1:7" ht="15">
      <c r="A2302" s="103" t="s">
        <v>706</v>
      </c>
      <c r="B2302" s="102">
        <v>18</v>
      </c>
      <c r="C2302" s="105">
        <v>0.005530839178685103</v>
      </c>
      <c r="D2302" s="102" t="s">
        <v>651</v>
      </c>
      <c r="E2302" s="102" t="b">
        <v>0</v>
      </c>
      <c r="F2302" s="102" t="b">
        <v>0</v>
      </c>
      <c r="G2302" s="102" t="b">
        <v>0</v>
      </c>
    </row>
    <row r="2303" spans="1:7" ht="15">
      <c r="A2303" s="103" t="s">
        <v>681</v>
      </c>
      <c r="B2303" s="102">
        <v>18</v>
      </c>
      <c r="C2303" s="105">
        <v>0.0032959488576348307</v>
      </c>
      <c r="D2303" s="102" t="s">
        <v>651</v>
      </c>
      <c r="E2303" s="102" t="b">
        <v>0</v>
      </c>
      <c r="F2303" s="102" t="b">
        <v>0</v>
      </c>
      <c r="G2303" s="102" t="b">
        <v>0</v>
      </c>
    </row>
    <row r="2304" spans="1:7" ht="15">
      <c r="A2304" s="103" t="s">
        <v>684</v>
      </c>
      <c r="B2304" s="102">
        <v>17</v>
      </c>
      <c r="C2304" s="105">
        <v>0.0037125140054187072</v>
      </c>
      <c r="D2304" s="102" t="s">
        <v>651</v>
      </c>
      <c r="E2304" s="102" t="b">
        <v>0</v>
      </c>
      <c r="F2304" s="102" t="b">
        <v>0</v>
      </c>
      <c r="G2304" s="102" t="b">
        <v>0</v>
      </c>
    </row>
    <row r="2305" spans="1:7" ht="15">
      <c r="A2305" s="103" t="s">
        <v>750</v>
      </c>
      <c r="B2305" s="102">
        <v>16</v>
      </c>
      <c r="C2305" s="105">
        <v>0.007075413410571896</v>
      </c>
      <c r="D2305" s="102" t="s">
        <v>651</v>
      </c>
      <c r="E2305" s="102" t="b">
        <v>0</v>
      </c>
      <c r="F2305" s="102" t="b">
        <v>0</v>
      </c>
      <c r="G2305" s="102" t="b">
        <v>0</v>
      </c>
    </row>
    <row r="2306" spans="1:7" ht="15">
      <c r="A2306" s="103" t="s">
        <v>774</v>
      </c>
      <c r="B2306" s="102">
        <v>14</v>
      </c>
      <c r="C2306" s="105">
        <v>0.010254063112641695</v>
      </c>
      <c r="D2306" s="102" t="s">
        <v>651</v>
      </c>
      <c r="E2306" s="102" t="b">
        <v>0</v>
      </c>
      <c r="F2306" s="102" t="b">
        <v>0</v>
      </c>
      <c r="G2306" s="102" t="b">
        <v>0</v>
      </c>
    </row>
    <row r="2307" spans="1:7" ht="15">
      <c r="A2307" s="103" t="s">
        <v>701</v>
      </c>
      <c r="B2307" s="102">
        <v>13</v>
      </c>
      <c r="C2307" s="105">
        <v>0.001975916759012043</v>
      </c>
      <c r="D2307" s="102" t="s">
        <v>651</v>
      </c>
      <c r="E2307" s="102" t="b">
        <v>0</v>
      </c>
      <c r="F2307" s="102" t="b">
        <v>0</v>
      </c>
      <c r="G2307" s="102" t="b">
        <v>0</v>
      </c>
    </row>
    <row r="2308" spans="1:7" ht="15">
      <c r="A2308" s="103" t="s">
        <v>741</v>
      </c>
      <c r="B2308" s="102">
        <v>13</v>
      </c>
      <c r="C2308" s="105">
        <v>0.004760815016583645</v>
      </c>
      <c r="D2308" s="102" t="s">
        <v>651</v>
      </c>
      <c r="E2308" s="102" t="b">
        <v>0</v>
      </c>
      <c r="F2308" s="102" t="b">
        <v>0</v>
      </c>
      <c r="G2308" s="102" t="b">
        <v>0</v>
      </c>
    </row>
    <row r="2309" spans="1:7" ht="15">
      <c r="A2309" s="103" t="s">
        <v>680</v>
      </c>
      <c r="B2309" s="102">
        <v>11</v>
      </c>
      <c r="C2309" s="105">
        <v>0.004028381937109238</v>
      </c>
      <c r="D2309" s="102" t="s">
        <v>651</v>
      </c>
      <c r="E2309" s="102" t="b">
        <v>0</v>
      </c>
      <c r="F2309" s="102" t="b">
        <v>0</v>
      </c>
      <c r="G2309" s="102" t="b">
        <v>0</v>
      </c>
    </row>
    <row r="2310" spans="1:7" ht="15">
      <c r="A2310" s="103" t="s">
        <v>792</v>
      </c>
      <c r="B2310" s="102">
        <v>11</v>
      </c>
      <c r="C2310" s="105">
        <v>0.0028501557512135597</v>
      </c>
      <c r="D2310" s="102" t="s">
        <v>651</v>
      </c>
      <c r="E2310" s="102" t="b">
        <v>0</v>
      </c>
      <c r="F2310" s="102" t="b">
        <v>0</v>
      </c>
      <c r="G2310" s="102" t="b">
        <v>0</v>
      </c>
    </row>
    <row r="2311" spans="1:7" ht="15">
      <c r="A2311" s="103" t="s">
        <v>781</v>
      </c>
      <c r="B2311" s="102">
        <v>11</v>
      </c>
      <c r="C2311" s="105">
        <v>0.0048643467197681785</v>
      </c>
      <c r="D2311" s="102" t="s">
        <v>651</v>
      </c>
      <c r="E2311" s="102" t="b">
        <v>0</v>
      </c>
      <c r="F2311" s="102" t="b">
        <v>0</v>
      </c>
      <c r="G2311" s="102" t="b">
        <v>0</v>
      </c>
    </row>
    <row r="2312" spans="1:7" ht="15">
      <c r="A2312" s="103" t="s">
        <v>721</v>
      </c>
      <c r="B2312" s="102">
        <v>11</v>
      </c>
      <c r="C2312" s="105">
        <v>0.006042572905663855</v>
      </c>
      <c r="D2312" s="102" t="s">
        <v>651</v>
      </c>
      <c r="E2312" s="102" t="b">
        <v>0</v>
      </c>
      <c r="F2312" s="102" t="b">
        <v>0</v>
      </c>
      <c r="G2312" s="102" t="b">
        <v>0</v>
      </c>
    </row>
    <row r="2313" spans="1:7" ht="15">
      <c r="A2313" s="103" t="s">
        <v>732</v>
      </c>
      <c r="B2313" s="102">
        <v>10</v>
      </c>
      <c r="C2313" s="105">
        <v>0.002591050682921418</v>
      </c>
      <c r="D2313" s="102" t="s">
        <v>651</v>
      </c>
      <c r="E2313" s="102" t="b">
        <v>0</v>
      </c>
      <c r="F2313" s="102" t="b">
        <v>0</v>
      </c>
      <c r="G2313" s="102" t="b">
        <v>0</v>
      </c>
    </row>
    <row r="2314" spans="1:7" ht="15">
      <c r="A2314" s="103" t="s">
        <v>690</v>
      </c>
      <c r="B2314" s="102">
        <v>10</v>
      </c>
      <c r="C2314" s="105">
        <v>0.003072688432602835</v>
      </c>
      <c r="D2314" s="102" t="s">
        <v>651</v>
      </c>
      <c r="E2314" s="102" t="b">
        <v>0</v>
      </c>
      <c r="F2314" s="102" t="b">
        <v>0</v>
      </c>
      <c r="G2314" s="102" t="b">
        <v>0</v>
      </c>
    </row>
    <row r="2315" spans="1:7" ht="15">
      <c r="A2315" s="103" t="s">
        <v>711</v>
      </c>
      <c r="B2315" s="102">
        <v>10</v>
      </c>
      <c r="C2315" s="105">
        <v>0.003072688432602835</v>
      </c>
      <c r="D2315" s="102" t="s">
        <v>651</v>
      </c>
      <c r="E2315" s="102" t="b">
        <v>0</v>
      </c>
      <c r="F2315" s="102" t="b">
        <v>0</v>
      </c>
      <c r="G2315" s="102" t="b">
        <v>0</v>
      </c>
    </row>
    <row r="2316" spans="1:7" ht="15">
      <c r="A2316" s="103" t="s">
        <v>769</v>
      </c>
      <c r="B2316" s="102">
        <v>10</v>
      </c>
      <c r="C2316" s="105">
        <v>0.003072688432602835</v>
      </c>
      <c r="D2316" s="102" t="s">
        <v>651</v>
      </c>
      <c r="E2316" s="102" t="b">
        <v>0</v>
      </c>
      <c r="F2316" s="102" t="b">
        <v>0</v>
      </c>
      <c r="G2316" s="102" t="b">
        <v>0</v>
      </c>
    </row>
    <row r="2317" spans="1:7" ht="15">
      <c r="A2317" s="103" t="s">
        <v>837</v>
      </c>
      <c r="B2317" s="102">
        <v>10</v>
      </c>
      <c r="C2317" s="105">
        <v>0.007324330794744069</v>
      </c>
      <c r="D2317" s="102" t="s">
        <v>651</v>
      </c>
      <c r="E2317" s="102" t="b">
        <v>0</v>
      </c>
      <c r="F2317" s="102" t="b">
        <v>0</v>
      </c>
      <c r="G2317" s="102" t="b">
        <v>0</v>
      </c>
    </row>
    <row r="2318" spans="1:7" ht="15">
      <c r="A2318" s="103" t="s">
        <v>698</v>
      </c>
      <c r="B2318" s="102">
        <v>9</v>
      </c>
      <c r="C2318" s="105">
        <v>0.0016479744288174154</v>
      </c>
      <c r="D2318" s="102" t="s">
        <v>651</v>
      </c>
      <c r="E2318" s="102" t="b">
        <v>0</v>
      </c>
      <c r="F2318" s="102" t="b">
        <v>0</v>
      </c>
      <c r="G2318" s="102" t="b">
        <v>0</v>
      </c>
    </row>
    <row r="2319" spans="1:7" ht="15">
      <c r="A2319" s="103" t="s">
        <v>679</v>
      </c>
      <c r="B2319" s="102">
        <v>9</v>
      </c>
      <c r="C2319" s="105">
        <v>0.0027654195893425516</v>
      </c>
      <c r="D2319" s="102" t="s">
        <v>651</v>
      </c>
      <c r="E2319" s="102" t="b">
        <v>0</v>
      </c>
      <c r="F2319" s="102" t="b">
        <v>0</v>
      </c>
      <c r="G2319" s="102" t="b">
        <v>0</v>
      </c>
    </row>
    <row r="2320" spans="1:7" ht="15">
      <c r="A2320" s="103" t="s">
        <v>678</v>
      </c>
      <c r="B2320" s="102">
        <v>9</v>
      </c>
      <c r="C2320" s="105">
        <v>0.002331945614629276</v>
      </c>
      <c r="D2320" s="102" t="s">
        <v>651</v>
      </c>
      <c r="E2320" s="102" t="b">
        <v>0</v>
      </c>
      <c r="F2320" s="102" t="b">
        <v>0</v>
      </c>
      <c r="G2320" s="102" t="b">
        <v>0</v>
      </c>
    </row>
    <row r="2321" spans="1:7" ht="15">
      <c r="A2321" s="103" t="s">
        <v>675</v>
      </c>
      <c r="B2321" s="102">
        <v>9</v>
      </c>
      <c r="C2321" s="105">
        <v>0.0019654485911040215</v>
      </c>
      <c r="D2321" s="102" t="s">
        <v>651</v>
      </c>
      <c r="E2321" s="102" t="b">
        <v>0</v>
      </c>
      <c r="F2321" s="102" t="b">
        <v>0</v>
      </c>
      <c r="G2321" s="102" t="b">
        <v>0</v>
      </c>
    </row>
    <row r="2322" spans="1:7" ht="15">
      <c r="A2322" s="103" t="s">
        <v>710</v>
      </c>
      <c r="B2322" s="102">
        <v>9</v>
      </c>
      <c r="C2322" s="105">
        <v>0.0019654485911040215</v>
      </c>
      <c r="D2322" s="102" t="s">
        <v>651</v>
      </c>
      <c r="E2322" s="102" t="b">
        <v>0</v>
      </c>
      <c r="F2322" s="102" t="b">
        <v>0</v>
      </c>
      <c r="G2322" s="102" t="b">
        <v>0</v>
      </c>
    </row>
    <row r="2323" spans="1:7" ht="15">
      <c r="A2323" s="103" t="s">
        <v>712</v>
      </c>
      <c r="B2323" s="102">
        <v>9</v>
      </c>
      <c r="C2323" s="105">
        <v>0.0027654195893425516</v>
      </c>
      <c r="D2323" s="102" t="s">
        <v>651</v>
      </c>
      <c r="E2323" s="102" t="b">
        <v>0</v>
      </c>
      <c r="F2323" s="102" t="b">
        <v>0</v>
      </c>
      <c r="G2323" s="102" t="b">
        <v>0</v>
      </c>
    </row>
    <row r="2324" spans="1:7" ht="15">
      <c r="A2324" s="103" t="s">
        <v>760</v>
      </c>
      <c r="B2324" s="102">
        <v>8</v>
      </c>
      <c r="C2324" s="105">
        <v>0.0020728405463371342</v>
      </c>
      <c r="D2324" s="102" t="s">
        <v>651</v>
      </c>
      <c r="E2324" s="102" t="b">
        <v>0</v>
      </c>
      <c r="F2324" s="102" t="b">
        <v>0</v>
      </c>
      <c r="G2324" s="102" t="b">
        <v>0</v>
      </c>
    </row>
    <row r="2325" spans="1:7" ht="15">
      <c r="A2325" s="103" t="s">
        <v>685</v>
      </c>
      <c r="B2325" s="102">
        <v>8</v>
      </c>
      <c r="C2325" s="105">
        <v>0.002458150746082268</v>
      </c>
      <c r="D2325" s="102" t="s">
        <v>651</v>
      </c>
      <c r="E2325" s="102" t="b">
        <v>0</v>
      </c>
      <c r="F2325" s="102" t="b">
        <v>0</v>
      </c>
      <c r="G2325" s="102" t="b">
        <v>0</v>
      </c>
    </row>
    <row r="2326" spans="1:7" ht="15">
      <c r="A2326" s="103" t="s">
        <v>682</v>
      </c>
      <c r="B2326" s="102">
        <v>8</v>
      </c>
      <c r="C2326" s="105">
        <v>0.0029297323178976275</v>
      </c>
      <c r="D2326" s="102" t="s">
        <v>651</v>
      </c>
      <c r="E2326" s="102" t="b">
        <v>0</v>
      </c>
      <c r="F2326" s="102" t="b">
        <v>0</v>
      </c>
      <c r="G2326" s="102" t="b">
        <v>0</v>
      </c>
    </row>
    <row r="2327" spans="1:7" ht="15">
      <c r="A2327" s="103" t="s">
        <v>699</v>
      </c>
      <c r="B2327" s="102">
        <v>8</v>
      </c>
      <c r="C2327" s="105">
        <v>0.0020728405463371342</v>
      </c>
      <c r="D2327" s="102" t="s">
        <v>651</v>
      </c>
      <c r="E2327" s="102" t="b">
        <v>0</v>
      </c>
      <c r="F2327" s="102" t="b">
        <v>0</v>
      </c>
      <c r="G2327" s="102" t="b">
        <v>0</v>
      </c>
    </row>
    <row r="2328" spans="1:7" ht="15">
      <c r="A2328" s="103" t="s">
        <v>828</v>
      </c>
      <c r="B2328" s="102">
        <v>8</v>
      </c>
      <c r="C2328" s="105">
        <v>0.0029297323178976275</v>
      </c>
      <c r="D2328" s="102" t="s">
        <v>651</v>
      </c>
      <c r="E2328" s="102" t="b">
        <v>0</v>
      </c>
      <c r="F2328" s="102" t="b">
        <v>0</v>
      </c>
      <c r="G2328" s="102" t="b">
        <v>0</v>
      </c>
    </row>
    <row r="2329" spans="1:7" ht="15">
      <c r="A2329" s="103" t="s">
        <v>689</v>
      </c>
      <c r="B2329" s="102">
        <v>8</v>
      </c>
      <c r="C2329" s="105">
        <v>0.0029297323178976275</v>
      </c>
      <c r="D2329" s="102" t="s">
        <v>651</v>
      </c>
      <c r="E2329" s="102" t="b">
        <v>0</v>
      </c>
      <c r="F2329" s="102" t="b">
        <v>0</v>
      </c>
      <c r="G2329" s="102" t="b">
        <v>0</v>
      </c>
    </row>
    <row r="2330" spans="1:7" ht="15">
      <c r="A2330" s="103" t="s">
        <v>772</v>
      </c>
      <c r="B2330" s="102">
        <v>8</v>
      </c>
      <c r="C2330" s="105">
        <v>0.005859464635795255</v>
      </c>
      <c r="D2330" s="102" t="s">
        <v>651</v>
      </c>
      <c r="E2330" s="102" t="b">
        <v>1</v>
      </c>
      <c r="F2330" s="102" t="b">
        <v>0</v>
      </c>
      <c r="G2330" s="102" t="b">
        <v>0</v>
      </c>
    </row>
    <row r="2331" spans="1:7" ht="15">
      <c r="A2331" s="103" t="s">
        <v>957</v>
      </c>
      <c r="B2331" s="102">
        <v>7</v>
      </c>
      <c r="C2331" s="105">
        <v>0.0038452736672406353</v>
      </c>
      <c r="D2331" s="102" t="s">
        <v>651</v>
      </c>
      <c r="E2331" s="102" t="b">
        <v>0</v>
      </c>
      <c r="F2331" s="102" t="b">
        <v>0</v>
      </c>
      <c r="G2331" s="102" t="b">
        <v>0</v>
      </c>
    </row>
    <row r="2332" spans="1:7" ht="15">
      <c r="A2332" s="103" t="s">
        <v>803</v>
      </c>
      <c r="B2332" s="102">
        <v>7</v>
      </c>
      <c r="C2332" s="105">
        <v>0.0030954933671252043</v>
      </c>
      <c r="D2332" s="102" t="s">
        <v>651</v>
      </c>
      <c r="E2332" s="102" t="b">
        <v>0</v>
      </c>
      <c r="F2332" s="102" t="b">
        <v>0</v>
      </c>
      <c r="G2332" s="102" t="b">
        <v>0</v>
      </c>
    </row>
    <row r="2333" spans="1:7" ht="15">
      <c r="A2333" s="103" t="s">
        <v>770</v>
      </c>
      <c r="B2333" s="102">
        <v>7</v>
      </c>
      <c r="C2333" s="105">
        <v>0.0018137354780449926</v>
      </c>
      <c r="D2333" s="102" t="s">
        <v>651</v>
      </c>
      <c r="E2333" s="102" t="b">
        <v>0</v>
      </c>
      <c r="F2333" s="102" t="b">
        <v>0</v>
      </c>
      <c r="G2333" s="102" t="b">
        <v>0</v>
      </c>
    </row>
    <row r="2334" spans="1:7" ht="15">
      <c r="A2334" s="103" t="s">
        <v>755</v>
      </c>
      <c r="B2334" s="102">
        <v>7</v>
      </c>
      <c r="C2334" s="105">
        <v>0.0021508819028219846</v>
      </c>
      <c r="D2334" s="102" t="s">
        <v>651</v>
      </c>
      <c r="E2334" s="102" t="b">
        <v>0</v>
      </c>
      <c r="F2334" s="102" t="b">
        <v>0</v>
      </c>
      <c r="G2334" s="102" t="b">
        <v>0</v>
      </c>
    </row>
    <row r="2335" spans="1:7" ht="15">
      <c r="A2335" s="103" t="s">
        <v>686</v>
      </c>
      <c r="B2335" s="102">
        <v>7</v>
      </c>
      <c r="C2335" s="105">
        <v>0.0021508819028219846</v>
      </c>
      <c r="D2335" s="102" t="s">
        <v>651</v>
      </c>
      <c r="E2335" s="102" t="b">
        <v>0</v>
      </c>
      <c r="F2335" s="102" t="b">
        <v>0</v>
      </c>
      <c r="G2335" s="102" t="b">
        <v>0</v>
      </c>
    </row>
    <row r="2336" spans="1:7" ht="15">
      <c r="A2336" s="103" t="s">
        <v>956</v>
      </c>
      <c r="B2336" s="102">
        <v>7</v>
      </c>
      <c r="C2336" s="105">
        <v>0.005127031556320848</v>
      </c>
      <c r="D2336" s="102" t="s">
        <v>651</v>
      </c>
      <c r="E2336" s="102" t="b">
        <v>0</v>
      </c>
      <c r="F2336" s="102" t="b">
        <v>0</v>
      </c>
      <c r="G2336" s="102" t="b">
        <v>0</v>
      </c>
    </row>
    <row r="2337" spans="1:7" ht="15">
      <c r="A2337" s="103" t="s">
        <v>867</v>
      </c>
      <c r="B2337" s="102">
        <v>6</v>
      </c>
      <c r="C2337" s="105">
        <v>0.0015546304097528508</v>
      </c>
      <c r="D2337" s="102" t="s">
        <v>651</v>
      </c>
      <c r="E2337" s="102" t="b">
        <v>0</v>
      </c>
      <c r="F2337" s="102" t="b">
        <v>0</v>
      </c>
      <c r="G2337" s="102" t="b">
        <v>0</v>
      </c>
    </row>
    <row r="2338" spans="1:7" ht="15">
      <c r="A2338" s="103" t="s">
        <v>726</v>
      </c>
      <c r="B2338" s="102">
        <v>6</v>
      </c>
      <c r="C2338" s="105">
        <v>0.0018436130595617009</v>
      </c>
      <c r="D2338" s="102" t="s">
        <v>651</v>
      </c>
      <c r="E2338" s="102" t="b">
        <v>0</v>
      </c>
      <c r="F2338" s="102" t="b">
        <v>0</v>
      </c>
      <c r="G2338" s="102" t="b">
        <v>0</v>
      </c>
    </row>
    <row r="2339" spans="1:7" ht="15">
      <c r="A2339" s="103" t="s">
        <v>780</v>
      </c>
      <c r="B2339" s="102">
        <v>6</v>
      </c>
      <c r="C2339" s="105">
        <v>0.0015546304097528508</v>
      </c>
      <c r="D2339" s="102" t="s">
        <v>651</v>
      </c>
      <c r="E2339" s="102" t="b">
        <v>0</v>
      </c>
      <c r="F2339" s="102" t="b">
        <v>0</v>
      </c>
      <c r="G2339" s="102" t="b">
        <v>0</v>
      </c>
    </row>
    <row r="2340" spans="1:7" ht="15">
      <c r="A2340" s="103" t="s">
        <v>845</v>
      </c>
      <c r="B2340" s="102">
        <v>6</v>
      </c>
      <c r="C2340" s="105">
        <v>0.0032959488576348303</v>
      </c>
      <c r="D2340" s="102" t="s">
        <v>651</v>
      </c>
      <c r="E2340" s="102" t="b">
        <v>0</v>
      </c>
      <c r="F2340" s="102" t="b">
        <v>0</v>
      </c>
      <c r="G2340" s="102" t="b">
        <v>0</v>
      </c>
    </row>
    <row r="2341" spans="1:7" ht="15">
      <c r="A2341" s="103" t="s">
        <v>1019</v>
      </c>
      <c r="B2341" s="102">
        <v>6</v>
      </c>
      <c r="C2341" s="105">
        <v>0.00439459847684644</v>
      </c>
      <c r="D2341" s="102" t="s">
        <v>651</v>
      </c>
      <c r="E2341" s="102" t="b">
        <v>0</v>
      </c>
      <c r="F2341" s="102" t="b">
        <v>0</v>
      </c>
      <c r="G2341" s="102" t="b">
        <v>0</v>
      </c>
    </row>
    <row r="2342" spans="1:7" ht="15">
      <c r="A2342" s="103" t="s">
        <v>953</v>
      </c>
      <c r="B2342" s="102">
        <v>5</v>
      </c>
      <c r="C2342" s="105">
        <v>0.0022110666908037174</v>
      </c>
      <c r="D2342" s="102" t="s">
        <v>651</v>
      </c>
      <c r="E2342" s="102" t="b">
        <v>0</v>
      </c>
      <c r="F2342" s="102" t="b">
        <v>0</v>
      </c>
      <c r="G2342" s="102" t="b">
        <v>0</v>
      </c>
    </row>
    <row r="2343" spans="1:7" ht="15">
      <c r="A2343" s="103" t="s">
        <v>759</v>
      </c>
      <c r="B2343" s="102">
        <v>5</v>
      </c>
      <c r="C2343" s="105">
        <v>0.0022110666908037174</v>
      </c>
      <c r="D2343" s="102" t="s">
        <v>651</v>
      </c>
      <c r="E2343" s="102" t="b">
        <v>0</v>
      </c>
      <c r="F2343" s="102" t="b">
        <v>0</v>
      </c>
      <c r="G2343" s="102" t="b">
        <v>0</v>
      </c>
    </row>
    <row r="2344" spans="1:7" ht="15">
      <c r="A2344" s="103" t="s">
        <v>860</v>
      </c>
      <c r="B2344" s="102">
        <v>5</v>
      </c>
      <c r="C2344" s="105">
        <v>0.0015363442163014176</v>
      </c>
      <c r="D2344" s="102" t="s">
        <v>651</v>
      </c>
      <c r="E2344" s="102" t="b">
        <v>0</v>
      </c>
      <c r="F2344" s="102" t="b">
        <v>0</v>
      </c>
      <c r="G2344" s="102" t="b">
        <v>0</v>
      </c>
    </row>
    <row r="2345" spans="1:7" ht="15">
      <c r="A2345" s="103" t="s">
        <v>880</v>
      </c>
      <c r="B2345" s="102">
        <v>5</v>
      </c>
      <c r="C2345" s="105">
        <v>0.0018310826986860172</v>
      </c>
      <c r="D2345" s="102" t="s">
        <v>651</v>
      </c>
      <c r="E2345" s="102" t="b">
        <v>0</v>
      </c>
      <c r="F2345" s="102" t="b">
        <v>0</v>
      </c>
      <c r="G2345" s="102" t="b">
        <v>0</v>
      </c>
    </row>
    <row r="2346" spans="1:7" ht="15">
      <c r="A2346" s="103" t="s">
        <v>839</v>
      </c>
      <c r="B2346" s="102">
        <v>5</v>
      </c>
      <c r="C2346" s="105">
        <v>0.0015363442163014176</v>
      </c>
      <c r="D2346" s="102" t="s">
        <v>651</v>
      </c>
      <c r="E2346" s="102" t="b">
        <v>0</v>
      </c>
      <c r="F2346" s="102" t="b">
        <v>0</v>
      </c>
      <c r="G2346" s="102" t="b">
        <v>0</v>
      </c>
    </row>
    <row r="2347" spans="1:7" ht="15">
      <c r="A2347" s="103" t="s">
        <v>1013</v>
      </c>
      <c r="B2347" s="102">
        <v>5</v>
      </c>
      <c r="C2347" s="105">
        <v>0.0018310826986860172</v>
      </c>
      <c r="D2347" s="102" t="s">
        <v>651</v>
      </c>
      <c r="E2347" s="102" t="b">
        <v>0</v>
      </c>
      <c r="F2347" s="102" t="b">
        <v>0</v>
      </c>
      <c r="G2347" s="102" t="b">
        <v>0</v>
      </c>
    </row>
    <row r="2348" spans="1:7" ht="15">
      <c r="A2348" s="103" t="s">
        <v>1086</v>
      </c>
      <c r="B2348" s="102">
        <v>5</v>
      </c>
      <c r="C2348" s="105">
        <v>0.0018310826986860172</v>
      </c>
      <c r="D2348" s="102" t="s">
        <v>651</v>
      </c>
      <c r="E2348" s="102" t="b">
        <v>0</v>
      </c>
      <c r="F2348" s="102" t="b">
        <v>0</v>
      </c>
      <c r="G2348" s="102" t="b">
        <v>0</v>
      </c>
    </row>
    <row r="2349" spans="1:7" ht="15">
      <c r="A2349" s="103" t="s">
        <v>981</v>
      </c>
      <c r="B2349" s="102">
        <v>5</v>
      </c>
      <c r="C2349" s="105">
        <v>0.0027466240480290257</v>
      </c>
      <c r="D2349" s="102" t="s">
        <v>651</v>
      </c>
      <c r="E2349" s="102" t="b">
        <v>0</v>
      </c>
      <c r="F2349" s="102" t="b">
        <v>0</v>
      </c>
      <c r="G2349" s="102" t="b">
        <v>0</v>
      </c>
    </row>
    <row r="2350" spans="1:7" ht="15">
      <c r="A2350" s="103" t="s">
        <v>708</v>
      </c>
      <c r="B2350" s="102">
        <v>5</v>
      </c>
      <c r="C2350" s="105">
        <v>0.0015363442163014176</v>
      </c>
      <c r="D2350" s="102" t="s">
        <v>651</v>
      </c>
      <c r="E2350" s="102" t="b">
        <v>0</v>
      </c>
      <c r="F2350" s="102" t="b">
        <v>0</v>
      </c>
      <c r="G2350" s="102" t="b">
        <v>0</v>
      </c>
    </row>
    <row r="2351" spans="1:7" ht="15">
      <c r="A2351" s="103" t="s">
        <v>1088</v>
      </c>
      <c r="B2351" s="102">
        <v>5</v>
      </c>
      <c r="C2351" s="105">
        <v>0.0036621653973720344</v>
      </c>
      <c r="D2351" s="102" t="s">
        <v>651</v>
      </c>
      <c r="E2351" s="102" t="b">
        <v>0</v>
      </c>
      <c r="F2351" s="102" t="b">
        <v>0</v>
      </c>
      <c r="G2351" s="102" t="b">
        <v>0</v>
      </c>
    </row>
    <row r="2352" spans="1:7" ht="15">
      <c r="A2352" s="103" t="s">
        <v>833</v>
      </c>
      <c r="B2352" s="102">
        <v>5</v>
      </c>
      <c r="C2352" s="105">
        <v>0.0022110666908037174</v>
      </c>
      <c r="D2352" s="102" t="s">
        <v>651</v>
      </c>
      <c r="E2352" s="102" t="b">
        <v>0</v>
      </c>
      <c r="F2352" s="102" t="b">
        <v>0</v>
      </c>
      <c r="G2352" s="102" t="b">
        <v>0</v>
      </c>
    </row>
    <row r="2353" spans="1:7" ht="15">
      <c r="A2353" s="103" t="s">
        <v>737</v>
      </c>
      <c r="B2353" s="102">
        <v>5</v>
      </c>
      <c r="C2353" s="105">
        <v>0.0027466240480290257</v>
      </c>
      <c r="D2353" s="102" t="s">
        <v>651</v>
      </c>
      <c r="E2353" s="102" t="b">
        <v>0</v>
      </c>
      <c r="F2353" s="102" t="b">
        <v>0</v>
      </c>
      <c r="G2353" s="102" t="b">
        <v>0</v>
      </c>
    </row>
    <row r="2354" spans="1:7" ht="15">
      <c r="A2354" s="103" t="s">
        <v>674</v>
      </c>
      <c r="B2354" s="102">
        <v>5</v>
      </c>
      <c r="C2354" s="105">
        <v>0.0027466240480290257</v>
      </c>
      <c r="D2354" s="102" t="s">
        <v>651</v>
      </c>
      <c r="E2354" s="102" t="b">
        <v>0</v>
      </c>
      <c r="F2354" s="102" t="b">
        <v>0</v>
      </c>
      <c r="G2354" s="102" t="b">
        <v>0</v>
      </c>
    </row>
    <row r="2355" spans="1:7" ht="15">
      <c r="A2355" s="103" t="s">
        <v>870</v>
      </c>
      <c r="B2355" s="102">
        <v>4</v>
      </c>
      <c r="C2355" s="105">
        <v>0.001768853352642974</v>
      </c>
      <c r="D2355" s="102" t="s">
        <v>651</v>
      </c>
      <c r="E2355" s="102" t="b">
        <v>0</v>
      </c>
      <c r="F2355" s="102" t="b">
        <v>0</v>
      </c>
      <c r="G2355" s="102" t="b">
        <v>0</v>
      </c>
    </row>
    <row r="2356" spans="1:7" ht="15">
      <c r="A2356" s="103" t="s">
        <v>1010</v>
      </c>
      <c r="B2356" s="102">
        <v>4</v>
      </c>
      <c r="C2356" s="105">
        <v>0.0014648661589488137</v>
      </c>
      <c r="D2356" s="102" t="s">
        <v>651</v>
      </c>
      <c r="E2356" s="102" t="b">
        <v>0</v>
      </c>
      <c r="F2356" s="102" t="b">
        <v>0</v>
      </c>
      <c r="G2356" s="102" t="b">
        <v>0</v>
      </c>
    </row>
    <row r="2357" spans="1:7" ht="15">
      <c r="A2357" s="103" t="s">
        <v>692</v>
      </c>
      <c r="B2357" s="102">
        <v>4</v>
      </c>
      <c r="C2357" s="105">
        <v>0.0014648661589488137</v>
      </c>
      <c r="D2357" s="102" t="s">
        <v>651</v>
      </c>
      <c r="E2357" s="102" t="b">
        <v>0</v>
      </c>
      <c r="F2357" s="102" t="b">
        <v>0</v>
      </c>
      <c r="G2357" s="102" t="b">
        <v>0</v>
      </c>
    </row>
    <row r="2358" spans="1:7" ht="15">
      <c r="A2358" s="103" t="s">
        <v>752</v>
      </c>
      <c r="B2358" s="102">
        <v>4</v>
      </c>
      <c r="C2358" s="105">
        <v>0.00219729923842322</v>
      </c>
      <c r="D2358" s="102" t="s">
        <v>651</v>
      </c>
      <c r="E2358" s="102" t="b">
        <v>0</v>
      </c>
      <c r="F2358" s="102" t="b">
        <v>0</v>
      </c>
      <c r="G2358" s="102" t="b">
        <v>0</v>
      </c>
    </row>
    <row r="2359" spans="1:7" ht="15">
      <c r="A2359" s="103" t="s">
        <v>856</v>
      </c>
      <c r="B2359" s="102">
        <v>4</v>
      </c>
      <c r="C2359" s="105">
        <v>0.001768853352642974</v>
      </c>
      <c r="D2359" s="102" t="s">
        <v>651</v>
      </c>
      <c r="E2359" s="102" t="b">
        <v>0</v>
      </c>
      <c r="F2359" s="102" t="b">
        <v>0</v>
      </c>
      <c r="G2359" s="102" t="b">
        <v>0</v>
      </c>
    </row>
    <row r="2360" spans="1:7" ht="15">
      <c r="A2360" s="103" t="s">
        <v>739</v>
      </c>
      <c r="B2360" s="102">
        <v>4</v>
      </c>
      <c r="C2360" s="105">
        <v>0.0014648661589488137</v>
      </c>
      <c r="D2360" s="102" t="s">
        <v>651</v>
      </c>
      <c r="E2360" s="102" t="b">
        <v>0</v>
      </c>
      <c r="F2360" s="102" t="b">
        <v>0</v>
      </c>
      <c r="G2360" s="102" t="b">
        <v>0</v>
      </c>
    </row>
    <row r="2361" spans="1:7" ht="15">
      <c r="A2361" s="103" t="s">
        <v>951</v>
      </c>
      <c r="B2361" s="102">
        <v>4</v>
      </c>
      <c r="C2361" s="105">
        <v>0.0014648661589488137</v>
      </c>
      <c r="D2361" s="102" t="s">
        <v>651</v>
      </c>
      <c r="E2361" s="102" t="b">
        <v>0</v>
      </c>
      <c r="F2361" s="102" t="b">
        <v>0</v>
      </c>
      <c r="G2361" s="102" t="b">
        <v>0</v>
      </c>
    </row>
    <row r="2362" spans="1:7" ht="15">
      <c r="A2362" s="103" t="s">
        <v>1015</v>
      </c>
      <c r="B2362" s="102">
        <v>4</v>
      </c>
      <c r="C2362" s="105">
        <v>0.00219729923842322</v>
      </c>
      <c r="D2362" s="102" t="s">
        <v>651</v>
      </c>
      <c r="E2362" s="102" t="b">
        <v>0</v>
      </c>
      <c r="F2362" s="102" t="b">
        <v>0</v>
      </c>
      <c r="G2362" s="102" t="b">
        <v>0</v>
      </c>
    </row>
    <row r="2363" spans="1:7" ht="15">
      <c r="A2363" s="103" t="s">
        <v>907</v>
      </c>
      <c r="B2363" s="102">
        <v>4</v>
      </c>
      <c r="C2363" s="105">
        <v>0.0014648661589488137</v>
      </c>
      <c r="D2363" s="102" t="s">
        <v>651</v>
      </c>
      <c r="E2363" s="102" t="b">
        <v>0</v>
      </c>
      <c r="F2363" s="102" t="b">
        <v>0</v>
      </c>
      <c r="G2363" s="102" t="b">
        <v>0</v>
      </c>
    </row>
    <row r="2364" spans="1:7" ht="15">
      <c r="A2364" s="103" t="s">
        <v>822</v>
      </c>
      <c r="B2364" s="102">
        <v>4</v>
      </c>
      <c r="C2364" s="105">
        <v>0.0014648661589488137</v>
      </c>
      <c r="D2364" s="102" t="s">
        <v>651</v>
      </c>
      <c r="E2364" s="102" t="b">
        <v>0</v>
      </c>
      <c r="F2364" s="102" t="b">
        <v>0</v>
      </c>
      <c r="G2364" s="102" t="b">
        <v>0</v>
      </c>
    </row>
    <row r="2365" spans="1:7" ht="15">
      <c r="A2365" s="103" t="s">
        <v>748</v>
      </c>
      <c r="B2365" s="102">
        <v>4</v>
      </c>
      <c r="C2365" s="105">
        <v>0.0014648661589488137</v>
      </c>
      <c r="D2365" s="102" t="s">
        <v>651</v>
      </c>
      <c r="E2365" s="102" t="b">
        <v>0</v>
      </c>
      <c r="F2365" s="102" t="b">
        <v>0</v>
      </c>
      <c r="G2365" s="102" t="b">
        <v>0</v>
      </c>
    </row>
    <row r="2366" spans="1:7" ht="15">
      <c r="A2366" s="103" t="s">
        <v>754</v>
      </c>
      <c r="B2366" s="102">
        <v>4</v>
      </c>
      <c r="C2366" s="105">
        <v>0.00219729923842322</v>
      </c>
      <c r="D2366" s="102" t="s">
        <v>651</v>
      </c>
      <c r="E2366" s="102" t="b">
        <v>0</v>
      </c>
      <c r="F2366" s="102" t="b">
        <v>0</v>
      </c>
      <c r="G2366" s="102" t="b">
        <v>0</v>
      </c>
    </row>
    <row r="2367" spans="1:7" ht="15">
      <c r="A2367" s="103" t="s">
        <v>999</v>
      </c>
      <c r="B2367" s="102">
        <v>4</v>
      </c>
      <c r="C2367" s="105">
        <v>0.00219729923842322</v>
      </c>
      <c r="D2367" s="102" t="s">
        <v>651</v>
      </c>
      <c r="E2367" s="102" t="b">
        <v>0</v>
      </c>
      <c r="F2367" s="102" t="b">
        <v>0</v>
      </c>
      <c r="G2367" s="102" t="b">
        <v>0</v>
      </c>
    </row>
    <row r="2368" spans="1:7" ht="15">
      <c r="A2368" s="103" t="s">
        <v>786</v>
      </c>
      <c r="B2368" s="102">
        <v>4</v>
      </c>
      <c r="C2368" s="105">
        <v>0.001768853352642974</v>
      </c>
      <c r="D2368" s="102" t="s">
        <v>651</v>
      </c>
      <c r="E2368" s="102" t="b">
        <v>0</v>
      </c>
      <c r="F2368" s="102" t="b">
        <v>0</v>
      </c>
      <c r="G2368" s="102" t="b">
        <v>0</v>
      </c>
    </row>
    <row r="2369" spans="1:7" ht="15">
      <c r="A2369" s="103" t="s">
        <v>709</v>
      </c>
      <c r="B2369" s="102">
        <v>4</v>
      </c>
      <c r="C2369" s="105">
        <v>0.0014648661589488137</v>
      </c>
      <c r="D2369" s="102" t="s">
        <v>651</v>
      </c>
      <c r="E2369" s="102" t="b">
        <v>0</v>
      </c>
      <c r="F2369" s="102" t="b">
        <v>0</v>
      </c>
      <c r="G2369" s="102" t="b">
        <v>0</v>
      </c>
    </row>
    <row r="2370" spans="1:7" ht="15">
      <c r="A2370" s="103" t="s">
        <v>855</v>
      </c>
      <c r="B2370" s="102">
        <v>4</v>
      </c>
      <c r="C2370" s="105">
        <v>0.001768853352642974</v>
      </c>
      <c r="D2370" s="102" t="s">
        <v>651</v>
      </c>
      <c r="E2370" s="102" t="b">
        <v>0</v>
      </c>
      <c r="F2370" s="102" t="b">
        <v>0</v>
      </c>
      <c r="G2370" s="102" t="b">
        <v>0</v>
      </c>
    </row>
    <row r="2371" spans="1:7" ht="15">
      <c r="A2371" s="103" t="s">
        <v>813</v>
      </c>
      <c r="B2371" s="102">
        <v>4</v>
      </c>
      <c r="C2371" s="105">
        <v>0.0014648661589488137</v>
      </c>
      <c r="D2371" s="102" t="s">
        <v>651</v>
      </c>
      <c r="E2371" s="102" t="b">
        <v>0</v>
      </c>
      <c r="F2371" s="102" t="b">
        <v>0</v>
      </c>
      <c r="G2371" s="102" t="b">
        <v>0</v>
      </c>
    </row>
    <row r="2372" spans="1:7" ht="15">
      <c r="A2372" s="103" t="s">
        <v>1216</v>
      </c>
      <c r="B2372" s="102">
        <v>4</v>
      </c>
      <c r="C2372" s="105">
        <v>0.00219729923842322</v>
      </c>
      <c r="D2372" s="102" t="s">
        <v>651</v>
      </c>
      <c r="E2372" s="102" t="b">
        <v>0</v>
      </c>
      <c r="F2372" s="102" t="b">
        <v>0</v>
      </c>
      <c r="G2372" s="102" t="b">
        <v>0</v>
      </c>
    </row>
    <row r="2373" spans="1:7" ht="15">
      <c r="A2373" s="103" t="s">
        <v>761</v>
      </c>
      <c r="B2373" s="102">
        <v>4</v>
      </c>
      <c r="C2373" s="105">
        <v>0.00219729923842322</v>
      </c>
      <c r="D2373" s="102" t="s">
        <v>651</v>
      </c>
      <c r="E2373" s="102" t="b">
        <v>0</v>
      </c>
      <c r="F2373" s="102" t="b">
        <v>0</v>
      </c>
      <c r="G2373" s="102" t="b">
        <v>0</v>
      </c>
    </row>
    <row r="2374" spans="1:7" ht="15">
      <c r="A2374" s="103" t="s">
        <v>943</v>
      </c>
      <c r="B2374" s="102">
        <v>4</v>
      </c>
      <c r="C2374" s="105">
        <v>0.001768853352642974</v>
      </c>
      <c r="D2374" s="102" t="s">
        <v>651</v>
      </c>
      <c r="E2374" s="102" t="b">
        <v>0</v>
      </c>
      <c r="F2374" s="102" t="b">
        <v>0</v>
      </c>
      <c r="G2374" s="102" t="b">
        <v>0</v>
      </c>
    </row>
    <row r="2375" spans="1:7" ht="15">
      <c r="A2375" s="103" t="s">
        <v>720</v>
      </c>
      <c r="B2375" s="102">
        <v>4</v>
      </c>
      <c r="C2375" s="105">
        <v>0.001768853352642974</v>
      </c>
      <c r="D2375" s="102" t="s">
        <v>651</v>
      </c>
      <c r="E2375" s="102" t="b">
        <v>0</v>
      </c>
      <c r="F2375" s="102" t="b">
        <v>0</v>
      </c>
      <c r="G2375" s="102" t="b">
        <v>0</v>
      </c>
    </row>
    <row r="2376" spans="1:7" ht="15">
      <c r="A2376" s="103" t="s">
        <v>1217</v>
      </c>
      <c r="B2376" s="102">
        <v>4</v>
      </c>
      <c r="C2376" s="105">
        <v>0.0014648661589488137</v>
      </c>
      <c r="D2376" s="102" t="s">
        <v>651</v>
      </c>
      <c r="E2376" s="102" t="b">
        <v>0</v>
      </c>
      <c r="F2376" s="102" t="b">
        <v>0</v>
      </c>
      <c r="G2376" s="102" t="b">
        <v>0</v>
      </c>
    </row>
    <row r="2377" spans="1:7" ht="15">
      <c r="A2377" s="103" t="s">
        <v>728</v>
      </c>
      <c r="B2377" s="102">
        <v>4</v>
      </c>
      <c r="C2377" s="105">
        <v>0.00219729923842322</v>
      </c>
      <c r="D2377" s="102" t="s">
        <v>651</v>
      </c>
      <c r="E2377" s="102" t="b">
        <v>0</v>
      </c>
      <c r="F2377" s="102" t="b">
        <v>0</v>
      </c>
      <c r="G2377" s="102" t="b">
        <v>0</v>
      </c>
    </row>
    <row r="2378" spans="1:7" ht="15">
      <c r="A2378" s="103" t="s">
        <v>782</v>
      </c>
      <c r="B2378" s="102">
        <v>4</v>
      </c>
      <c r="C2378" s="105">
        <v>0.0014648661589488137</v>
      </c>
      <c r="D2378" s="102" t="s">
        <v>651</v>
      </c>
      <c r="E2378" s="102" t="b">
        <v>0</v>
      </c>
      <c r="F2378" s="102" t="b">
        <v>0</v>
      </c>
      <c r="G2378" s="102" t="b">
        <v>0</v>
      </c>
    </row>
    <row r="2379" spans="1:7" ht="15">
      <c r="A2379" s="103" t="s">
        <v>1185</v>
      </c>
      <c r="B2379" s="102">
        <v>4</v>
      </c>
      <c r="C2379" s="105">
        <v>0.001768853352642974</v>
      </c>
      <c r="D2379" s="102" t="s">
        <v>651</v>
      </c>
      <c r="E2379" s="102" t="b">
        <v>0</v>
      </c>
      <c r="F2379" s="102" t="b">
        <v>0</v>
      </c>
      <c r="G2379" s="102" t="b">
        <v>0</v>
      </c>
    </row>
    <row r="2380" spans="1:7" ht="15">
      <c r="A2380" s="103" t="s">
        <v>829</v>
      </c>
      <c r="B2380" s="102">
        <v>4</v>
      </c>
      <c r="C2380" s="105">
        <v>0.00219729923842322</v>
      </c>
      <c r="D2380" s="102" t="s">
        <v>651</v>
      </c>
      <c r="E2380" s="102" t="b">
        <v>0</v>
      </c>
      <c r="F2380" s="102" t="b">
        <v>0</v>
      </c>
      <c r="G2380" s="102" t="b">
        <v>0</v>
      </c>
    </row>
    <row r="2381" spans="1:7" ht="15">
      <c r="A2381" s="103" t="s">
        <v>702</v>
      </c>
      <c r="B2381" s="102">
        <v>4</v>
      </c>
      <c r="C2381" s="105">
        <v>0.00219729923842322</v>
      </c>
      <c r="D2381" s="102" t="s">
        <v>651</v>
      </c>
      <c r="E2381" s="102" t="b">
        <v>0</v>
      </c>
      <c r="F2381" s="102" t="b">
        <v>0</v>
      </c>
      <c r="G2381" s="102" t="b">
        <v>0</v>
      </c>
    </row>
    <row r="2382" spans="1:7" ht="15">
      <c r="A2382" s="103" t="s">
        <v>747</v>
      </c>
      <c r="B2382" s="102">
        <v>4</v>
      </c>
      <c r="C2382" s="105">
        <v>0.0029297323178976275</v>
      </c>
      <c r="D2382" s="102" t="s">
        <v>651</v>
      </c>
      <c r="E2382" s="102" t="b">
        <v>0</v>
      </c>
      <c r="F2382" s="102" t="b">
        <v>0</v>
      </c>
      <c r="G2382" s="102" t="b">
        <v>0</v>
      </c>
    </row>
    <row r="2383" spans="1:7" ht="15">
      <c r="A2383" s="103" t="s">
        <v>1222</v>
      </c>
      <c r="B2383" s="102">
        <v>4</v>
      </c>
      <c r="C2383" s="105">
        <v>0.0029297323178976275</v>
      </c>
      <c r="D2383" s="102" t="s">
        <v>651</v>
      </c>
      <c r="E2383" s="102" t="b">
        <v>0</v>
      </c>
      <c r="F2383" s="102" t="b">
        <v>0</v>
      </c>
      <c r="G2383" s="102" t="b">
        <v>0</v>
      </c>
    </row>
    <row r="2384" spans="1:7" ht="15">
      <c r="A2384" s="103" t="s">
        <v>1223</v>
      </c>
      <c r="B2384" s="102">
        <v>4</v>
      </c>
      <c r="C2384" s="105">
        <v>0.0029297323178976275</v>
      </c>
      <c r="D2384" s="102" t="s">
        <v>651</v>
      </c>
      <c r="E2384" s="102" t="b">
        <v>0</v>
      </c>
      <c r="F2384" s="102" t="b">
        <v>0</v>
      </c>
      <c r="G2384" s="102" t="b">
        <v>0</v>
      </c>
    </row>
    <row r="2385" spans="1:7" ht="15">
      <c r="A2385" s="103" t="s">
        <v>1221</v>
      </c>
      <c r="B2385" s="102">
        <v>4</v>
      </c>
      <c r="C2385" s="105">
        <v>0.00219729923842322</v>
      </c>
      <c r="D2385" s="102" t="s">
        <v>651</v>
      </c>
      <c r="E2385" s="102" t="b">
        <v>0</v>
      </c>
      <c r="F2385" s="102" t="b">
        <v>0</v>
      </c>
      <c r="G2385" s="102" t="b">
        <v>0</v>
      </c>
    </row>
    <row r="2386" spans="1:7" ht="15">
      <c r="A2386" s="103" t="s">
        <v>767</v>
      </c>
      <c r="B2386" s="102">
        <v>3</v>
      </c>
      <c r="C2386" s="105">
        <v>0.0013266400144822303</v>
      </c>
      <c r="D2386" s="102" t="s">
        <v>651</v>
      </c>
      <c r="E2386" s="102" t="b">
        <v>0</v>
      </c>
      <c r="F2386" s="102" t="b">
        <v>0</v>
      </c>
      <c r="G2386" s="102" t="b">
        <v>0</v>
      </c>
    </row>
    <row r="2387" spans="1:7" ht="15">
      <c r="A2387" s="103" t="s">
        <v>1052</v>
      </c>
      <c r="B2387" s="102">
        <v>3</v>
      </c>
      <c r="C2387" s="105">
        <v>0.0013266400144822303</v>
      </c>
      <c r="D2387" s="102" t="s">
        <v>651</v>
      </c>
      <c r="E2387" s="102" t="b">
        <v>0</v>
      </c>
      <c r="F2387" s="102" t="b">
        <v>0</v>
      </c>
      <c r="G2387" s="102" t="b">
        <v>0</v>
      </c>
    </row>
    <row r="2388" spans="1:7" ht="15">
      <c r="A2388" s="103" t="s">
        <v>791</v>
      </c>
      <c r="B2388" s="102">
        <v>3</v>
      </c>
      <c r="C2388" s="105">
        <v>0.0013266400144822303</v>
      </c>
      <c r="D2388" s="102" t="s">
        <v>651</v>
      </c>
      <c r="E2388" s="102" t="b">
        <v>0</v>
      </c>
      <c r="F2388" s="102" t="b">
        <v>0</v>
      </c>
      <c r="G2388" s="102" t="b">
        <v>0</v>
      </c>
    </row>
    <row r="2389" spans="1:7" ht="15">
      <c r="A2389" s="103" t="s">
        <v>988</v>
      </c>
      <c r="B2389" s="102">
        <v>3</v>
      </c>
      <c r="C2389" s="105">
        <v>0.0013266400144822303</v>
      </c>
      <c r="D2389" s="102" t="s">
        <v>651</v>
      </c>
      <c r="E2389" s="102" t="b">
        <v>0</v>
      </c>
      <c r="F2389" s="102" t="b">
        <v>0</v>
      </c>
      <c r="G2389" s="102" t="b">
        <v>0</v>
      </c>
    </row>
    <row r="2390" spans="1:7" ht="15">
      <c r="A2390" s="103" t="s">
        <v>882</v>
      </c>
      <c r="B2390" s="102">
        <v>3</v>
      </c>
      <c r="C2390" s="105">
        <v>0.0013266400144822303</v>
      </c>
      <c r="D2390" s="102" t="s">
        <v>651</v>
      </c>
      <c r="E2390" s="102" t="b">
        <v>0</v>
      </c>
      <c r="F2390" s="102" t="b">
        <v>0</v>
      </c>
      <c r="G2390" s="102" t="b">
        <v>0</v>
      </c>
    </row>
    <row r="2391" spans="1:7" ht="15">
      <c r="A2391" s="103" t="s">
        <v>716</v>
      </c>
      <c r="B2391" s="102">
        <v>3</v>
      </c>
      <c r="C2391" s="105">
        <v>0.0013266400144822303</v>
      </c>
      <c r="D2391" s="102" t="s">
        <v>651</v>
      </c>
      <c r="E2391" s="102" t="b">
        <v>0</v>
      </c>
      <c r="F2391" s="102" t="b">
        <v>0</v>
      </c>
      <c r="G2391" s="102" t="b">
        <v>0</v>
      </c>
    </row>
    <row r="2392" spans="1:7" ht="15">
      <c r="A2392" s="103" t="s">
        <v>1451</v>
      </c>
      <c r="B2392" s="102">
        <v>3</v>
      </c>
      <c r="C2392" s="105">
        <v>0.0013266400144822303</v>
      </c>
      <c r="D2392" s="102" t="s">
        <v>651</v>
      </c>
      <c r="E2392" s="102" t="b">
        <v>0</v>
      </c>
      <c r="F2392" s="102" t="b">
        <v>0</v>
      </c>
      <c r="G2392" s="102" t="b">
        <v>0</v>
      </c>
    </row>
    <row r="2393" spans="1:7" ht="15">
      <c r="A2393" s="103" t="s">
        <v>339</v>
      </c>
      <c r="B2393" s="102">
        <v>3</v>
      </c>
      <c r="C2393" s="105">
        <v>0.0013266400144822303</v>
      </c>
      <c r="D2393" s="102" t="s">
        <v>651</v>
      </c>
      <c r="E2393" s="102" t="b">
        <v>0</v>
      </c>
      <c r="F2393" s="102" t="b">
        <v>0</v>
      </c>
      <c r="G2393" s="102" t="b">
        <v>0</v>
      </c>
    </row>
    <row r="2394" spans="1:7" ht="15">
      <c r="A2394" s="103" t="s">
        <v>735</v>
      </c>
      <c r="B2394" s="102">
        <v>3</v>
      </c>
      <c r="C2394" s="105">
        <v>0.0013266400144822303</v>
      </c>
      <c r="D2394" s="102" t="s">
        <v>651</v>
      </c>
      <c r="E2394" s="102" t="b">
        <v>1</v>
      </c>
      <c r="F2394" s="102" t="b">
        <v>0</v>
      </c>
      <c r="G2394" s="102" t="b">
        <v>0</v>
      </c>
    </row>
    <row r="2395" spans="1:7" ht="15">
      <c r="A2395" s="103" t="s">
        <v>744</v>
      </c>
      <c r="B2395" s="102">
        <v>3</v>
      </c>
      <c r="C2395" s="105">
        <v>0.0013266400144822303</v>
      </c>
      <c r="D2395" s="102" t="s">
        <v>651</v>
      </c>
      <c r="E2395" s="102" t="b">
        <v>0</v>
      </c>
      <c r="F2395" s="102" t="b">
        <v>0</v>
      </c>
      <c r="G2395" s="102" t="b">
        <v>0</v>
      </c>
    </row>
    <row r="2396" spans="1:7" ht="15">
      <c r="A2396" s="103" t="s">
        <v>1456</v>
      </c>
      <c r="B2396" s="102">
        <v>3</v>
      </c>
      <c r="C2396" s="105">
        <v>0.0016479744288174151</v>
      </c>
      <c r="D2396" s="102" t="s">
        <v>651</v>
      </c>
      <c r="E2396" s="102" t="b">
        <v>0</v>
      </c>
      <c r="F2396" s="102" t="b">
        <v>0</v>
      </c>
      <c r="G2396" s="102" t="b">
        <v>0</v>
      </c>
    </row>
    <row r="2397" spans="1:7" ht="15">
      <c r="A2397" s="103" t="s">
        <v>1457</v>
      </c>
      <c r="B2397" s="102">
        <v>3</v>
      </c>
      <c r="C2397" s="105">
        <v>0.0016479744288174151</v>
      </c>
      <c r="D2397" s="102" t="s">
        <v>651</v>
      </c>
      <c r="E2397" s="102" t="b">
        <v>0</v>
      </c>
      <c r="F2397" s="102" t="b">
        <v>0</v>
      </c>
      <c r="G2397" s="102" t="b">
        <v>0</v>
      </c>
    </row>
    <row r="2398" spans="1:7" ht="15">
      <c r="A2398" s="103" t="s">
        <v>908</v>
      </c>
      <c r="B2398" s="102">
        <v>3</v>
      </c>
      <c r="C2398" s="105">
        <v>0.0013266400144822303</v>
      </c>
      <c r="D2398" s="102" t="s">
        <v>651</v>
      </c>
      <c r="E2398" s="102" t="b">
        <v>0</v>
      </c>
      <c r="F2398" s="102" t="b">
        <v>0</v>
      </c>
      <c r="G2398" s="102" t="b">
        <v>0</v>
      </c>
    </row>
    <row r="2399" spans="1:7" ht="15">
      <c r="A2399" s="103" t="s">
        <v>1199</v>
      </c>
      <c r="B2399" s="102">
        <v>3</v>
      </c>
      <c r="C2399" s="105">
        <v>0.0013266400144822303</v>
      </c>
      <c r="D2399" s="102" t="s">
        <v>651</v>
      </c>
      <c r="E2399" s="102" t="b">
        <v>0</v>
      </c>
      <c r="F2399" s="102" t="b">
        <v>0</v>
      </c>
      <c r="G2399" s="102" t="b">
        <v>0</v>
      </c>
    </row>
    <row r="2400" spans="1:7" ht="15">
      <c r="A2400" s="103" t="s">
        <v>1455</v>
      </c>
      <c r="B2400" s="102">
        <v>3</v>
      </c>
      <c r="C2400" s="105">
        <v>0.0016479744288174151</v>
      </c>
      <c r="D2400" s="102" t="s">
        <v>651</v>
      </c>
      <c r="E2400" s="102" t="b">
        <v>0</v>
      </c>
      <c r="F2400" s="102" t="b">
        <v>0</v>
      </c>
      <c r="G2400" s="102" t="b">
        <v>0</v>
      </c>
    </row>
    <row r="2401" spans="1:7" ht="15">
      <c r="A2401" s="103" t="s">
        <v>704</v>
      </c>
      <c r="B2401" s="102">
        <v>3</v>
      </c>
      <c r="C2401" s="105">
        <v>0.0013266400144822303</v>
      </c>
      <c r="D2401" s="102" t="s">
        <v>651</v>
      </c>
      <c r="E2401" s="102" t="b">
        <v>0</v>
      </c>
      <c r="F2401" s="102" t="b">
        <v>0</v>
      </c>
      <c r="G2401" s="102" t="b">
        <v>0</v>
      </c>
    </row>
    <row r="2402" spans="1:7" ht="15">
      <c r="A2402" s="103" t="s">
        <v>1014</v>
      </c>
      <c r="B2402" s="102">
        <v>3</v>
      </c>
      <c r="C2402" s="105">
        <v>0.0013266400144822303</v>
      </c>
      <c r="D2402" s="102" t="s">
        <v>651</v>
      </c>
      <c r="E2402" s="102" t="b">
        <v>0</v>
      </c>
      <c r="F2402" s="102" t="b">
        <v>0</v>
      </c>
      <c r="G2402" s="102" t="b">
        <v>0</v>
      </c>
    </row>
    <row r="2403" spans="1:7" ht="15">
      <c r="A2403" s="103" t="s">
        <v>1180</v>
      </c>
      <c r="B2403" s="102">
        <v>3</v>
      </c>
      <c r="C2403" s="105">
        <v>0.0016479744288174151</v>
      </c>
      <c r="D2403" s="102" t="s">
        <v>651</v>
      </c>
      <c r="E2403" s="102" t="b">
        <v>0</v>
      </c>
      <c r="F2403" s="102" t="b">
        <v>0</v>
      </c>
      <c r="G2403" s="102" t="b">
        <v>0</v>
      </c>
    </row>
    <row r="2404" spans="1:7" ht="15">
      <c r="A2404" s="103" t="s">
        <v>1202</v>
      </c>
      <c r="B2404" s="102">
        <v>3</v>
      </c>
      <c r="C2404" s="105">
        <v>0.0013266400144822303</v>
      </c>
      <c r="D2404" s="102" t="s">
        <v>651</v>
      </c>
      <c r="E2404" s="102" t="b">
        <v>0</v>
      </c>
      <c r="F2404" s="102" t="b">
        <v>0</v>
      </c>
      <c r="G2404" s="102" t="b">
        <v>0</v>
      </c>
    </row>
    <row r="2405" spans="1:7" ht="15">
      <c r="A2405" s="103" t="s">
        <v>841</v>
      </c>
      <c r="B2405" s="102">
        <v>3</v>
      </c>
      <c r="C2405" s="105">
        <v>0.0013266400144822303</v>
      </c>
      <c r="D2405" s="102" t="s">
        <v>651</v>
      </c>
      <c r="E2405" s="102" t="b">
        <v>0</v>
      </c>
      <c r="F2405" s="102" t="b">
        <v>0</v>
      </c>
      <c r="G2405" s="102" t="b">
        <v>0</v>
      </c>
    </row>
    <row r="2406" spans="1:7" ht="15">
      <c r="A2406" s="103" t="s">
        <v>1097</v>
      </c>
      <c r="B2406" s="102">
        <v>3</v>
      </c>
      <c r="C2406" s="105">
        <v>0.0013266400144822303</v>
      </c>
      <c r="D2406" s="102" t="s">
        <v>651</v>
      </c>
      <c r="E2406" s="102" t="b">
        <v>0</v>
      </c>
      <c r="F2406" s="102" t="b">
        <v>0</v>
      </c>
      <c r="G2406" s="102" t="b">
        <v>0</v>
      </c>
    </row>
    <row r="2407" spans="1:7" ht="15">
      <c r="A2407" s="103" t="s">
        <v>874</v>
      </c>
      <c r="B2407" s="102">
        <v>3</v>
      </c>
      <c r="C2407" s="105">
        <v>0.0013266400144822303</v>
      </c>
      <c r="D2407" s="102" t="s">
        <v>651</v>
      </c>
      <c r="E2407" s="102" t="b">
        <v>0</v>
      </c>
      <c r="F2407" s="102" t="b">
        <v>0</v>
      </c>
      <c r="G2407" s="102" t="b">
        <v>0</v>
      </c>
    </row>
    <row r="2408" spans="1:7" ht="15">
      <c r="A2408" s="103" t="s">
        <v>1450</v>
      </c>
      <c r="B2408" s="102">
        <v>3</v>
      </c>
      <c r="C2408" s="105">
        <v>0.0013266400144822303</v>
      </c>
      <c r="D2408" s="102" t="s">
        <v>651</v>
      </c>
      <c r="E2408" s="102" t="b">
        <v>1</v>
      </c>
      <c r="F2408" s="102" t="b">
        <v>0</v>
      </c>
      <c r="G2408" s="102" t="b">
        <v>0</v>
      </c>
    </row>
    <row r="2409" spans="1:7" ht="15">
      <c r="A2409" s="103" t="s">
        <v>736</v>
      </c>
      <c r="B2409" s="102">
        <v>3</v>
      </c>
      <c r="C2409" s="105">
        <v>0.0013266400144822303</v>
      </c>
      <c r="D2409" s="102" t="s">
        <v>651</v>
      </c>
      <c r="E2409" s="102" t="b">
        <v>0</v>
      </c>
      <c r="F2409" s="102" t="b">
        <v>0</v>
      </c>
      <c r="G2409" s="102" t="b">
        <v>0</v>
      </c>
    </row>
    <row r="2410" spans="1:7" ht="15">
      <c r="A2410" s="103" t="s">
        <v>1400</v>
      </c>
      <c r="B2410" s="102">
        <v>3</v>
      </c>
      <c r="C2410" s="105">
        <v>0.0013266400144822303</v>
      </c>
      <c r="D2410" s="102" t="s">
        <v>651</v>
      </c>
      <c r="E2410" s="102" t="b">
        <v>0</v>
      </c>
      <c r="F2410" s="102" t="b">
        <v>0</v>
      </c>
      <c r="G2410" s="102" t="b">
        <v>0</v>
      </c>
    </row>
    <row r="2411" spans="1:7" ht="15">
      <c r="A2411" s="103" t="s">
        <v>1152</v>
      </c>
      <c r="B2411" s="102">
        <v>3</v>
      </c>
      <c r="C2411" s="105">
        <v>0.0013266400144822303</v>
      </c>
      <c r="D2411" s="102" t="s">
        <v>651</v>
      </c>
      <c r="E2411" s="102" t="b">
        <v>0</v>
      </c>
      <c r="F2411" s="102" t="b">
        <v>0</v>
      </c>
      <c r="G2411" s="102" t="b">
        <v>0</v>
      </c>
    </row>
    <row r="2412" spans="1:7" ht="15">
      <c r="A2412" s="103" t="s">
        <v>729</v>
      </c>
      <c r="B2412" s="102">
        <v>3</v>
      </c>
      <c r="C2412" s="105">
        <v>0.0013266400144822303</v>
      </c>
      <c r="D2412" s="102" t="s">
        <v>651</v>
      </c>
      <c r="E2412" s="102" t="b">
        <v>0</v>
      </c>
      <c r="F2412" s="102" t="b">
        <v>0</v>
      </c>
      <c r="G2412" s="102" t="b">
        <v>0</v>
      </c>
    </row>
    <row r="2413" spans="1:7" ht="15">
      <c r="A2413" s="103" t="s">
        <v>1080</v>
      </c>
      <c r="B2413" s="102">
        <v>3</v>
      </c>
      <c r="C2413" s="105">
        <v>0.00219729923842322</v>
      </c>
      <c r="D2413" s="102" t="s">
        <v>651</v>
      </c>
      <c r="E2413" s="102" t="b">
        <v>0</v>
      </c>
      <c r="F2413" s="102" t="b">
        <v>0</v>
      </c>
      <c r="G2413" s="102" t="b">
        <v>0</v>
      </c>
    </row>
    <row r="2414" spans="1:7" ht="15">
      <c r="A2414" s="103" t="s">
        <v>1149</v>
      </c>
      <c r="B2414" s="102">
        <v>3</v>
      </c>
      <c r="C2414" s="105">
        <v>0.00219729923842322</v>
      </c>
      <c r="D2414" s="102" t="s">
        <v>651</v>
      </c>
      <c r="E2414" s="102" t="b">
        <v>0</v>
      </c>
      <c r="F2414" s="102" t="b">
        <v>0</v>
      </c>
      <c r="G2414" s="102" t="b">
        <v>0</v>
      </c>
    </row>
    <row r="2415" spans="1:7" ht="15">
      <c r="A2415" s="103" t="s">
        <v>1189</v>
      </c>
      <c r="B2415" s="102">
        <v>3</v>
      </c>
      <c r="C2415" s="105">
        <v>0.00219729923842322</v>
      </c>
      <c r="D2415" s="102" t="s">
        <v>651</v>
      </c>
      <c r="E2415" s="102" t="b">
        <v>0</v>
      </c>
      <c r="F2415" s="102" t="b">
        <v>0</v>
      </c>
      <c r="G2415" s="102" t="b">
        <v>0</v>
      </c>
    </row>
    <row r="2416" spans="1:7" ht="15">
      <c r="A2416" s="103" t="s">
        <v>723</v>
      </c>
      <c r="B2416" s="102">
        <v>3</v>
      </c>
      <c r="C2416" s="105">
        <v>0.00219729923842322</v>
      </c>
      <c r="D2416" s="102" t="s">
        <v>651</v>
      </c>
      <c r="E2416" s="102" t="b">
        <v>0</v>
      </c>
      <c r="F2416" s="102" t="b">
        <v>0</v>
      </c>
      <c r="G2416" s="102" t="b">
        <v>0</v>
      </c>
    </row>
    <row r="2417" spans="1:7" ht="15">
      <c r="A2417" s="103" t="s">
        <v>934</v>
      </c>
      <c r="B2417" s="102">
        <v>3</v>
      </c>
      <c r="C2417" s="105">
        <v>0.0013266400144822303</v>
      </c>
      <c r="D2417" s="102" t="s">
        <v>651</v>
      </c>
      <c r="E2417" s="102" t="b">
        <v>0</v>
      </c>
      <c r="F2417" s="102" t="b">
        <v>0</v>
      </c>
      <c r="G2417" s="102" t="b">
        <v>0</v>
      </c>
    </row>
    <row r="2418" spans="1:7" ht="15">
      <c r="A2418" s="103" t="s">
        <v>1089</v>
      </c>
      <c r="B2418" s="102">
        <v>3</v>
      </c>
      <c r="C2418" s="105">
        <v>0.00219729923842322</v>
      </c>
      <c r="D2418" s="102" t="s">
        <v>651</v>
      </c>
      <c r="E2418" s="102" t="b">
        <v>0</v>
      </c>
      <c r="F2418" s="102" t="b">
        <v>0</v>
      </c>
      <c r="G2418" s="102" t="b">
        <v>0</v>
      </c>
    </row>
    <row r="2419" spans="1:7" ht="15">
      <c r="A2419" s="103" t="s">
        <v>696</v>
      </c>
      <c r="B2419" s="102">
        <v>3</v>
      </c>
      <c r="C2419" s="105">
        <v>0.0016479744288174151</v>
      </c>
      <c r="D2419" s="102" t="s">
        <v>651</v>
      </c>
      <c r="E2419" s="102" t="b">
        <v>0</v>
      </c>
      <c r="F2419" s="102" t="b">
        <v>0</v>
      </c>
      <c r="G2419" s="102" t="b">
        <v>0</v>
      </c>
    </row>
    <row r="2420" spans="1:7" ht="15">
      <c r="A2420" s="103" t="s">
        <v>1473</v>
      </c>
      <c r="B2420" s="102">
        <v>3</v>
      </c>
      <c r="C2420" s="105">
        <v>0.00219729923842322</v>
      </c>
      <c r="D2420" s="102" t="s">
        <v>651</v>
      </c>
      <c r="E2420" s="102" t="b">
        <v>0</v>
      </c>
      <c r="F2420" s="102" t="b">
        <v>0</v>
      </c>
      <c r="G2420" s="102" t="b">
        <v>0</v>
      </c>
    </row>
    <row r="2421" spans="1:7" ht="15">
      <c r="A2421" s="103" t="s">
        <v>1224</v>
      </c>
      <c r="B2421" s="102">
        <v>3</v>
      </c>
      <c r="C2421" s="105">
        <v>0.00219729923842322</v>
      </c>
      <c r="D2421" s="102" t="s">
        <v>651</v>
      </c>
      <c r="E2421" s="102" t="b">
        <v>0</v>
      </c>
      <c r="F2421" s="102" t="b">
        <v>0</v>
      </c>
      <c r="G2421" s="102" t="b">
        <v>0</v>
      </c>
    </row>
    <row r="2422" spans="1:7" ht="15">
      <c r="A2422" s="103" t="s">
        <v>1466</v>
      </c>
      <c r="B2422" s="102">
        <v>3</v>
      </c>
      <c r="C2422" s="105">
        <v>0.0016479744288174151</v>
      </c>
      <c r="D2422" s="102" t="s">
        <v>651</v>
      </c>
      <c r="E2422" s="102" t="b">
        <v>0</v>
      </c>
      <c r="F2422" s="102" t="b">
        <v>0</v>
      </c>
      <c r="G2422" s="102" t="b">
        <v>0</v>
      </c>
    </row>
    <row r="2423" spans="1:7" ht="15">
      <c r="A2423" s="103" t="s">
        <v>695</v>
      </c>
      <c r="B2423" s="102">
        <v>3</v>
      </c>
      <c r="C2423" s="105">
        <v>0.0013266400144822303</v>
      </c>
      <c r="D2423" s="102" t="s">
        <v>651</v>
      </c>
      <c r="E2423" s="102" t="b">
        <v>0</v>
      </c>
      <c r="F2423" s="102" t="b">
        <v>0</v>
      </c>
      <c r="G2423" s="102" t="b">
        <v>0</v>
      </c>
    </row>
    <row r="2424" spans="1:7" ht="15">
      <c r="A2424" s="103" t="s">
        <v>717</v>
      </c>
      <c r="B2424" s="102">
        <v>3</v>
      </c>
      <c r="C2424" s="105">
        <v>0.0016479744288174151</v>
      </c>
      <c r="D2424" s="102" t="s">
        <v>651</v>
      </c>
      <c r="E2424" s="102" t="b">
        <v>0</v>
      </c>
      <c r="F2424" s="102" t="b">
        <v>0</v>
      </c>
      <c r="G2424" s="102" t="b">
        <v>0</v>
      </c>
    </row>
    <row r="2425" spans="1:7" ht="15">
      <c r="A2425" s="103" t="s">
        <v>1468</v>
      </c>
      <c r="B2425" s="102">
        <v>3</v>
      </c>
      <c r="C2425" s="105">
        <v>0.00219729923842322</v>
      </c>
      <c r="D2425" s="102" t="s">
        <v>651</v>
      </c>
      <c r="E2425" s="102" t="b">
        <v>0</v>
      </c>
      <c r="F2425" s="102" t="b">
        <v>0</v>
      </c>
      <c r="G2425" s="102" t="b">
        <v>0</v>
      </c>
    </row>
    <row r="2426" spans="1:7" ht="15">
      <c r="A2426" s="103" t="s">
        <v>677</v>
      </c>
      <c r="B2426" s="102">
        <v>3</v>
      </c>
      <c r="C2426" s="105">
        <v>0.0016479744288174151</v>
      </c>
      <c r="D2426" s="102" t="s">
        <v>651</v>
      </c>
      <c r="E2426" s="102" t="b">
        <v>0</v>
      </c>
      <c r="F2426" s="102" t="b">
        <v>0</v>
      </c>
      <c r="G2426" s="102" t="b">
        <v>0</v>
      </c>
    </row>
    <row r="2427" spans="1:7" ht="15">
      <c r="A2427" s="103" t="s">
        <v>930</v>
      </c>
      <c r="B2427" s="102">
        <v>3</v>
      </c>
      <c r="C2427" s="105">
        <v>0.0016479744288174151</v>
      </c>
      <c r="D2427" s="102" t="s">
        <v>651</v>
      </c>
      <c r="E2427" s="102" t="b">
        <v>0</v>
      </c>
      <c r="F2427" s="102" t="b">
        <v>0</v>
      </c>
      <c r="G2427" s="102" t="b">
        <v>0</v>
      </c>
    </row>
    <row r="2428" spans="1:7" ht="15">
      <c r="A2428" s="103" t="s">
        <v>1463</v>
      </c>
      <c r="B2428" s="102">
        <v>3</v>
      </c>
      <c r="C2428" s="105">
        <v>0.00219729923842322</v>
      </c>
      <c r="D2428" s="102" t="s">
        <v>651</v>
      </c>
      <c r="E2428" s="102" t="b">
        <v>0</v>
      </c>
      <c r="F2428" s="102" t="b">
        <v>0</v>
      </c>
      <c r="G2428" s="102" t="b">
        <v>0</v>
      </c>
    </row>
    <row r="2429" spans="1:7" ht="15">
      <c r="A2429" s="103" t="s">
        <v>1464</v>
      </c>
      <c r="B2429" s="102">
        <v>3</v>
      </c>
      <c r="C2429" s="105">
        <v>0.00219729923842322</v>
      </c>
      <c r="D2429" s="102" t="s">
        <v>651</v>
      </c>
      <c r="E2429" s="102" t="b">
        <v>0</v>
      </c>
      <c r="F2429" s="102" t="b">
        <v>0</v>
      </c>
      <c r="G2429" s="102" t="b">
        <v>0</v>
      </c>
    </row>
    <row r="2430" spans="1:7" ht="15">
      <c r="A2430" s="103" t="s">
        <v>1465</v>
      </c>
      <c r="B2430" s="102">
        <v>3</v>
      </c>
      <c r="C2430" s="105">
        <v>0.00219729923842322</v>
      </c>
      <c r="D2430" s="102" t="s">
        <v>651</v>
      </c>
      <c r="E2430" s="102" t="b">
        <v>0</v>
      </c>
      <c r="F2430" s="102" t="b">
        <v>0</v>
      </c>
      <c r="G2430" s="102" t="b">
        <v>0</v>
      </c>
    </row>
    <row r="2431" spans="1:7" ht="15">
      <c r="A2431" s="103" t="s">
        <v>831</v>
      </c>
      <c r="B2431" s="102">
        <v>3</v>
      </c>
      <c r="C2431" s="105">
        <v>0.0016479744288174151</v>
      </c>
      <c r="D2431" s="102" t="s">
        <v>651</v>
      </c>
      <c r="E2431" s="102" t="b">
        <v>0</v>
      </c>
      <c r="F2431" s="102" t="b">
        <v>0</v>
      </c>
      <c r="G2431" s="102" t="b">
        <v>0</v>
      </c>
    </row>
    <row r="2432" spans="1:7" ht="15">
      <c r="A2432" s="103" t="s">
        <v>840</v>
      </c>
      <c r="B2432" s="102">
        <v>3</v>
      </c>
      <c r="C2432" s="105">
        <v>0.00219729923842322</v>
      </c>
      <c r="D2432" s="102" t="s">
        <v>651</v>
      </c>
      <c r="E2432" s="102" t="b">
        <v>0</v>
      </c>
      <c r="F2432" s="102" t="b">
        <v>0</v>
      </c>
      <c r="G2432" s="102" t="b">
        <v>0</v>
      </c>
    </row>
    <row r="2433" spans="1:7" ht="15">
      <c r="A2433" s="103" t="s">
        <v>808</v>
      </c>
      <c r="B2433" s="102">
        <v>3</v>
      </c>
      <c r="C2433" s="105">
        <v>0.00219729923842322</v>
      </c>
      <c r="D2433" s="102" t="s">
        <v>651</v>
      </c>
      <c r="E2433" s="102" t="b">
        <v>0</v>
      </c>
      <c r="F2433" s="102" t="b">
        <v>0</v>
      </c>
      <c r="G2433" s="102" t="b">
        <v>0</v>
      </c>
    </row>
    <row r="2434" spans="1:7" ht="15">
      <c r="A2434" s="103" t="s">
        <v>1424</v>
      </c>
      <c r="B2434" s="102">
        <v>2</v>
      </c>
      <c r="C2434" s="105">
        <v>0.00109864961921161</v>
      </c>
      <c r="D2434" s="102" t="s">
        <v>651</v>
      </c>
      <c r="E2434" s="102" t="b">
        <v>0</v>
      </c>
      <c r="F2434" s="102" t="b">
        <v>0</v>
      </c>
      <c r="G2434" s="102" t="b">
        <v>0</v>
      </c>
    </row>
    <row r="2435" spans="1:7" ht="15">
      <c r="A2435" s="103" t="s">
        <v>1032</v>
      </c>
      <c r="B2435" s="102">
        <v>2</v>
      </c>
      <c r="C2435" s="105">
        <v>0.00109864961921161</v>
      </c>
      <c r="D2435" s="102" t="s">
        <v>651</v>
      </c>
      <c r="E2435" s="102" t="b">
        <v>0</v>
      </c>
      <c r="F2435" s="102" t="b">
        <v>0</v>
      </c>
      <c r="G2435" s="102" t="b">
        <v>0</v>
      </c>
    </row>
    <row r="2436" spans="1:7" ht="15">
      <c r="A2436" s="103" t="s">
        <v>924</v>
      </c>
      <c r="B2436" s="102">
        <v>2</v>
      </c>
      <c r="C2436" s="105">
        <v>0.00109864961921161</v>
      </c>
      <c r="D2436" s="102" t="s">
        <v>651</v>
      </c>
      <c r="E2436" s="102" t="b">
        <v>0</v>
      </c>
      <c r="F2436" s="102" t="b">
        <v>0</v>
      </c>
      <c r="G2436" s="102" t="b">
        <v>0</v>
      </c>
    </row>
    <row r="2437" spans="1:7" ht="15">
      <c r="A2437" s="103" t="s">
        <v>854</v>
      </c>
      <c r="B2437" s="102">
        <v>2</v>
      </c>
      <c r="C2437" s="105">
        <v>0.0014648661589488137</v>
      </c>
      <c r="D2437" s="102" t="s">
        <v>651</v>
      </c>
      <c r="E2437" s="102" t="b">
        <v>0</v>
      </c>
      <c r="F2437" s="102" t="b">
        <v>0</v>
      </c>
      <c r="G2437" s="102" t="b">
        <v>0</v>
      </c>
    </row>
    <row r="2438" spans="1:7" ht="15">
      <c r="A2438" s="103" t="s">
        <v>937</v>
      </c>
      <c r="B2438" s="102">
        <v>2</v>
      </c>
      <c r="C2438" s="105">
        <v>0.00109864961921161</v>
      </c>
      <c r="D2438" s="102" t="s">
        <v>651</v>
      </c>
      <c r="E2438" s="102" t="b">
        <v>0</v>
      </c>
      <c r="F2438" s="102" t="b">
        <v>0</v>
      </c>
      <c r="G2438" s="102" t="b">
        <v>0</v>
      </c>
    </row>
    <row r="2439" spans="1:7" ht="15">
      <c r="A2439" s="103" t="s">
        <v>857</v>
      </c>
      <c r="B2439" s="102">
        <v>2</v>
      </c>
      <c r="C2439" s="105">
        <v>0.00109864961921161</v>
      </c>
      <c r="D2439" s="102" t="s">
        <v>651</v>
      </c>
      <c r="E2439" s="102" t="b">
        <v>0</v>
      </c>
      <c r="F2439" s="102" t="b">
        <v>0</v>
      </c>
      <c r="G2439" s="102" t="b">
        <v>0</v>
      </c>
    </row>
    <row r="2440" spans="1:7" ht="15">
      <c r="A2440" s="103" t="s">
        <v>1118</v>
      </c>
      <c r="B2440" s="102">
        <v>2</v>
      </c>
      <c r="C2440" s="105">
        <v>0.0014648661589488137</v>
      </c>
      <c r="D2440" s="102" t="s">
        <v>651</v>
      </c>
      <c r="E2440" s="102" t="b">
        <v>0</v>
      </c>
      <c r="F2440" s="102" t="b">
        <v>0</v>
      </c>
      <c r="G2440" s="102" t="b">
        <v>0</v>
      </c>
    </row>
    <row r="2441" spans="1:7" ht="15">
      <c r="A2441" s="103" t="s">
        <v>1441</v>
      </c>
      <c r="B2441" s="102">
        <v>2</v>
      </c>
      <c r="C2441" s="105">
        <v>0.0014648661589488137</v>
      </c>
      <c r="D2441" s="102" t="s">
        <v>651</v>
      </c>
      <c r="E2441" s="102" t="b">
        <v>0</v>
      </c>
      <c r="F2441" s="102" t="b">
        <v>1</v>
      </c>
      <c r="G2441" s="102" t="b">
        <v>0</v>
      </c>
    </row>
    <row r="2442" spans="1:7" ht="15">
      <c r="A2442" s="103" t="s">
        <v>1984</v>
      </c>
      <c r="B2442" s="102">
        <v>2</v>
      </c>
      <c r="C2442" s="105">
        <v>0.00109864961921161</v>
      </c>
      <c r="D2442" s="102" t="s">
        <v>651</v>
      </c>
      <c r="E2442" s="102" t="b">
        <v>0</v>
      </c>
      <c r="F2442" s="102" t="b">
        <v>0</v>
      </c>
      <c r="G2442" s="102" t="b">
        <v>0</v>
      </c>
    </row>
    <row r="2443" spans="1:7" ht="15">
      <c r="A2443" s="103" t="s">
        <v>1985</v>
      </c>
      <c r="B2443" s="102">
        <v>2</v>
      </c>
      <c r="C2443" s="105">
        <v>0.00109864961921161</v>
      </c>
      <c r="D2443" s="102" t="s">
        <v>651</v>
      </c>
      <c r="E2443" s="102" t="b">
        <v>0</v>
      </c>
      <c r="F2443" s="102" t="b">
        <v>0</v>
      </c>
      <c r="G2443" s="102" t="b">
        <v>0</v>
      </c>
    </row>
    <row r="2444" spans="1:7" ht="15">
      <c r="A2444" s="103" t="s">
        <v>1378</v>
      </c>
      <c r="B2444" s="102">
        <v>2</v>
      </c>
      <c r="C2444" s="105">
        <v>0.00109864961921161</v>
      </c>
      <c r="D2444" s="102" t="s">
        <v>651</v>
      </c>
      <c r="E2444" s="102" t="b">
        <v>0</v>
      </c>
      <c r="F2444" s="102" t="b">
        <v>0</v>
      </c>
      <c r="G2444" s="102" t="b">
        <v>0</v>
      </c>
    </row>
    <row r="2445" spans="1:7" ht="15">
      <c r="A2445" s="103" t="s">
        <v>1304</v>
      </c>
      <c r="B2445" s="102">
        <v>2</v>
      </c>
      <c r="C2445" s="105">
        <v>0.00109864961921161</v>
      </c>
      <c r="D2445" s="102" t="s">
        <v>651</v>
      </c>
      <c r="E2445" s="102" t="b">
        <v>0</v>
      </c>
      <c r="F2445" s="102" t="b">
        <v>0</v>
      </c>
      <c r="G2445" s="102" t="b">
        <v>0</v>
      </c>
    </row>
    <row r="2446" spans="1:7" ht="15">
      <c r="A2446" s="103" t="s">
        <v>985</v>
      </c>
      <c r="B2446" s="102">
        <v>2</v>
      </c>
      <c r="C2446" s="105">
        <v>0.00109864961921161</v>
      </c>
      <c r="D2446" s="102" t="s">
        <v>651</v>
      </c>
      <c r="E2446" s="102" t="b">
        <v>0</v>
      </c>
      <c r="F2446" s="102" t="b">
        <v>0</v>
      </c>
      <c r="G2446" s="102" t="b">
        <v>0</v>
      </c>
    </row>
    <row r="2447" spans="1:7" ht="15">
      <c r="A2447" s="103" t="s">
        <v>794</v>
      </c>
      <c r="B2447" s="102">
        <v>2</v>
      </c>
      <c r="C2447" s="105">
        <v>0.00109864961921161</v>
      </c>
      <c r="D2447" s="102" t="s">
        <v>651</v>
      </c>
      <c r="E2447" s="102" t="b">
        <v>0</v>
      </c>
      <c r="F2447" s="102" t="b">
        <v>0</v>
      </c>
      <c r="G2447" s="102" t="b">
        <v>0</v>
      </c>
    </row>
    <row r="2448" spans="1:7" ht="15">
      <c r="A2448" s="103" t="s">
        <v>1230</v>
      </c>
      <c r="B2448" s="102">
        <v>2</v>
      </c>
      <c r="C2448" s="105">
        <v>0.00109864961921161</v>
      </c>
      <c r="D2448" s="102" t="s">
        <v>651</v>
      </c>
      <c r="E2448" s="102" t="b">
        <v>0</v>
      </c>
      <c r="F2448" s="102" t="b">
        <v>0</v>
      </c>
      <c r="G2448" s="102" t="b">
        <v>0</v>
      </c>
    </row>
    <row r="2449" spans="1:7" ht="15">
      <c r="A2449" s="103" t="s">
        <v>2025</v>
      </c>
      <c r="B2449" s="102">
        <v>2</v>
      </c>
      <c r="C2449" s="105">
        <v>0.0014648661589488137</v>
      </c>
      <c r="D2449" s="102" t="s">
        <v>651</v>
      </c>
      <c r="E2449" s="102" t="b">
        <v>0</v>
      </c>
      <c r="F2449" s="102" t="b">
        <v>0</v>
      </c>
      <c r="G2449" s="102" t="b">
        <v>0</v>
      </c>
    </row>
    <row r="2450" spans="1:7" ht="15">
      <c r="A2450" s="103" t="s">
        <v>1166</v>
      </c>
      <c r="B2450" s="102">
        <v>2</v>
      </c>
      <c r="C2450" s="105">
        <v>0.00109864961921161</v>
      </c>
      <c r="D2450" s="102" t="s">
        <v>651</v>
      </c>
      <c r="E2450" s="102" t="b">
        <v>0</v>
      </c>
      <c r="F2450" s="102" t="b">
        <v>0</v>
      </c>
      <c r="G2450" s="102" t="b">
        <v>0</v>
      </c>
    </row>
    <row r="2451" spans="1:7" ht="15">
      <c r="A2451" s="103" t="s">
        <v>1458</v>
      </c>
      <c r="B2451" s="102">
        <v>2</v>
      </c>
      <c r="C2451" s="105">
        <v>0.00109864961921161</v>
      </c>
      <c r="D2451" s="102" t="s">
        <v>651</v>
      </c>
      <c r="E2451" s="102" t="b">
        <v>0</v>
      </c>
      <c r="F2451" s="102" t="b">
        <v>0</v>
      </c>
      <c r="G2451" s="102" t="b">
        <v>0</v>
      </c>
    </row>
    <row r="2452" spans="1:7" ht="15">
      <c r="A2452" s="103" t="s">
        <v>1197</v>
      </c>
      <c r="B2452" s="102">
        <v>2</v>
      </c>
      <c r="C2452" s="105">
        <v>0.00109864961921161</v>
      </c>
      <c r="D2452" s="102" t="s">
        <v>651</v>
      </c>
      <c r="E2452" s="102" t="b">
        <v>0</v>
      </c>
      <c r="F2452" s="102" t="b">
        <v>0</v>
      </c>
      <c r="G2452" s="102" t="b">
        <v>0</v>
      </c>
    </row>
    <row r="2453" spans="1:7" ht="15">
      <c r="A2453" s="103" t="s">
        <v>905</v>
      </c>
      <c r="B2453" s="102">
        <v>2</v>
      </c>
      <c r="C2453" s="105">
        <v>0.00109864961921161</v>
      </c>
      <c r="D2453" s="102" t="s">
        <v>651</v>
      </c>
      <c r="E2453" s="102" t="b">
        <v>0</v>
      </c>
      <c r="F2453" s="102" t="b">
        <v>0</v>
      </c>
      <c r="G2453" s="102" t="b">
        <v>0</v>
      </c>
    </row>
    <row r="2454" spans="1:7" ht="15">
      <c r="A2454" s="103" t="s">
        <v>1075</v>
      </c>
      <c r="B2454" s="102">
        <v>2</v>
      </c>
      <c r="C2454" s="105">
        <v>0.00109864961921161</v>
      </c>
      <c r="D2454" s="102" t="s">
        <v>651</v>
      </c>
      <c r="E2454" s="102" t="b">
        <v>0</v>
      </c>
      <c r="F2454" s="102" t="b">
        <v>0</v>
      </c>
      <c r="G2454" s="102" t="b">
        <v>0</v>
      </c>
    </row>
    <row r="2455" spans="1:7" ht="15">
      <c r="A2455" s="103" t="s">
        <v>1978</v>
      </c>
      <c r="B2455" s="102">
        <v>2</v>
      </c>
      <c r="C2455" s="105">
        <v>0.00109864961921161</v>
      </c>
      <c r="D2455" s="102" t="s">
        <v>651</v>
      </c>
      <c r="E2455" s="102" t="b">
        <v>0</v>
      </c>
      <c r="F2455" s="102" t="b">
        <v>0</v>
      </c>
      <c r="G2455" s="102" t="b">
        <v>0</v>
      </c>
    </row>
    <row r="2456" spans="1:7" ht="15">
      <c r="A2456" s="103" t="s">
        <v>1982</v>
      </c>
      <c r="B2456" s="102">
        <v>2</v>
      </c>
      <c r="C2456" s="105">
        <v>0.00109864961921161</v>
      </c>
      <c r="D2456" s="102" t="s">
        <v>651</v>
      </c>
      <c r="E2456" s="102" t="b">
        <v>0</v>
      </c>
      <c r="F2456" s="102" t="b">
        <v>0</v>
      </c>
      <c r="G2456" s="102" t="b">
        <v>0</v>
      </c>
    </row>
    <row r="2457" spans="1:7" ht="15">
      <c r="A2457" s="103" t="s">
        <v>738</v>
      </c>
      <c r="B2457" s="102">
        <v>2</v>
      </c>
      <c r="C2457" s="105">
        <v>0.00109864961921161</v>
      </c>
      <c r="D2457" s="102" t="s">
        <v>651</v>
      </c>
      <c r="E2457" s="102" t="b">
        <v>0</v>
      </c>
      <c r="F2457" s="102" t="b">
        <v>0</v>
      </c>
      <c r="G2457" s="102" t="b">
        <v>0</v>
      </c>
    </row>
    <row r="2458" spans="1:7" ht="15">
      <c r="A2458" s="103" t="s">
        <v>1219</v>
      </c>
      <c r="B2458" s="102">
        <v>2</v>
      </c>
      <c r="C2458" s="105">
        <v>0.00109864961921161</v>
      </c>
      <c r="D2458" s="102" t="s">
        <v>651</v>
      </c>
      <c r="E2458" s="102" t="b">
        <v>0</v>
      </c>
      <c r="F2458" s="102" t="b">
        <v>0</v>
      </c>
      <c r="G2458" s="102" t="b">
        <v>0</v>
      </c>
    </row>
    <row r="2459" spans="1:7" ht="15">
      <c r="A2459" s="103" t="s">
        <v>1177</v>
      </c>
      <c r="B2459" s="102">
        <v>2</v>
      </c>
      <c r="C2459" s="105">
        <v>0.00109864961921161</v>
      </c>
      <c r="D2459" s="102" t="s">
        <v>651</v>
      </c>
      <c r="E2459" s="102" t="b">
        <v>0</v>
      </c>
      <c r="F2459" s="102" t="b">
        <v>0</v>
      </c>
      <c r="G2459" s="102" t="b">
        <v>0</v>
      </c>
    </row>
    <row r="2460" spans="1:7" ht="15">
      <c r="A2460" s="103" t="s">
        <v>1178</v>
      </c>
      <c r="B2460" s="102">
        <v>2</v>
      </c>
      <c r="C2460" s="105">
        <v>0.00109864961921161</v>
      </c>
      <c r="D2460" s="102" t="s">
        <v>651</v>
      </c>
      <c r="E2460" s="102" t="b">
        <v>0</v>
      </c>
      <c r="F2460" s="102" t="b">
        <v>0</v>
      </c>
      <c r="G2460" s="102" t="b">
        <v>0</v>
      </c>
    </row>
    <row r="2461" spans="1:7" ht="15">
      <c r="A2461" s="103" t="s">
        <v>819</v>
      </c>
      <c r="B2461" s="102">
        <v>2</v>
      </c>
      <c r="C2461" s="105">
        <v>0.00109864961921161</v>
      </c>
      <c r="D2461" s="102" t="s">
        <v>651</v>
      </c>
      <c r="E2461" s="102" t="b">
        <v>0</v>
      </c>
      <c r="F2461" s="102" t="b">
        <v>0</v>
      </c>
      <c r="G2461" s="102" t="b">
        <v>0</v>
      </c>
    </row>
    <row r="2462" spans="1:7" ht="15">
      <c r="A2462" s="103" t="s">
        <v>1073</v>
      </c>
      <c r="B2462" s="102">
        <v>2</v>
      </c>
      <c r="C2462" s="105">
        <v>0.0014648661589488137</v>
      </c>
      <c r="D2462" s="102" t="s">
        <v>651</v>
      </c>
      <c r="E2462" s="102" t="b">
        <v>0</v>
      </c>
      <c r="F2462" s="102" t="b">
        <v>0</v>
      </c>
      <c r="G2462" s="102" t="b">
        <v>0</v>
      </c>
    </row>
    <row r="2463" spans="1:7" ht="15">
      <c r="A2463" s="103" t="s">
        <v>1409</v>
      </c>
      <c r="B2463" s="102">
        <v>2</v>
      </c>
      <c r="C2463" s="105">
        <v>0.00109864961921161</v>
      </c>
      <c r="D2463" s="102" t="s">
        <v>651</v>
      </c>
      <c r="E2463" s="102" t="b">
        <v>0</v>
      </c>
      <c r="F2463" s="102" t="b">
        <v>0</v>
      </c>
      <c r="G2463" s="102" t="b">
        <v>0</v>
      </c>
    </row>
    <row r="2464" spans="1:7" ht="15">
      <c r="A2464" s="103" t="s">
        <v>928</v>
      </c>
      <c r="B2464" s="102">
        <v>2</v>
      </c>
      <c r="C2464" s="105">
        <v>0.00109864961921161</v>
      </c>
      <c r="D2464" s="102" t="s">
        <v>651</v>
      </c>
      <c r="E2464" s="102" t="b">
        <v>0</v>
      </c>
      <c r="F2464" s="102" t="b">
        <v>0</v>
      </c>
      <c r="G2464" s="102" t="b">
        <v>0</v>
      </c>
    </row>
    <row r="2465" spans="1:7" ht="15">
      <c r="A2465" s="103" t="s">
        <v>1945</v>
      </c>
      <c r="B2465" s="102">
        <v>2</v>
      </c>
      <c r="C2465" s="105">
        <v>0.00109864961921161</v>
      </c>
      <c r="D2465" s="102" t="s">
        <v>651</v>
      </c>
      <c r="E2465" s="102" t="b">
        <v>0</v>
      </c>
      <c r="F2465" s="102" t="b">
        <v>0</v>
      </c>
      <c r="G2465" s="102" t="b">
        <v>0</v>
      </c>
    </row>
    <row r="2466" spans="1:7" ht="15">
      <c r="A2466" s="103" t="s">
        <v>1448</v>
      </c>
      <c r="B2466" s="102">
        <v>2</v>
      </c>
      <c r="C2466" s="105">
        <v>0.00109864961921161</v>
      </c>
      <c r="D2466" s="102" t="s">
        <v>651</v>
      </c>
      <c r="E2466" s="102" t="b">
        <v>0</v>
      </c>
      <c r="F2466" s="102" t="b">
        <v>0</v>
      </c>
      <c r="G2466" s="102" t="b">
        <v>0</v>
      </c>
    </row>
    <row r="2467" spans="1:7" ht="15">
      <c r="A2467" s="103" t="s">
        <v>1946</v>
      </c>
      <c r="B2467" s="102">
        <v>2</v>
      </c>
      <c r="C2467" s="105">
        <v>0.00109864961921161</v>
      </c>
      <c r="D2467" s="102" t="s">
        <v>651</v>
      </c>
      <c r="E2467" s="102" t="b">
        <v>0</v>
      </c>
      <c r="F2467" s="102" t="b">
        <v>0</v>
      </c>
      <c r="G2467" s="102" t="b">
        <v>0</v>
      </c>
    </row>
    <row r="2468" spans="1:7" ht="15">
      <c r="A2468" s="103" t="s">
        <v>1947</v>
      </c>
      <c r="B2468" s="102">
        <v>2</v>
      </c>
      <c r="C2468" s="105">
        <v>0.00109864961921161</v>
      </c>
      <c r="D2468" s="102" t="s">
        <v>651</v>
      </c>
      <c r="E2468" s="102" t="b">
        <v>0</v>
      </c>
      <c r="F2468" s="102" t="b">
        <v>0</v>
      </c>
      <c r="G2468" s="102" t="b">
        <v>0</v>
      </c>
    </row>
    <row r="2469" spans="1:7" ht="15">
      <c r="A2469" s="103" t="s">
        <v>1449</v>
      </c>
      <c r="B2469" s="102">
        <v>2</v>
      </c>
      <c r="C2469" s="105">
        <v>0.00109864961921161</v>
      </c>
      <c r="D2469" s="102" t="s">
        <v>651</v>
      </c>
      <c r="E2469" s="102" t="b">
        <v>0</v>
      </c>
      <c r="F2469" s="102" t="b">
        <v>0</v>
      </c>
      <c r="G2469" s="102" t="b">
        <v>0</v>
      </c>
    </row>
    <row r="2470" spans="1:7" ht="15">
      <c r="A2470" s="103" t="s">
        <v>836</v>
      </c>
      <c r="B2470" s="102">
        <v>2</v>
      </c>
      <c r="C2470" s="105">
        <v>0.00109864961921161</v>
      </c>
      <c r="D2470" s="102" t="s">
        <v>651</v>
      </c>
      <c r="E2470" s="102" t="b">
        <v>0</v>
      </c>
      <c r="F2470" s="102" t="b">
        <v>0</v>
      </c>
      <c r="G2470" s="102" t="b">
        <v>0</v>
      </c>
    </row>
    <row r="2471" spans="1:7" ht="15">
      <c r="A2471" s="103" t="s">
        <v>1948</v>
      </c>
      <c r="B2471" s="102">
        <v>2</v>
      </c>
      <c r="C2471" s="105">
        <v>0.00109864961921161</v>
      </c>
      <c r="D2471" s="102" t="s">
        <v>651</v>
      </c>
      <c r="E2471" s="102" t="b">
        <v>0</v>
      </c>
      <c r="F2471" s="102" t="b">
        <v>0</v>
      </c>
      <c r="G2471" s="102" t="b">
        <v>0</v>
      </c>
    </row>
    <row r="2472" spans="1:7" ht="15">
      <c r="A2472" s="103" t="s">
        <v>1949</v>
      </c>
      <c r="B2472" s="102">
        <v>2</v>
      </c>
      <c r="C2472" s="105">
        <v>0.00109864961921161</v>
      </c>
      <c r="D2472" s="102" t="s">
        <v>651</v>
      </c>
      <c r="E2472" s="102" t="b">
        <v>0</v>
      </c>
      <c r="F2472" s="102" t="b">
        <v>0</v>
      </c>
      <c r="G2472" s="102" t="b">
        <v>0</v>
      </c>
    </row>
    <row r="2473" spans="1:7" ht="15">
      <c r="A2473" s="103" t="s">
        <v>1059</v>
      </c>
      <c r="B2473" s="102">
        <v>2</v>
      </c>
      <c r="C2473" s="105">
        <v>0.00109864961921161</v>
      </c>
      <c r="D2473" s="102" t="s">
        <v>651</v>
      </c>
      <c r="E2473" s="102" t="b">
        <v>0</v>
      </c>
      <c r="F2473" s="102" t="b">
        <v>0</v>
      </c>
      <c r="G2473" s="102" t="b">
        <v>0</v>
      </c>
    </row>
    <row r="2474" spans="1:7" ht="15">
      <c r="A2474" s="103" t="s">
        <v>1950</v>
      </c>
      <c r="B2474" s="102">
        <v>2</v>
      </c>
      <c r="C2474" s="105">
        <v>0.00109864961921161</v>
      </c>
      <c r="D2474" s="102" t="s">
        <v>651</v>
      </c>
      <c r="E2474" s="102" t="b">
        <v>0</v>
      </c>
      <c r="F2474" s="102" t="b">
        <v>0</v>
      </c>
      <c r="G2474" s="102" t="b">
        <v>0</v>
      </c>
    </row>
    <row r="2475" spans="1:7" ht="15">
      <c r="A2475" s="103" t="s">
        <v>1951</v>
      </c>
      <c r="B2475" s="102">
        <v>2</v>
      </c>
      <c r="C2475" s="105">
        <v>0.00109864961921161</v>
      </c>
      <c r="D2475" s="102" t="s">
        <v>651</v>
      </c>
      <c r="E2475" s="102" t="b">
        <v>0</v>
      </c>
      <c r="F2475" s="102" t="b">
        <v>0</v>
      </c>
      <c r="G2475" s="102" t="b">
        <v>0</v>
      </c>
    </row>
    <row r="2476" spans="1:7" ht="15">
      <c r="A2476" s="103" t="s">
        <v>1952</v>
      </c>
      <c r="B2476" s="102">
        <v>2</v>
      </c>
      <c r="C2476" s="105">
        <v>0.00109864961921161</v>
      </c>
      <c r="D2476" s="102" t="s">
        <v>651</v>
      </c>
      <c r="E2476" s="102" t="b">
        <v>0</v>
      </c>
      <c r="F2476" s="102" t="b">
        <v>0</v>
      </c>
      <c r="G2476" s="102" t="b">
        <v>0</v>
      </c>
    </row>
    <row r="2477" spans="1:7" ht="15">
      <c r="A2477" s="103" t="s">
        <v>1953</v>
      </c>
      <c r="B2477" s="102">
        <v>2</v>
      </c>
      <c r="C2477" s="105">
        <v>0.00109864961921161</v>
      </c>
      <c r="D2477" s="102" t="s">
        <v>651</v>
      </c>
      <c r="E2477" s="102" t="b">
        <v>0</v>
      </c>
      <c r="F2477" s="102" t="b">
        <v>0</v>
      </c>
      <c r="G2477" s="102" t="b">
        <v>0</v>
      </c>
    </row>
    <row r="2478" spans="1:7" ht="15">
      <c r="A2478" s="103" t="s">
        <v>1954</v>
      </c>
      <c r="B2478" s="102">
        <v>2</v>
      </c>
      <c r="C2478" s="105">
        <v>0.00109864961921161</v>
      </c>
      <c r="D2478" s="102" t="s">
        <v>651</v>
      </c>
      <c r="E2478" s="102" t="b">
        <v>0</v>
      </c>
      <c r="F2478" s="102" t="b">
        <v>0</v>
      </c>
      <c r="G2478" s="102" t="b">
        <v>0</v>
      </c>
    </row>
    <row r="2479" spans="1:7" ht="15">
      <c r="A2479" s="103" t="s">
        <v>1125</v>
      </c>
      <c r="B2479" s="102">
        <v>2</v>
      </c>
      <c r="C2479" s="105">
        <v>0.00109864961921161</v>
      </c>
      <c r="D2479" s="102" t="s">
        <v>651</v>
      </c>
      <c r="E2479" s="102" t="b">
        <v>0</v>
      </c>
      <c r="F2479" s="102" t="b">
        <v>0</v>
      </c>
      <c r="G2479" s="102" t="b">
        <v>0</v>
      </c>
    </row>
    <row r="2480" spans="1:7" ht="15">
      <c r="A2480" s="103" t="s">
        <v>733</v>
      </c>
      <c r="B2480" s="102">
        <v>2</v>
      </c>
      <c r="C2480" s="105">
        <v>0.00109864961921161</v>
      </c>
      <c r="D2480" s="102" t="s">
        <v>651</v>
      </c>
      <c r="E2480" s="102" t="b">
        <v>0</v>
      </c>
      <c r="F2480" s="102" t="b">
        <v>0</v>
      </c>
      <c r="G2480" s="102" t="b">
        <v>0</v>
      </c>
    </row>
    <row r="2481" spans="1:7" ht="15">
      <c r="A2481" s="103" t="s">
        <v>1306</v>
      </c>
      <c r="B2481" s="102">
        <v>2</v>
      </c>
      <c r="C2481" s="105">
        <v>0.00109864961921161</v>
      </c>
      <c r="D2481" s="102" t="s">
        <v>651</v>
      </c>
      <c r="E2481" s="102" t="b">
        <v>0</v>
      </c>
      <c r="F2481" s="102" t="b">
        <v>0</v>
      </c>
      <c r="G2481" s="102" t="b">
        <v>0</v>
      </c>
    </row>
    <row r="2482" spans="1:7" ht="15">
      <c r="A2482" s="103" t="s">
        <v>1955</v>
      </c>
      <c r="B2482" s="102">
        <v>2</v>
      </c>
      <c r="C2482" s="105">
        <v>0.00109864961921161</v>
      </c>
      <c r="D2482" s="102" t="s">
        <v>651</v>
      </c>
      <c r="E2482" s="102" t="b">
        <v>0</v>
      </c>
      <c r="F2482" s="102" t="b">
        <v>0</v>
      </c>
      <c r="G2482" s="102" t="b">
        <v>0</v>
      </c>
    </row>
    <row r="2483" spans="1:7" ht="15">
      <c r="A2483" s="103" t="s">
        <v>1345</v>
      </c>
      <c r="B2483" s="102">
        <v>2</v>
      </c>
      <c r="C2483" s="105">
        <v>0.00109864961921161</v>
      </c>
      <c r="D2483" s="102" t="s">
        <v>651</v>
      </c>
      <c r="E2483" s="102" t="b">
        <v>1</v>
      </c>
      <c r="F2483" s="102" t="b">
        <v>0</v>
      </c>
      <c r="G2483" s="102" t="b">
        <v>0</v>
      </c>
    </row>
    <row r="2484" spans="1:7" ht="15">
      <c r="A2484" s="103" t="s">
        <v>773</v>
      </c>
      <c r="B2484" s="102">
        <v>2</v>
      </c>
      <c r="C2484" s="105">
        <v>0.00109864961921161</v>
      </c>
      <c r="D2484" s="102" t="s">
        <v>651</v>
      </c>
      <c r="E2484" s="102" t="b">
        <v>0</v>
      </c>
      <c r="F2484" s="102" t="b">
        <v>0</v>
      </c>
      <c r="G2484" s="102" t="b">
        <v>0</v>
      </c>
    </row>
    <row r="2485" spans="1:7" ht="15">
      <c r="A2485" s="103" t="s">
        <v>1956</v>
      </c>
      <c r="B2485" s="102">
        <v>2</v>
      </c>
      <c r="C2485" s="105">
        <v>0.00109864961921161</v>
      </c>
      <c r="D2485" s="102" t="s">
        <v>651</v>
      </c>
      <c r="E2485" s="102" t="b">
        <v>0</v>
      </c>
      <c r="F2485" s="102" t="b">
        <v>0</v>
      </c>
      <c r="G2485" s="102" t="b">
        <v>0</v>
      </c>
    </row>
    <row r="2486" spans="1:7" ht="15">
      <c r="A2486" s="103" t="s">
        <v>1957</v>
      </c>
      <c r="B2486" s="102">
        <v>2</v>
      </c>
      <c r="C2486" s="105">
        <v>0.00109864961921161</v>
      </c>
      <c r="D2486" s="102" t="s">
        <v>651</v>
      </c>
      <c r="E2486" s="102" t="b">
        <v>0</v>
      </c>
      <c r="F2486" s="102" t="b">
        <v>0</v>
      </c>
      <c r="G2486" s="102" t="b">
        <v>0</v>
      </c>
    </row>
    <row r="2487" spans="1:7" ht="15">
      <c r="A2487" s="103" t="s">
        <v>1958</v>
      </c>
      <c r="B2487" s="102">
        <v>2</v>
      </c>
      <c r="C2487" s="105">
        <v>0.00109864961921161</v>
      </c>
      <c r="D2487" s="102" t="s">
        <v>651</v>
      </c>
      <c r="E2487" s="102" t="b">
        <v>0</v>
      </c>
      <c r="F2487" s="102" t="b">
        <v>0</v>
      </c>
      <c r="G2487" s="102" t="b">
        <v>0</v>
      </c>
    </row>
    <row r="2488" spans="1:7" ht="15">
      <c r="A2488" s="103" t="s">
        <v>1959</v>
      </c>
      <c r="B2488" s="102">
        <v>2</v>
      </c>
      <c r="C2488" s="105">
        <v>0.00109864961921161</v>
      </c>
      <c r="D2488" s="102" t="s">
        <v>651</v>
      </c>
      <c r="E2488" s="102" t="b">
        <v>0</v>
      </c>
      <c r="F2488" s="102" t="b">
        <v>0</v>
      </c>
      <c r="G2488" s="102" t="b">
        <v>0</v>
      </c>
    </row>
    <row r="2489" spans="1:7" ht="15">
      <c r="A2489" s="103" t="s">
        <v>1960</v>
      </c>
      <c r="B2489" s="102">
        <v>2</v>
      </c>
      <c r="C2489" s="105">
        <v>0.00109864961921161</v>
      </c>
      <c r="D2489" s="102" t="s">
        <v>651</v>
      </c>
      <c r="E2489" s="102" t="b">
        <v>0</v>
      </c>
      <c r="F2489" s="102" t="b">
        <v>0</v>
      </c>
      <c r="G2489" s="102" t="b">
        <v>0</v>
      </c>
    </row>
    <row r="2490" spans="1:7" ht="15">
      <c r="A2490" s="103" t="s">
        <v>1961</v>
      </c>
      <c r="B2490" s="102">
        <v>2</v>
      </c>
      <c r="C2490" s="105">
        <v>0.00109864961921161</v>
      </c>
      <c r="D2490" s="102" t="s">
        <v>651</v>
      </c>
      <c r="E2490" s="102" t="b">
        <v>0</v>
      </c>
      <c r="F2490" s="102" t="b">
        <v>0</v>
      </c>
      <c r="G2490" s="102" t="b">
        <v>0</v>
      </c>
    </row>
    <row r="2491" spans="1:7" ht="15">
      <c r="A2491" s="103" t="s">
        <v>1962</v>
      </c>
      <c r="B2491" s="102">
        <v>2</v>
      </c>
      <c r="C2491" s="105">
        <v>0.00109864961921161</v>
      </c>
      <c r="D2491" s="102" t="s">
        <v>651</v>
      </c>
      <c r="E2491" s="102" t="b">
        <v>0</v>
      </c>
      <c r="F2491" s="102" t="b">
        <v>0</v>
      </c>
      <c r="G2491" s="102" t="b">
        <v>0</v>
      </c>
    </row>
    <row r="2492" spans="1:7" ht="15">
      <c r="A2492" s="103" t="s">
        <v>1963</v>
      </c>
      <c r="B2492" s="102">
        <v>2</v>
      </c>
      <c r="C2492" s="105">
        <v>0.00109864961921161</v>
      </c>
      <c r="D2492" s="102" t="s">
        <v>651</v>
      </c>
      <c r="E2492" s="102" t="b">
        <v>0</v>
      </c>
      <c r="F2492" s="102" t="b">
        <v>0</v>
      </c>
      <c r="G2492" s="102" t="b">
        <v>0</v>
      </c>
    </row>
    <row r="2493" spans="1:7" ht="15">
      <c r="A2493" s="103" t="s">
        <v>1172</v>
      </c>
      <c r="B2493" s="102">
        <v>2</v>
      </c>
      <c r="C2493" s="105">
        <v>0.00109864961921161</v>
      </c>
      <c r="D2493" s="102" t="s">
        <v>651</v>
      </c>
      <c r="E2493" s="102" t="b">
        <v>0</v>
      </c>
      <c r="F2493" s="102" t="b">
        <v>0</v>
      </c>
      <c r="G2493" s="102" t="b">
        <v>0</v>
      </c>
    </row>
    <row r="2494" spans="1:7" ht="15">
      <c r="A2494" s="103" t="s">
        <v>1426</v>
      </c>
      <c r="B2494" s="102">
        <v>2</v>
      </c>
      <c r="C2494" s="105">
        <v>0.00109864961921161</v>
      </c>
      <c r="D2494" s="102" t="s">
        <v>651</v>
      </c>
      <c r="E2494" s="102" t="b">
        <v>0</v>
      </c>
      <c r="F2494" s="102" t="b">
        <v>0</v>
      </c>
      <c r="G2494" s="102" t="b">
        <v>0</v>
      </c>
    </row>
    <row r="2495" spans="1:7" ht="15">
      <c r="A2495" s="103" t="s">
        <v>1351</v>
      </c>
      <c r="B2495" s="102">
        <v>2</v>
      </c>
      <c r="C2495" s="105">
        <v>0.00109864961921161</v>
      </c>
      <c r="D2495" s="102" t="s">
        <v>651</v>
      </c>
      <c r="E2495" s="102" t="b">
        <v>0</v>
      </c>
      <c r="F2495" s="102" t="b">
        <v>0</v>
      </c>
      <c r="G2495" s="102" t="b">
        <v>0</v>
      </c>
    </row>
    <row r="2496" spans="1:7" ht="15">
      <c r="A2496" s="103" t="s">
        <v>1179</v>
      </c>
      <c r="B2496" s="102">
        <v>2</v>
      </c>
      <c r="C2496" s="105">
        <v>0.00109864961921161</v>
      </c>
      <c r="D2496" s="102" t="s">
        <v>651</v>
      </c>
      <c r="E2496" s="102" t="b">
        <v>0</v>
      </c>
      <c r="F2496" s="102" t="b">
        <v>0</v>
      </c>
      <c r="G2496" s="102" t="b">
        <v>0</v>
      </c>
    </row>
    <row r="2497" spans="1:7" ht="15">
      <c r="A2497" s="103" t="s">
        <v>1394</v>
      </c>
      <c r="B2497" s="102">
        <v>2</v>
      </c>
      <c r="C2497" s="105">
        <v>0.00109864961921161</v>
      </c>
      <c r="D2497" s="102" t="s">
        <v>651</v>
      </c>
      <c r="E2497" s="102" t="b">
        <v>0</v>
      </c>
      <c r="F2497" s="102" t="b">
        <v>0</v>
      </c>
      <c r="G2497" s="102" t="b">
        <v>0</v>
      </c>
    </row>
    <row r="2498" spans="1:7" ht="15">
      <c r="A2498" s="103" t="s">
        <v>1442</v>
      </c>
      <c r="B2498" s="102">
        <v>2</v>
      </c>
      <c r="C2498" s="105">
        <v>0.00109864961921161</v>
      </c>
      <c r="D2498" s="102" t="s">
        <v>651</v>
      </c>
      <c r="E2498" s="102" t="b">
        <v>0</v>
      </c>
      <c r="F2498" s="102" t="b">
        <v>0</v>
      </c>
      <c r="G2498" s="102" t="b">
        <v>0</v>
      </c>
    </row>
    <row r="2499" spans="1:7" ht="15">
      <c r="A2499" s="103" t="s">
        <v>1964</v>
      </c>
      <c r="B2499" s="102">
        <v>2</v>
      </c>
      <c r="C2499" s="105">
        <v>0.00109864961921161</v>
      </c>
      <c r="D2499" s="102" t="s">
        <v>651</v>
      </c>
      <c r="E2499" s="102" t="b">
        <v>0</v>
      </c>
      <c r="F2499" s="102" t="b">
        <v>0</v>
      </c>
      <c r="G2499" s="102" t="b">
        <v>0</v>
      </c>
    </row>
    <row r="2500" spans="1:7" ht="15">
      <c r="A2500" s="103" t="s">
        <v>1965</v>
      </c>
      <c r="B2500" s="102">
        <v>2</v>
      </c>
      <c r="C2500" s="105">
        <v>0.00109864961921161</v>
      </c>
      <c r="D2500" s="102" t="s">
        <v>651</v>
      </c>
      <c r="E2500" s="102" t="b">
        <v>0</v>
      </c>
      <c r="F2500" s="102" t="b">
        <v>0</v>
      </c>
      <c r="G2500" s="102" t="b">
        <v>0</v>
      </c>
    </row>
    <row r="2501" spans="1:7" ht="15">
      <c r="A2501" s="103" t="s">
        <v>1966</v>
      </c>
      <c r="B2501" s="102">
        <v>2</v>
      </c>
      <c r="C2501" s="105">
        <v>0.00109864961921161</v>
      </c>
      <c r="D2501" s="102" t="s">
        <v>651</v>
      </c>
      <c r="E2501" s="102" t="b">
        <v>0</v>
      </c>
      <c r="F2501" s="102" t="b">
        <v>0</v>
      </c>
      <c r="G2501" s="102" t="b">
        <v>0</v>
      </c>
    </row>
    <row r="2502" spans="1:7" ht="15">
      <c r="A2502" s="103" t="s">
        <v>1967</v>
      </c>
      <c r="B2502" s="102">
        <v>2</v>
      </c>
      <c r="C2502" s="105">
        <v>0.00109864961921161</v>
      </c>
      <c r="D2502" s="102" t="s">
        <v>651</v>
      </c>
      <c r="E2502" s="102" t="b">
        <v>0</v>
      </c>
      <c r="F2502" s="102" t="b">
        <v>0</v>
      </c>
      <c r="G2502" s="102" t="b">
        <v>0</v>
      </c>
    </row>
    <row r="2503" spans="1:7" ht="15">
      <c r="A2503" s="103" t="s">
        <v>1107</v>
      </c>
      <c r="B2503" s="102">
        <v>2</v>
      </c>
      <c r="C2503" s="105">
        <v>0.00109864961921161</v>
      </c>
      <c r="D2503" s="102" t="s">
        <v>651</v>
      </c>
      <c r="E2503" s="102" t="b">
        <v>0</v>
      </c>
      <c r="F2503" s="102" t="b">
        <v>0</v>
      </c>
      <c r="G2503" s="102" t="b">
        <v>0</v>
      </c>
    </row>
    <row r="2504" spans="1:7" ht="15">
      <c r="A2504" s="103" t="s">
        <v>1432</v>
      </c>
      <c r="B2504" s="102">
        <v>2</v>
      </c>
      <c r="C2504" s="105">
        <v>0.00109864961921161</v>
      </c>
      <c r="D2504" s="102" t="s">
        <v>651</v>
      </c>
      <c r="E2504" s="102" t="b">
        <v>0</v>
      </c>
      <c r="F2504" s="102" t="b">
        <v>0</v>
      </c>
      <c r="G2504" s="102" t="b">
        <v>0</v>
      </c>
    </row>
    <row r="2505" spans="1:7" ht="15">
      <c r="A2505" s="103" t="s">
        <v>1968</v>
      </c>
      <c r="B2505" s="102">
        <v>2</v>
      </c>
      <c r="C2505" s="105">
        <v>0.00109864961921161</v>
      </c>
      <c r="D2505" s="102" t="s">
        <v>651</v>
      </c>
      <c r="E2505" s="102" t="b">
        <v>0</v>
      </c>
      <c r="F2505" s="102" t="b">
        <v>0</v>
      </c>
      <c r="G2505" s="102" t="b">
        <v>0</v>
      </c>
    </row>
    <row r="2506" spans="1:7" ht="15">
      <c r="A2506" s="103" t="s">
        <v>1969</v>
      </c>
      <c r="B2506" s="102">
        <v>2</v>
      </c>
      <c r="C2506" s="105">
        <v>0.00109864961921161</v>
      </c>
      <c r="D2506" s="102" t="s">
        <v>651</v>
      </c>
      <c r="E2506" s="102" t="b">
        <v>0</v>
      </c>
      <c r="F2506" s="102" t="b">
        <v>0</v>
      </c>
      <c r="G2506" s="102" t="b">
        <v>0</v>
      </c>
    </row>
    <row r="2507" spans="1:7" ht="15">
      <c r="A2507" s="103" t="s">
        <v>1970</v>
      </c>
      <c r="B2507" s="102">
        <v>2</v>
      </c>
      <c r="C2507" s="105">
        <v>0.00109864961921161</v>
      </c>
      <c r="D2507" s="102" t="s">
        <v>651</v>
      </c>
      <c r="E2507" s="102" t="b">
        <v>0</v>
      </c>
      <c r="F2507" s="102" t="b">
        <v>0</v>
      </c>
      <c r="G2507" s="102" t="b">
        <v>0</v>
      </c>
    </row>
    <row r="2508" spans="1:7" ht="15">
      <c r="A2508" s="103" t="s">
        <v>1971</v>
      </c>
      <c r="B2508" s="102">
        <v>2</v>
      </c>
      <c r="C2508" s="105">
        <v>0.00109864961921161</v>
      </c>
      <c r="D2508" s="102" t="s">
        <v>651</v>
      </c>
      <c r="E2508" s="102" t="b">
        <v>0</v>
      </c>
      <c r="F2508" s="102" t="b">
        <v>0</v>
      </c>
      <c r="G2508" s="102" t="b">
        <v>0</v>
      </c>
    </row>
    <row r="2509" spans="1:7" ht="15">
      <c r="A2509" s="103" t="s">
        <v>1084</v>
      </c>
      <c r="B2509" s="102">
        <v>2</v>
      </c>
      <c r="C2509" s="105">
        <v>0.00109864961921161</v>
      </c>
      <c r="D2509" s="102" t="s">
        <v>651</v>
      </c>
      <c r="E2509" s="102" t="b">
        <v>0</v>
      </c>
      <c r="F2509" s="102" t="b">
        <v>0</v>
      </c>
      <c r="G2509" s="102" t="b">
        <v>0</v>
      </c>
    </row>
    <row r="2510" spans="1:7" ht="15">
      <c r="A2510" s="103" t="s">
        <v>1461</v>
      </c>
      <c r="B2510" s="102">
        <v>2</v>
      </c>
      <c r="C2510" s="105">
        <v>0.00109864961921161</v>
      </c>
      <c r="D2510" s="102" t="s">
        <v>651</v>
      </c>
      <c r="E2510" s="102" t="b">
        <v>0</v>
      </c>
      <c r="F2510" s="102" t="b">
        <v>0</v>
      </c>
      <c r="G2510" s="102" t="b">
        <v>0</v>
      </c>
    </row>
    <row r="2511" spans="1:7" ht="15">
      <c r="A2511" s="103" t="s">
        <v>1998</v>
      </c>
      <c r="B2511" s="102">
        <v>2</v>
      </c>
      <c r="C2511" s="105">
        <v>0.00109864961921161</v>
      </c>
      <c r="D2511" s="102" t="s">
        <v>651</v>
      </c>
      <c r="E2511" s="102" t="b">
        <v>0</v>
      </c>
      <c r="F2511" s="102" t="b">
        <v>0</v>
      </c>
      <c r="G2511" s="102" t="b">
        <v>0</v>
      </c>
    </row>
    <row r="2512" spans="1:7" ht="15">
      <c r="A2512" s="103" t="s">
        <v>994</v>
      </c>
      <c r="B2512" s="102">
        <v>2</v>
      </c>
      <c r="C2512" s="105">
        <v>0.00109864961921161</v>
      </c>
      <c r="D2512" s="102" t="s">
        <v>651</v>
      </c>
      <c r="E2512" s="102" t="b">
        <v>0</v>
      </c>
      <c r="F2512" s="102" t="b">
        <v>0</v>
      </c>
      <c r="G2512" s="102" t="b">
        <v>0</v>
      </c>
    </row>
    <row r="2513" spans="1:7" ht="15">
      <c r="A2513" s="103" t="s">
        <v>1065</v>
      </c>
      <c r="B2513" s="102">
        <v>2</v>
      </c>
      <c r="C2513" s="105">
        <v>0.00109864961921161</v>
      </c>
      <c r="D2513" s="102" t="s">
        <v>651</v>
      </c>
      <c r="E2513" s="102" t="b">
        <v>0</v>
      </c>
      <c r="F2513" s="102" t="b">
        <v>0</v>
      </c>
      <c r="G2513" s="102" t="b">
        <v>0</v>
      </c>
    </row>
    <row r="2514" spans="1:7" ht="15">
      <c r="A2514" s="103" t="s">
        <v>805</v>
      </c>
      <c r="B2514" s="102">
        <v>2</v>
      </c>
      <c r="C2514" s="105">
        <v>0.00109864961921161</v>
      </c>
      <c r="D2514" s="102" t="s">
        <v>651</v>
      </c>
      <c r="E2514" s="102" t="b">
        <v>0</v>
      </c>
      <c r="F2514" s="102" t="b">
        <v>0</v>
      </c>
      <c r="G2514" s="102" t="b">
        <v>0</v>
      </c>
    </row>
    <row r="2515" spans="1:7" ht="15">
      <c r="A2515" s="103" t="s">
        <v>1070</v>
      </c>
      <c r="B2515" s="102">
        <v>2</v>
      </c>
      <c r="C2515" s="105">
        <v>0.00109864961921161</v>
      </c>
      <c r="D2515" s="102" t="s">
        <v>651</v>
      </c>
      <c r="E2515" s="102" t="b">
        <v>0</v>
      </c>
      <c r="F2515" s="102" t="b">
        <v>0</v>
      </c>
      <c r="G2515" s="102" t="b">
        <v>0</v>
      </c>
    </row>
    <row r="2516" spans="1:7" ht="15">
      <c r="A2516" s="103" t="s">
        <v>1317</v>
      </c>
      <c r="B2516" s="102">
        <v>2</v>
      </c>
      <c r="C2516" s="105">
        <v>0.00109864961921161</v>
      </c>
      <c r="D2516" s="102" t="s">
        <v>651</v>
      </c>
      <c r="E2516" s="102" t="b">
        <v>0</v>
      </c>
      <c r="F2516" s="102" t="b">
        <v>0</v>
      </c>
      <c r="G2516" s="102" t="b">
        <v>0</v>
      </c>
    </row>
    <row r="2517" spans="1:7" ht="15">
      <c r="A2517" s="103" t="s">
        <v>788</v>
      </c>
      <c r="B2517" s="102">
        <v>2</v>
      </c>
      <c r="C2517" s="105">
        <v>0.0014648661589488137</v>
      </c>
      <c r="D2517" s="102" t="s">
        <v>651</v>
      </c>
      <c r="E2517" s="102" t="b">
        <v>0</v>
      </c>
      <c r="F2517" s="102" t="b">
        <v>0</v>
      </c>
      <c r="G2517" s="102" t="b">
        <v>0</v>
      </c>
    </row>
    <row r="2518" spans="1:7" ht="15">
      <c r="A2518" s="103" t="s">
        <v>1049</v>
      </c>
      <c r="B2518" s="102">
        <v>2</v>
      </c>
      <c r="C2518" s="105">
        <v>0.00109864961921161</v>
      </c>
      <c r="D2518" s="102" t="s">
        <v>651</v>
      </c>
      <c r="E2518" s="102" t="b">
        <v>0</v>
      </c>
      <c r="F2518" s="102" t="b">
        <v>0</v>
      </c>
      <c r="G2518" s="102" t="b">
        <v>0</v>
      </c>
    </row>
    <row r="2519" spans="1:7" ht="15">
      <c r="A2519" s="103" t="s">
        <v>1433</v>
      </c>
      <c r="B2519" s="102">
        <v>2</v>
      </c>
      <c r="C2519" s="105">
        <v>0.0014648661589488137</v>
      </c>
      <c r="D2519" s="102" t="s">
        <v>651</v>
      </c>
      <c r="E2519" s="102" t="b">
        <v>0</v>
      </c>
      <c r="F2519" s="102" t="b">
        <v>0</v>
      </c>
      <c r="G2519" s="102" t="b">
        <v>0</v>
      </c>
    </row>
    <row r="2520" spans="1:7" ht="15">
      <c r="A2520" s="103" t="s">
        <v>1425</v>
      </c>
      <c r="B2520" s="102">
        <v>2</v>
      </c>
      <c r="C2520" s="105">
        <v>0.0014648661589488137</v>
      </c>
      <c r="D2520" s="102" t="s">
        <v>651</v>
      </c>
      <c r="E2520" s="102" t="b">
        <v>0</v>
      </c>
      <c r="F2520" s="102" t="b">
        <v>0</v>
      </c>
      <c r="G2520" s="102" t="b">
        <v>0</v>
      </c>
    </row>
    <row r="2521" spans="1:7" ht="15">
      <c r="A2521" s="103" t="s">
        <v>1011</v>
      </c>
      <c r="B2521" s="102">
        <v>2</v>
      </c>
      <c r="C2521" s="105">
        <v>0.0014648661589488137</v>
      </c>
      <c r="D2521" s="102" t="s">
        <v>651</v>
      </c>
      <c r="E2521" s="102" t="b">
        <v>0</v>
      </c>
      <c r="F2521" s="102" t="b">
        <v>0</v>
      </c>
      <c r="G2521" s="102" t="b">
        <v>0</v>
      </c>
    </row>
    <row r="2522" spans="1:7" ht="15">
      <c r="A2522" s="103" t="s">
        <v>775</v>
      </c>
      <c r="B2522" s="102">
        <v>2</v>
      </c>
      <c r="C2522" s="105">
        <v>0.00109864961921161</v>
      </c>
      <c r="D2522" s="102" t="s">
        <v>651</v>
      </c>
      <c r="E2522" s="102" t="b">
        <v>0</v>
      </c>
      <c r="F2522" s="102" t="b">
        <v>0</v>
      </c>
      <c r="G2522" s="102" t="b">
        <v>0</v>
      </c>
    </row>
    <row r="2523" spans="1:7" ht="15">
      <c r="A2523" s="103" t="s">
        <v>2021</v>
      </c>
      <c r="B2523" s="102">
        <v>2</v>
      </c>
      <c r="C2523" s="105">
        <v>0.0014648661589488137</v>
      </c>
      <c r="D2523" s="102" t="s">
        <v>651</v>
      </c>
      <c r="E2523" s="102" t="b">
        <v>0</v>
      </c>
      <c r="F2523" s="102" t="b">
        <v>0</v>
      </c>
      <c r="G2523" s="102" t="b">
        <v>0</v>
      </c>
    </row>
    <row r="2524" spans="1:7" ht="15">
      <c r="A2524" s="103" t="s">
        <v>801</v>
      </c>
      <c r="B2524" s="102">
        <v>2</v>
      </c>
      <c r="C2524" s="105">
        <v>0.0014648661589488137</v>
      </c>
      <c r="D2524" s="102" t="s">
        <v>651</v>
      </c>
      <c r="E2524" s="102" t="b">
        <v>0</v>
      </c>
      <c r="F2524" s="102" t="b">
        <v>0</v>
      </c>
      <c r="G2524" s="102" t="b">
        <v>0</v>
      </c>
    </row>
    <row r="2525" spans="1:7" ht="15">
      <c r="A2525" s="103" t="s">
        <v>1999</v>
      </c>
      <c r="B2525" s="102">
        <v>2</v>
      </c>
      <c r="C2525" s="105">
        <v>0.00109864961921161</v>
      </c>
      <c r="D2525" s="102" t="s">
        <v>651</v>
      </c>
      <c r="E2525" s="102" t="b">
        <v>0</v>
      </c>
      <c r="F2525" s="102" t="b">
        <v>0</v>
      </c>
      <c r="G2525" s="102" t="b">
        <v>0</v>
      </c>
    </row>
    <row r="2526" spans="1:7" ht="15">
      <c r="A2526" s="103" t="s">
        <v>1994</v>
      </c>
      <c r="B2526" s="102">
        <v>2</v>
      </c>
      <c r="C2526" s="105">
        <v>0.00109864961921161</v>
      </c>
      <c r="D2526" s="102" t="s">
        <v>651</v>
      </c>
      <c r="E2526" s="102" t="b">
        <v>0</v>
      </c>
      <c r="F2526" s="102" t="b">
        <v>0</v>
      </c>
      <c r="G2526" s="102" t="b">
        <v>0</v>
      </c>
    </row>
    <row r="2527" spans="1:7" ht="15">
      <c r="A2527" s="103" t="s">
        <v>909</v>
      </c>
      <c r="B2527" s="102">
        <v>2</v>
      </c>
      <c r="C2527" s="105">
        <v>0.00109864961921161</v>
      </c>
      <c r="D2527" s="102" t="s">
        <v>651</v>
      </c>
      <c r="E2527" s="102" t="b">
        <v>0</v>
      </c>
      <c r="F2527" s="102" t="b">
        <v>0</v>
      </c>
      <c r="G2527" s="102" t="b">
        <v>0</v>
      </c>
    </row>
    <row r="2528" spans="1:7" ht="15">
      <c r="A2528" s="103" t="s">
        <v>2022</v>
      </c>
      <c r="B2528" s="102">
        <v>2</v>
      </c>
      <c r="C2528" s="105">
        <v>0.0014648661589488137</v>
      </c>
      <c r="D2528" s="102" t="s">
        <v>651</v>
      </c>
      <c r="E2528" s="102" t="b">
        <v>0</v>
      </c>
      <c r="F2528" s="102" t="b">
        <v>0</v>
      </c>
      <c r="G2528" s="102" t="b">
        <v>0</v>
      </c>
    </row>
    <row r="2529" spans="1:7" ht="15">
      <c r="A2529" s="103" t="s">
        <v>1422</v>
      </c>
      <c r="B2529" s="102">
        <v>2</v>
      </c>
      <c r="C2529" s="105">
        <v>0.00109864961921161</v>
      </c>
      <c r="D2529" s="102" t="s">
        <v>651</v>
      </c>
      <c r="E2529" s="102" t="b">
        <v>0</v>
      </c>
      <c r="F2529" s="102" t="b">
        <v>0</v>
      </c>
      <c r="G2529" s="102" t="b">
        <v>0</v>
      </c>
    </row>
    <row r="2530" spans="1:7" ht="15">
      <c r="A2530" s="103" t="s">
        <v>2023</v>
      </c>
      <c r="B2530" s="102">
        <v>2</v>
      </c>
      <c r="C2530" s="105">
        <v>0.0014648661589488137</v>
      </c>
      <c r="D2530" s="102" t="s">
        <v>651</v>
      </c>
      <c r="E2530" s="102" t="b">
        <v>0</v>
      </c>
      <c r="F2530" s="102" t="b">
        <v>0</v>
      </c>
      <c r="G2530" s="102" t="b">
        <v>0</v>
      </c>
    </row>
    <row r="2531" spans="1:7" ht="15">
      <c r="A2531" s="103" t="s">
        <v>2002</v>
      </c>
      <c r="B2531" s="102">
        <v>2</v>
      </c>
      <c r="C2531" s="105">
        <v>0.00109864961921161</v>
      </c>
      <c r="D2531" s="102" t="s">
        <v>651</v>
      </c>
      <c r="E2531" s="102" t="b">
        <v>0</v>
      </c>
      <c r="F2531" s="102" t="b">
        <v>0</v>
      </c>
      <c r="G2531" s="102" t="b">
        <v>0</v>
      </c>
    </row>
    <row r="2532" spans="1:7" ht="15">
      <c r="A2532" s="103" t="s">
        <v>1173</v>
      </c>
      <c r="B2532" s="102">
        <v>2</v>
      </c>
      <c r="C2532" s="105">
        <v>0.00109864961921161</v>
      </c>
      <c r="D2532" s="102" t="s">
        <v>651</v>
      </c>
      <c r="E2532" s="102" t="b">
        <v>0</v>
      </c>
      <c r="F2532" s="102" t="b">
        <v>0</v>
      </c>
      <c r="G2532" s="102" t="b">
        <v>0</v>
      </c>
    </row>
    <row r="2533" spans="1:7" ht="15">
      <c r="A2533" s="103" t="s">
        <v>1192</v>
      </c>
      <c r="B2533" s="102">
        <v>2</v>
      </c>
      <c r="C2533" s="105">
        <v>0.00109864961921161</v>
      </c>
      <c r="D2533" s="102" t="s">
        <v>651</v>
      </c>
      <c r="E2533" s="102" t="b">
        <v>0</v>
      </c>
      <c r="F2533" s="102" t="b">
        <v>0</v>
      </c>
      <c r="G2533" s="102" t="b">
        <v>0</v>
      </c>
    </row>
    <row r="2534" spans="1:7" ht="15">
      <c r="A2534" s="103" t="s">
        <v>893</v>
      </c>
      <c r="B2534" s="102">
        <v>2</v>
      </c>
      <c r="C2534" s="105">
        <v>0.00109864961921161</v>
      </c>
      <c r="D2534" s="102" t="s">
        <v>651</v>
      </c>
      <c r="E2534" s="102" t="b">
        <v>0</v>
      </c>
      <c r="F2534" s="102" t="b">
        <v>0</v>
      </c>
      <c r="G2534" s="102" t="b">
        <v>0</v>
      </c>
    </row>
    <row r="2535" spans="1:7" ht="15">
      <c r="A2535" s="103" t="s">
        <v>881</v>
      </c>
      <c r="B2535" s="102">
        <v>2</v>
      </c>
      <c r="C2535" s="105">
        <v>0.00109864961921161</v>
      </c>
      <c r="D2535" s="102" t="s">
        <v>651</v>
      </c>
      <c r="E2535" s="102" t="b">
        <v>0</v>
      </c>
      <c r="F2535" s="102" t="b">
        <v>0</v>
      </c>
      <c r="G2535" s="102" t="b">
        <v>0</v>
      </c>
    </row>
    <row r="2536" spans="1:7" ht="15">
      <c r="A2536" s="103" t="s">
        <v>758</v>
      </c>
      <c r="B2536" s="102">
        <v>2</v>
      </c>
      <c r="C2536" s="105">
        <v>0.00109864961921161</v>
      </c>
      <c r="D2536" s="102" t="s">
        <v>651</v>
      </c>
      <c r="E2536" s="102" t="b">
        <v>0</v>
      </c>
      <c r="F2536" s="102" t="b">
        <v>0</v>
      </c>
      <c r="G2536" s="102" t="b">
        <v>0</v>
      </c>
    </row>
    <row r="2537" spans="1:7" ht="15">
      <c r="A2537" s="103" t="s">
        <v>940</v>
      </c>
      <c r="B2537" s="102">
        <v>2</v>
      </c>
      <c r="C2537" s="105">
        <v>0.00109864961921161</v>
      </c>
      <c r="D2537" s="102" t="s">
        <v>651</v>
      </c>
      <c r="E2537" s="102" t="b">
        <v>0</v>
      </c>
      <c r="F2537" s="102" t="b">
        <v>0</v>
      </c>
      <c r="G2537" s="102" t="b">
        <v>0</v>
      </c>
    </row>
    <row r="2538" spans="1:7" ht="15">
      <c r="A2538" s="103" t="s">
        <v>1204</v>
      </c>
      <c r="B2538" s="102">
        <v>2</v>
      </c>
      <c r="C2538" s="105">
        <v>0.0014648661589488137</v>
      </c>
      <c r="D2538" s="102" t="s">
        <v>651</v>
      </c>
      <c r="E2538" s="102" t="b">
        <v>0</v>
      </c>
      <c r="F2538" s="102" t="b">
        <v>0</v>
      </c>
      <c r="G2538" s="102" t="b">
        <v>0</v>
      </c>
    </row>
    <row r="2539" spans="1:7" ht="15">
      <c r="A2539" s="103" t="s">
        <v>715</v>
      </c>
      <c r="B2539" s="102">
        <v>2</v>
      </c>
      <c r="C2539" s="105">
        <v>0.00109864961921161</v>
      </c>
      <c r="D2539" s="102" t="s">
        <v>651</v>
      </c>
      <c r="E2539" s="102" t="b">
        <v>0</v>
      </c>
      <c r="F2539" s="102" t="b">
        <v>0</v>
      </c>
      <c r="G2539" s="102" t="b">
        <v>0</v>
      </c>
    </row>
    <row r="2540" spans="1:7" ht="15">
      <c r="A2540" s="103" t="s">
        <v>868</v>
      </c>
      <c r="B2540" s="102">
        <v>2</v>
      </c>
      <c r="C2540" s="105">
        <v>0.00109864961921161</v>
      </c>
      <c r="D2540" s="102" t="s">
        <v>651</v>
      </c>
      <c r="E2540" s="102" t="b">
        <v>0</v>
      </c>
      <c r="F2540" s="102" t="b">
        <v>0</v>
      </c>
      <c r="G2540" s="102" t="b">
        <v>0</v>
      </c>
    </row>
    <row r="2541" spans="1:7" ht="15">
      <c r="A2541" s="103" t="s">
        <v>1067</v>
      </c>
      <c r="B2541" s="102">
        <v>2</v>
      </c>
      <c r="C2541" s="105">
        <v>0.00109864961921161</v>
      </c>
      <c r="D2541" s="102" t="s">
        <v>651</v>
      </c>
      <c r="E2541" s="102" t="b">
        <v>0</v>
      </c>
      <c r="F2541" s="102" t="b">
        <v>0</v>
      </c>
      <c r="G2541" s="102" t="b">
        <v>0</v>
      </c>
    </row>
    <row r="2542" spans="1:7" ht="15">
      <c r="A2542" s="103" t="s">
        <v>1417</v>
      </c>
      <c r="B2542" s="102">
        <v>2</v>
      </c>
      <c r="C2542" s="105">
        <v>0.00109864961921161</v>
      </c>
      <c r="D2542" s="102" t="s">
        <v>651</v>
      </c>
      <c r="E2542" s="102" t="b">
        <v>0</v>
      </c>
      <c r="F2542" s="102" t="b">
        <v>0</v>
      </c>
      <c r="G2542" s="102" t="b">
        <v>0</v>
      </c>
    </row>
    <row r="2543" spans="1:7" ht="15">
      <c r="A2543" s="103" t="s">
        <v>1418</v>
      </c>
      <c r="B2543" s="102">
        <v>2</v>
      </c>
      <c r="C2543" s="105">
        <v>0.00109864961921161</v>
      </c>
      <c r="D2543" s="102" t="s">
        <v>651</v>
      </c>
      <c r="E2543" s="102" t="b">
        <v>0</v>
      </c>
      <c r="F2543" s="102" t="b">
        <v>0</v>
      </c>
      <c r="G2543" s="102" t="b">
        <v>0</v>
      </c>
    </row>
    <row r="2544" spans="1:7" ht="15">
      <c r="A2544" s="103" t="s">
        <v>1995</v>
      </c>
      <c r="B2544" s="102">
        <v>2</v>
      </c>
      <c r="C2544" s="105">
        <v>0.0014648661589488137</v>
      </c>
      <c r="D2544" s="102" t="s">
        <v>651</v>
      </c>
      <c r="E2544" s="102" t="b">
        <v>0</v>
      </c>
      <c r="F2544" s="102" t="b">
        <v>0</v>
      </c>
      <c r="G2544" s="102" t="b">
        <v>0</v>
      </c>
    </row>
    <row r="2545" spans="1:7" ht="15">
      <c r="A2545" s="103" t="s">
        <v>1085</v>
      </c>
      <c r="B2545" s="102">
        <v>2</v>
      </c>
      <c r="C2545" s="105">
        <v>0.00109864961921161</v>
      </c>
      <c r="D2545" s="102" t="s">
        <v>651</v>
      </c>
      <c r="E2545" s="102" t="b">
        <v>0</v>
      </c>
      <c r="F2545" s="102" t="b">
        <v>0</v>
      </c>
      <c r="G2545" s="102" t="b">
        <v>0</v>
      </c>
    </row>
    <row r="2546" spans="1:7" ht="15">
      <c r="A2546" s="103" t="s">
        <v>1996</v>
      </c>
      <c r="B2546" s="102">
        <v>2</v>
      </c>
      <c r="C2546" s="105">
        <v>0.0014648661589488137</v>
      </c>
      <c r="D2546" s="102" t="s">
        <v>651</v>
      </c>
      <c r="E2546" s="102" t="b">
        <v>0</v>
      </c>
      <c r="F2546" s="102" t="b">
        <v>0</v>
      </c>
      <c r="G2546" s="102" t="b">
        <v>0</v>
      </c>
    </row>
    <row r="2547" spans="1:7" ht="15">
      <c r="A2547" s="103" t="s">
        <v>1997</v>
      </c>
      <c r="B2547" s="102">
        <v>2</v>
      </c>
      <c r="C2547" s="105">
        <v>0.0014648661589488137</v>
      </c>
      <c r="D2547" s="102" t="s">
        <v>651</v>
      </c>
      <c r="E2547" s="102" t="b">
        <v>0</v>
      </c>
      <c r="F2547" s="102" t="b">
        <v>0</v>
      </c>
      <c r="G2547" s="102" t="b">
        <v>0</v>
      </c>
    </row>
    <row r="2548" spans="1:7" ht="15">
      <c r="A2548" s="103" t="s">
        <v>1196</v>
      </c>
      <c r="B2548" s="102">
        <v>2</v>
      </c>
      <c r="C2548" s="105">
        <v>0.00109864961921161</v>
      </c>
      <c r="D2548" s="102" t="s">
        <v>651</v>
      </c>
      <c r="E2548" s="102" t="b">
        <v>0</v>
      </c>
      <c r="F2548" s="102" t="b">
        <v>0</v>
      </c>
      <c r="G2548" s="102" t="b">
        <v>0</v>
      </c>
    </row>
    <row r="2549" spans="1:7" ht="15">
      <c r="A2549" s="103" t="s">
        <v>961</v>
      </c>
      <c r="B2549" s="102">
        <v>2</v>
      </c>
      <c r="C2549" s="105">
        <v>0.00109864961921161</v>
      </c>
      <c r="D2549" s="102" t="s">
        <v>651</v>
      </c>
      <c r="E2549" s="102" t="b">
        <v>0</v>
      </c>
      <c r="F2549" s="102" t="b">
        <v>0</v>
      </c>
      <c r="G2549" s="102" t="b">
        <v>0</v>
      </c>
    </row>
    <row r="2550" spans="1:7" ht="15">
      <c r="A2550" s="103" t="s">
        <v>2000</v>
      </c>
      <c r="B2550" s="102">
        <v>2</v>
      </c>
      <c r="C2550" s="105">
        <v>0.0014648661589488137</v>
      </c>
      <c r="D2550" s="102" t="s">
        <v>651</v>
      </c>
      <c r="E2550" s="102" t="b">
        <v>0</v>
      </c>
      <c r="F2550" s="102" t="b">
        <v>0</v>
      </c>
      <c r="G2550" s="102" t="b">
        <v>0</v>
      </c>
    </row>
    <row r="2551" spans="1:7" ht="15">
      <c r="A2551" s="103" t="s">
        <v>1427</v>
      </c>
      <c r="B2551" s="102">
        <v>2</v>
      </c>
      <c r="C2551" s="105">
        <v>0.0014648661589488137</v>
      </c>
      <c r="D2551" s="102" t="s">
        <v>651</v>
      </c>
      <c r="E2551" s="102" t="b">
        <v>0</v>
      </c>
      <c r="F2551" s="102" t="b">
        <v>0</v>
      </c>
      <c r="G2551" s="102" t="b">
        <v>0</v>
      </c>
    </row>
    <row r="2552" spans="1:7" ht="15">
      <c r="A2552" s="103" t="s">
        <v>687</v>
      </c>
      <c r="B2552" s="102">
        <v>2</v>
      </c>
      <c r="C2552" s="105">
        <v>0.00109864961921161</v>
      </c>
      <c r="D2552" s="102" t="s">
        <v>651</v>
      </c>
      <c r="E2552" s="102" t="b">
        <v>0</v>
      </c>
      <c r="F2552" s="102" t="b">
        <v>0</v>
      </c>
      <c r="G2552" s="102" t="b">
        <v>0</v>
      </c>
    </row>
    <row r="2553" spans="1:7" ht="15">
      <c r="A2553" s="103" t="s">
        <v>1249</v>
      </c>
      <c r="B2553" s="102">
        <v>2</v>
      </c>
      <c r="C2553" s="105">
        <v>0.0014648661589488137</v>
      </c>
      <c r="D2553" s="102" t="s">
        <v>651</v>
      </c>
      <c r="E2553" s="102" t="b">
        <v>0</v>
      </c>
      <c r="F2553" s="102" t="b">
        <v>0</v>
      </c>
      <c r="G2553" s="102" t="b">
        <v>0</v>
      </c>
    </row>
    <row r="2554" spans="1:7" ht="15">
      <c r="A2554" s="103" t="s">
        <v>691</v>
      </c>
      <c r="B2554" s="102">
        <v>2</v>
      </c>
      <c r="C2554" s="105">
        <v>0.0014648661589488137</v>
      </c>
      <c r="D2554" s="102" t="s">
        <v>651</v>
      </c>
      <c r="E2554" s="102" t="b">
        <v>0</v>
      </c>
      <c r="F2554" s="102" t="b">
        <v>0</v>
      </c>
      <c r="G2554" s="102" t="b">
        <v>0</v>
      </c>
    </row>
    <row r="2555" spans="1:7" ht="15">
      <c r="A2555" s="103" t="s">
        <v>1156</v>
      </c>
      <c r="B2555" s="102">
        <v>2</v>
      </c>
      <c r="C2555" s="105">
        <v>0.0014648661589488137</v>
      </c>
      <c r="D2555" s="102" t="s">
        <v>651</v>
      </c>
      <c r="E2555" s="102" t="b">
        <v>0</v>
      </c>
      <c r="F2555" s="102" t="b">
        <v>0</v>
      </c>
      <c r="G2555" s="102" t="b">
        <v>0</v>
      </c>
    </row>
    <row r="2556" spans="1:7" ht="15">
      <c r="A2556" s="103" t="s">
        <v>1002</v>
      </c>
      <c r="B2556" s="102">
        <v>2</v>
      </c>
      <c r="C2556" s="105">
        <v>0.0014648661589488137</v>
      </c>
      <c r="D2556" s="102" t="s">
        <v>651</v>
      </c>
      <c r="E2556" s="102" t="b">
        <v>1</v>
      </c>
      <c r="F2556" s="102" t="b">
        <v>0</v>
      </c>
      <c r="G2556" s="102" t="b">
        <v>0</v>
      </c>
    </row>
    <row r="2557" spans="1:7" ht="15">
      <c r="A2557" s="103" t="s">
        <v>796</v>
      </c>
      <c r="B2557" s="102">
        <v>2</v>
      </c>
      <c r="C2557" s="105">
        <v>0.0014648661589488137</v>
      </c>
      <c r="D2557" s="102" t="s">
        <v>651</v>
      </c>
      <c r="E2557" s="102" t="b">
        <v>0</v>
      </c>
      <c r="F2557" s="102" t="b">
        <v>0</v>
      </c>
      <c r="G2557" s="102" t="b">
        <v>0</v>
      </c>
    </row>
    <row r="2558" spans="1:7" ht="15">
      <c r="A2558" s="103" t="s">
        <v>700</v>
      </c>
      <c r="B2558" s="102">
        <v>2</v>
      </c>
      <c r="C2558" s="105">
        <v>0.0014648661589488137</v>
      </c>
      <c r="D2558" s="102" t="s">
        <v>651</v>
      </c>
      <c r="E2558" s="102" t="b">
        <v>0</v>
      </c>
      <c r="F2558" s="102" t="b">
        <v>0</v>
      </c>
      <c r="G2558" s="102" t="b">
        <v>0</v>
      </c>
    </row>
    <row r="2559" spans="1:7" ht="15">
      <c r="A2559" s="103" t="s">
        <v>810</v>
      </c>
      <c r="B2559" s="102">
        <v>2</v>
      </c>
      <c r="C2559" s="105">
        <v>0.0014648661589488137</v>
      </c>
      <c r="D2559" s="102" t="s">
        <v>651</v>
      </c>
      <c r="E2559" s="102" t="b">
        <v>0</v>
      </c>
      <c r="F2559" s="102" t="b">
        <v>0</v>
      </c>
      <c r="G2559" s="102" t="b">
        <v>0</v>
      </c>
    </row>
    <row r="2560" spans="1:7" ht="15">
      <c r="A2560" s="103" t="s">
        <v>972</v>
      </c>
      <c r="B2560" s="102">
        <v>2</v>
      </c>
      <c r="C2560" s="105">
        <v>0.0014648661589488137</v>
      </c>
      <c r="D2560" s="102" t="s">
        <v>651</v>
      </c>
      <c r="E2560" s="102" t="b">
        <v>0</v>
      </c>
      <c r="F2560" s="102" t="b">
        <v>0</v>
      </c>
      <c r="G2560" s="102" t="b">
        <v>0</v>
      </c>
    </row>
    <row r="2561" spans="1:7" ht="15">
      <c r="A2561" s="103" t="s">
        <v>763</v>
      </c>
      <c r="B2561" s="102">
        <v>2</v>
      </c>
      <c r="C2561" s="105">
        <v>0.0014648661589488137</v>
      </c>
      <c r="D2561" s="102" t="s">
        <v>651</v>
      </c>
      <c r="E2561" s="102" t="b">
        <v>0</v>
      </c>
      <c r="F2561" s="102" t="b">
        <v>0</v>
      </c>
      <c r="G2561" s="102" t="b">
        <v>0</v>
      </c>
    </row>
    <row r="2562" spans="1:7" ht="15">
      <c r="A2562" s="103" t="s">
        <v>1981</v>
      </c>
      <c r="B2562" s="102">
        <v>2</v>
      </c>
      <c r="C2562" s="105">
        <v>0.0014648661589488137</v>
      </c>
      <c r="D2562" s="102" t="s">
        <v>651</v>
      </c>
      <c r="E2562" s="102" t="b">
        <v>0</v>
      </c>
      <c r="F2562" s="102" t="b">
        <v>0</v>
      </c>
      <c r="G2562" s="102" t="b">
        <v>0</v>
      </c>
    </row>
    <row r="2563" spans="1:7" ht="15">
      <c r="A2563" s="103" t="s">
        <v>713</v>
      </c>
      <c r="B2563" s="102">
        <v>20</v>
      </c>
      <c r="C2563" s="105">
        <v>0.007042518935375505</v>
      </c>
      <c r="D2563" s="102" t="s">
        <v>652</v>
      </c>
      <c r="E2563" s="102" t="b">
        <v>0</v>
      </c>
      <c r="F2563" s="102" t="b">
        <v>0</v>
      </c>
      <c r="G2563" s="102" t="b">
        <v>0</v>
      </c>
    </row>
    <row r="2564" spans="1:7" ht="15">
      <c r="A2564" s="103" t="s">
        <v>723</v>
      </c>
      <c r="B2564" s="102">
        <v>17</v>
      </c>
      <c r="C2564" s="105">
        <v>0.008564231738035265</v>
      </c>
      <c r="D2564" s="102" t="s">
        <v>652</v>
      </c>
      <c r="E2564" s="102" t="b">
        <v>0</v>
      </c>
      <c r="F2564" s="102" t="b">
        <v>0</v>
      </c>
      <c r="G2564" s="102" t="b">
        <v>0</v>
      </c>
    </row>
    <row r="2565" spans="1:7" ht="15">
      <c r="A2565" s="103" t="s">
        <v>690</v>
      </c>
      <c r="B2565" s="102">
        <v>17</v>
      </c>
      <c r="C2565" s="105">
        <v>0.003408050452103093</v>
      </c>
      <c r="D2565" s="102" t="s">
        <v>652</v>
      </c>
      <c r="E2565" s="102" t="b">
        <v>0</v>
      </c>
      <c r="F2565" s="102" t="b">
        <v>0</v>
      </c>
      <c r="G2565" s="102" t="b">
        <v>0</v>
      </c>
    </row>
    <row r="2566" spans="1:7" ht="15">
      <c r="A2566" s="103" t="s">
        <v>685</v>
      </c>
      <c r="B2566" s="102">
        <v>16</v>
      </c>
      <c r="C2566" s="105">
        <v>0.002426438252203375</v>
      </c>
      <c r="D2566" s="102" t="s">
        <v>652</v>
      </c>
      <c r="E2566" s="102" t="b">
        <v>0</v>
      </c>
      <c r="F2566" s="102" t="b">
        <v>0</v>
      </c>
      <c r="G2566" s="102" t="b">
        <v>0</v>
      </c>
    </row>
    <row r="2567" spans="1:7" ht="15">
      <c r="A2567" s="103" t="s">
        <v>751</v>
      </c>
      <c r="B2567" s="102">
        <v>16</v>
      </c>
      <c r="C2567" s="105">
        <v>0.008060453400503778</v>
      </c>
      <c r="D2567" s="102" t="s">
        <v>652</v>
      </c>
      <c r="E2567" s="102" t="b">
        <v>1</v>
      </c>
      <c r="F2567" s="102" t="b">
        <v>0</v>
      </c>
      <c r="G2567" s="102" t="b">
        <v>0</v>
      </c>
    </row>
    <row r="2568" spans="1:7" ht="15">
      <c r="A2568" s="103" t="s">
        <v>671</v>
      </c>
      <c r="B2568" s="102">
        <v>15</v>
      </c>
      <c r="C2568" s="105">
        <v>0.002274785861440664</v>
      </c>
      <c r="D2568" s="102" t="s">
        <v>652</v>
      </c>
      <c r="E2568" s="102" t="b">
        <v>0</v>
      </c>
      <c r="F2568" s="102" t="b">
        <v>0</v>
      </c>
      <c r="G2568" s="102" t="b">
        <v>0</v>
      </c>
    </row>
    <row r="2569" spans="1:7" ht="15">
      <c r="A2569" s="103" t="s">
        <v>695</v>
      </c>
      <c r="B2569" s="102">
        <v>15</v>
      </c>
      <c r="C2569" s="105">
        <v>0.002274785861440664</v>
      </c>
      <c r="D2569" s="102" t="s">
        <v>652</v>
      </c>
      <c r="E2569" s="102" t="b">
        <v>0</v>
      </c>
      <c r="F2569" s="102" t="b">
        <v>0</v>
      </c>
      <c r="G2569" s="102" t="b">
        <v>0</v>
      </c>
    </row>
    <row r="2570" spans="1:7" ht="15">
      <c r="A2570" s="103" t="s">
        <v>757</v>
      </c>
      <c r="B2570" s="102">
        <v>15</v>
      </c>
      <c r="C2570" s="105">
        <v>0.007556675062972292</v>
      </c>
      <c r="D2570" s="102" t="s">
        <v>652</v>
      </c>
      <c r="E2570" s="102" t="b">
        <v>0</v>
      </c>
      <c r="F2570" s="102" t="b">
        <v>0</v>
      </c>
      <c r="G2570" s="102" t="b">
        <v>0</v>
      </c>
    </row>
    <row r="2571" spans="1:7" ht="15">
      <c r="A2571" s="103" t="s">
        <v>727</v>
      </c>
      <c r="B2571" s="102">
        <v>14</v>
      </c>
      <c r="C2571" s="105">
        <v>0.0028066297840849</v>
      </c>
      <c r="D2571" s="102" t="s">
        <v>652</v>
      </c>
      <c r="E2571" s="102" t="b">
        <v>0</v>
      </c>
      <c r="F2571" s="102" t="b">
        <v>0</v>
      </c>
      <c r="G2571" s="102" t="b">
        <v>0</v>
      </c>
    </row>
    <row r="2572" spans="1:7" ht="15">
      <c r="A2572" s="103" t="s">
        <v>756</v>
      </c>
      <c r="B2572" s="102">
        <v>13</v>
      </c>
      <c r="C2572" s="105">
        <v>0.00654911838790932</v>
      </c>
      <c r="D2572" s="102" t="s">
        <v>652</v>
      </c>
      <c r="E2572" s="102" t="b">
        <v>0</v>
      </c>
      <c r="F2572" s="102" t="b">
        <v>0</v>
      </c>
      <c r="G2572" s="102" t="b">
        <v>0</v>
      </c>
    </row>
    <row r="2573" spans="1:7" ht="15">
      <c r="A2573" s="103" t="s">
        <v>787</v>
      </c>
      <c r="B2573" s="102">
        <v>12</v>
      </c>
      <c r="C2573" s="105">
        <v>0.0031609798203345346</v>
      </c>
      <c r="D2573" s="102" t="s">
        <v>652</v>
      </c>
      <c r="E2573" s="102" t="b">
        <v>0</v>
      </c>
      <c r="F2573" s="102" t="b">
        <v>0</v>
      </c>
      <c r="G2573" s="102" t="b">
        <v>0</v>
      </c>
    </row>
    <row r="2574" spans="1:7" ht="15">
      <c r="A2574" s="103" t="s">
        <v>747</v>
      </c>
      <c r="B2574" s="102">
        <v>12</v>
      </c>
      <c r="C2574" s="105">
        <v>0.006045340050377834</v>
      </c>
      <c r="D2574" s="102" t="s">
        <v>652</v>
      </c>
      <c r="E2574" s="102" t="b">
        <v>0</v>
      </c>
      <c r="F2574" s="102" t="b">
        <v>0</v>
      </c>
      <c r="G2574" s="102" t="b">
        <v>0</v>
      </c>
    </row>
    <row r="2575" spans="1:7" ht="15">
      <c r="A2575" s="103" t="s">
        <v>783</v>
      </c>
      <c r="B2575" s="102">
        <v>12</v>
      </c>
      <c r="C2575" s="105">
        <v>0.006045340050377834</v>
      </c>
      <c r="D2575" s="102" t="s">
        <v>652</v>
      </c>
      <c r="E2575" s="102" t="b">
        <v>0</v>
      </c>
      <c r="F2575" s="102" t="b">
        <v>0</v>
      </c>
      <c r="G2575" s="102" t="b">
        <v>0</v>
      </c>
    </row>
    <row r="2576" spans="1:7" ht="15">
      <c r="A2576" s="103" t="s">
        <v>816</v>
      </c>
      <c r="B2576" s="102">
        <v>10</v>
      </c>
      <c r="C2576" s="105">
        <v>0.002004735560060643</v>
      </c>
      <c r="D2576" s="102" t="s">
        <v>652</v>
      </c>
      <c r="E2576" s="102" t="b">
        <v>0</v>
      </c>
      <c r="F2576" s="102" t="b">
        <v>0</v>
      </c>
      <c r="G2576" s="102" t="b">
        <v>0</v>
      </c>
    </row>
    <row r="2577" spans="1:7" ht="15">
      <c r="A2577" s="103" t="s">
        <v>818</v>
      </c>
      <c r="B2577" s="102">
        <v>10</v>
      </c>
      <c r="C2577" s="105">
        <v>0.002634149850278779</v>
      </c>
      <c r="D2577" s="102" t="s">
        <v>652</v>
      </c>
      <c r="E2577" s="102" t="b">
        <v>1</v>
      </c>
      <c r="F2577" s="102" t="b">
        <v>0</v>
      </c>
      <c r="G2577" s="102" t="b">
        <v>0</v>
      </c>
    </row>
    <row r="2578" spans="1:7" ht="15">
      <c r="A2578" s="103" t="s">
        <v>736</v>
      </c>
      <c r="B2578" s="102">
        <v>10</v>
      </c>
      <c r="C2578" s="105">
        <v>0.0015165239076271092</v>
      </c>
      <c r="D2578" s="102" t="s">
        <v>652</v>
      </c>
      <c r="E2578" s="102" t="b">
        <v>0</v>
      </c>
      <c r="F2578" s="102" t="b">
        <v>0</v>
      </c>
      <c r="G2578" s="102" t="b">
        <v>0</v>
      </c>
    </row>
    <row r="2579" spans="1:7" ht="15">
      <c r="A2579" s="103" t="s">
        <v>823</v>
      </c>
      <c r="B2579" s="102">
        <v>10</v>
      </c>
      <c r="C2579" s="105">
        <v>0.005037783375314861</v>
      </c>
      <c r="D2579" s="102" t="s">
        <v>652</v>
      </c>
      <c r="E2579" s="102" t="b">
        <v>0</v>
      </c>
      <c r="F2579" s="102" t="b">
        <v>0</v>
      </c>
      <c r="G2579" s="102" t="b">
        <v>0</v>
      </c>
    </row>
    <row r="2580" spans="1:7" ht="15">
      <c r="A2580" s="103" t="s">
        <v>785</v>
      </c>
      <c r="B2580" s="102">
        <v>10</v>
      </c>
      <c r="C2580" s="105">
        <v>0.0035212594676877523</v>
      </c>
      <c r="D2580" s="102" t="s">
        <v>652</v>
      </c>
      <c r="E2580" s="102" t="b">
        <v>0</v>
      </c>
      <c r="F2580" s="102" t="b">
        <v>0</v>
      </c>
      <c r="G2580" s="102" t="b">
        <v>0</v>
      </c>
    </row>
    <row r="2581" spans="1:7" ht="15">
      <c r="A2581" s="103" t="s">
        <v>821</v>
      </c>
      <c r="B2581" s="102">
        <v>10</v>
      </c>
      <c r="C2581" s="105">
        <v>0.005037783375314861</v>
      </c>
      <c r="D2581" s="102" t="s">
        <v>652</v>
      </c>
      <c r="E2581" s="102" t="b">
        <v>0</v>
      </c>
      <c r="F2581" s="102" t="b">
        <v>0</v>
      </c>
      <c r="G2581" s="102" t="b">
        <v>0</v>
      </c>
    </row>
    <row r="2582" spans="1:7" ht="15">
      <c r="A2582" s="103" t="s">
        <v>367</v>
      </c>
      <c r="B2582" s="102">
        <v>9</v>
      </c>
      <c r="C2582" s="105">
        <v>0.002370734865250901</v>
      </c>
      <c r="D2582" s="102" t="s">
        <v>652</v>
      </c>
      <c r="E2582" s="102" t="b">
        <v>0</v>
      </c>
      <c r="F2582" s="102" t="b">
        <v>0</v>
      </c>
      <c r="G2582" s="102" t="b">
        <v>0</v>
      </c>
    </row>
    <row r="2583" spans="1:7" ht="15">
      <c r="A2583" s="103" t="s">
        <v>672</v>
      </c>
      <c r="B2583" s="102">
        <v>9</v>
      </c>
      <c r="C2583" s="105">
        <v>0.003169133520918977</v>
      </c>
      <c r="D2583" s="102" t="s">
        <v>652</v>
      </c>
      <c r="E2583" s="102" t="b">
        <v>0</v>
      </c>
      <c r="F2583" s="102" t="b">
        <v>0</v>
      </c>
      <c r="G2583" s="102" t="b">
        <v>0</v>
      </c>
    </row>
    <row r="2584" spans="1:7" ht="15">
      <c r="A2584" s="103" t="s">
        <v>679</v>
      </c>
      <c r="B2584" s="102">
        <v>9</v>
      </c>
      <c r="C2584" s="105">
        <v>0.0018042620040545786</v>
      </c>
      <c r="D2584" s="102" t="s">
        <v>652</v>
      </c>
      <c r="E2584" s="102" t="b">
        <v>0</v>
      </c>
      <c r="F2584" s="102" t="b">
        <v>0</v>
      </c>
      <c r="G2584" s="102" t="b">
        <v>0</v>
      </c>
    </row>
    <row r="2585" spans="1:7" ht="15">
      <c r="A2585" s="103" t="s">
        <v>800</v>
      </c>
      <c r="B2585" s="102">
        <v>9</v>
      </c>
      <c r="C2585" s="105">
        <v>0.0018042620040545786</v>
      </c>
      <c r="D2585" s="102" t="s">
        <v>652</v>
      </c>
      <c r="E2585" s="102" t="b">
        <v>0</v>
      </c>
      <c r="F2585" s="102" t="b">
        <v>0</v>
      </c>
      <c r="G2585" s="102" t="b">
        <v>0</v>
      </c>
    </row>
    <row r="2586" spans="1:7" ht="15">
      <c r="A2586" s="103" t="s">
        <v>814</v>
      </c>
      <c r="B2586" s="102">
        <v>9</v>
      </c>
      <c r="C2586" s="105">
        <v>0.0018042620040545786</v>
      </c>
      <c r="D2586" s="102" t="s">
        <v>652</v>
      </c>
      <c r="E2586" s="102" t="b">
        <v>0</v>
      </c>
      <c r="F2586" s="102" t="b">
        <v>0</v>
      </c>
      <c r="G2586" s="102" t="b">
        <v>0</v>
      </c>
    </row>
    <row r="2587" spans="1:7" ht="15">
      <c r="A2587" s="103" t="s">
        <v>851</v>
      </c>
      <c r="B2587" s="102">
        <v>9</v>
      </c>
      <c r="C2587" s="105">
        <v>0.0018042620040545786</v>
      </c>
      <c r="D2587" s="102" t="s">
        <v>652</v>
      </c>
      <c r="E2587" s="102" t="b">
        <v>0</v>
      </c>
      <c r="F2587" s="102" t="b">
        <v>0</v>
      </c>
      <c r="G2587" s="102" t="b">
        <v>0</v>
      </c>
    </row>
    <row r="2588" spans="1:7" ht="15">
      <c r="A2588" s="103" t="s">
        <v>849</v>
      </c>
      <c r="B2588" s="102">
        <v>9</v>
      </c>
      <c r="C2588" s="105">
        <v>0.002370734865250901</v>
      </c>
      <c r="D2588" s="102" t="s">
        <v>652</v>
      </c>
      <c r="E2588" s="102" t="b">
        <v>0</v>
      </c>
      <c r="F2588" s="102" t="b">
        <v>0</v>
      </c>
      <c r="G2588" s="102" t="b">
        <v>0</v>
      </c>
    </row>
    <row r="2589" spans="1:7" ht="15">
      <c r="A2589" s="103" t="s">
        <v>858</v>
      </c>
      <c r="B2589" s="102">
        <v>9</v>
      </c>
      <c r="C2589" s="105">
        <v>0.003169133520918977</v>
      </c>
      <c r="D2589" s="102" t="s">
        <v>652</v>
      </c>
      <c r="E2589" s="102" t="b">
        <v>0</v>
      </c>
      <c r="F2589" s="102" t="b">
        <v>0</v>
      </c>
      <c r="G2589" s="102" t="b">
        <v>0</v>
      </c>
    </row>
    <row r="2590" spans="1:7" ht="15">
      <c r="A2590" s="103" t="s">
        <v>832</v>
      </c>
      <c r="B2590" s="102">
        <v>9</v>
      </c>
      <c r="C2590" s="105">
        <v>0.004534005037783375</v>
      </c>
      <c r="D2590" s="102" t="s">
        <v>652</v>
      </c>
      <c r="E2590" s="102" t="b">
        <v>0</v>
      </c>
      <c r="F2590" s="102" t="b">
        <v>0</v>
      </c>
      <c r="G2590" s="102" t="b">
        <v>0</v>
      </c>
    </row>
    <row r="2591" spans="1:7" ht="15">
      <c r="A2591" s="103" t="s">
        <v>885</v>
      </c>
      <c r="B2591" s="102">
        <v>8</v>
      </c>
      <c r="C2591" s="105">
        <v>0.0016037884480485142</v>
      </c>
      <c r="D2591" s="102" t="s">
        <v>652</v>
      </c>
      <c r="E2591" s="102" t="b">
        <v>0</v>
      </c>
      <c r="F2591" s="102" t="b">
        <v>0</v>
      </c>
      <c r="G2591" s="102" t="b">
        <v>0</v>
      </c>
    </row>
    <row r="2592" spans="1:7" ht="15">
      <c r="A2592" s="103" t="s">
        <v>817</v>
      </c>
      <c r="B2592" s="102">
        <v>8</v>
      </c>
      <c r="C2592" s="105">
        <v>0.0021073198802230232</v>
      </c>
      <c r="D2592" s="102" t="s">
        <v>652</v>
      </c>
      <c r="E2592" s="102" t="b">
        <v>0</v>
      </c>
      <c r="F2592" s="102" t="b">
        <v>0</v>
      </c>
      <c r="G2592" s="102" t="b">
        <v>0</v>
      </c>
    </row>
    <row r="2593" spans="1:7" ht="15">
      <c r="A2593" s="103" t="s">
        <v>889</v>
      </c>
      <c r="B2593" s="102">
        <v>8</v>
      </c>
      <c r="C2593" s="105">
        <v>0.002817007574150202</v>
      </c>
      <c r="D2593" s="102" t="s">
        <v>652</v>
      </c>
      <c r="E2593" s="102" t="b">
        <v>0</v>
      </c>
      <c r="F2593" s="102" t="b">
        <v>0</v>
      </c>
      <c r="G2593" s="102" t="b">
        <v>0</v>
      </c>
    </row>
    <row r="2594" spans="1:7" ht="15">
      <c r="A2594" s="103" t="s">
        <v>799</v>
      </c>
      <c r="B2594" s="102">
        <v>8</v>
      </c>
      <c r="C2594" s="105">
        <v>0.0021073198802230232</v>
      </c>
      <c r="D2594" s="102" t="s">
        <v>652</v>
      </c>
      <c r="E2594" s="102" t="b">
        <v>0</v>
      </c>
      <c r="F2594" s="102" t="b">
        <v>0</v>
      </c>
      <c r="G2594" s="102" t="b">
        <v>0</v>
      </c>
    </row>
    <row r="2595" spans="1:7" ht="15">
      <c r="A2595" s="103" t="s">
        <v>899</v>
      </c>
      <c r="B2595" s="102">
        <v>8</v>
      </c>
      <c r="C2595" s="105">
        <v>0.004030226700251889</v>
      </c>
      <c r="D2595" s="102" t="s">
        <v>652</v>
      </c>
      <c r="E2595" s="102" t="b">
        <v>0</v>
      </c>
      <c r="F2595" s="102" t="b">
        <v>0</v>
      </c>
      <c r="G2595" s="102" t="b">
        <v>0</v>
      </c>
    </row>
    <row r="2596" spans="1:7" ht="15">
      <c r="A2596" s="103" t="s">
        <v>682</v>
      </c>
      <c r="B2596" s="102">
        <v>7</v>
      </c>
      <c r="C2596" s="105">
        <v>0.0007823381598561686</v>
      </c>
      <c r="D2596" s="102" t="s">
        <v>652</v>
      </c>
      <c r="E2596" s="102" t="b">
        <v>0</v>
      </c>
      <c r="F2596" s="102" t="b">
        <v>0</v>
      </c>
      <c r="G2596" s="102" t="b">
        <v>0</v>
      </c>
    </row>
    <row r="2597" spans="1:7" ht="15">
      <c r="A2597" s="103" t="s">
        <v>939</v>
      </c>
      <c r="B2597" s="102">
        <v>7</v>
      </c>
      <c r="C2597" s="105">
        <v>0.0018439048951951452</v>
      </c>
      <c r="D2597" s="102" t="s">
        <v>652</v>
      </c>
      <c r="E2597" s="102" t="b">
        <v>0</v>
      </c>
      <c r="F2597" s="102" t="b">
        <v>0</v>
      </c>
      <c r="G2597" s="102" t="b">
        <v>0</v>
      </c>
    </row>
    <row r="2598" spans="1:7" ht="15">
      <c r="A2598" s="103" t="s">
        <v>811</v>
      </c>
      <c r="B2598" s="102">
        <v>7</v>
      </c>
      <c r="C2598" s="105">
        <v>0.0018439048951951452</v>
      </c>
      <c r="D2598" s="102" t="s">
        <v>652</v>
      </c>
      <c r="E2598" s="102" t="b">
        <v>0</v>
      </c>
      <c r="F2598" s="102" t="b">
        <v>0</v>
      </c>
      <c r="G2598" s="102" t="b">
        <v>0</v>
      </c>
    </row>
    <row r="2599" spans="1:7" ht="15">
      <c r="A2599" s="103" t="s">
        <v>720</v>
      </c>
      <c r="B2599" s="102">
        <v>7</v>
      </c>
      <c r="C2599" s="105">
        <v>0.00140331489204245</v>
      </c>
      <c r="D2599" s="102" t="s">
        <v>652</v>
      </c>
      <c r="E2599" s="102" t="b">
        <v>0</v>
      </c>
      <c r="F2599" s="102" t="b">
        <v>0</v>
      </c>
      <c r="G2599" s="102" t="b">
        <v>0</v>
      </c>
    </row>
    <row r="2600" spans="1:7" ht="15">
      <c r="A2600" s="103" t="s">
        <v>764</v>
      </c>
      <c r="B2600" s="102">
        <v>7</v>
      </c>
      <c r="C2600" s="105">
        <v>0.0018439048951951452</v>
      </c>
      <c r="D2600" s="102" t="s">
        <v>652</v>
      </c>
      <c r="E2600" s="102" t="b">
        <v>0</v>
      </c>
      <c r="F2600" s="102" t="b">
        <v>0</v>
      </c>
      <c r="G2600" s="102" t="b">
        <v>0</v>
      </c>
    </row>
    <row r="2601" spans="1:7" ht="15">
      <c r="A2601" s="103" t="s">
        <v>676</v>
      </c>
      <c r="B2601" s="102">
        <v>7</v>
      </c>
      <c r="C2601" s="105">
        <v>0.0024648816273814267</v>
      </c>
      <c r="D2601" s="102" t="s">
        <v>652</v>
      </c>
      <c r="E2601" s="102" t="b">
        <v>0</v>
      </c>
      <c r="F2601" s="102" t="b">
        <v>0</v>
      </c>
      <c r="G2601" s="102" t="b">
        <v>0</v>
      </c>
    </row>
    <row r="2602" spans="1:7" ht="15">
      <c r="A2602" s="103" t="s">
        <v>673</v>
      </c>
      <c r="B2602" s="102">
        <v>6</v>
      </c>
      <c r="C2602" s="105">
        <v>0.0015804899101672673</v>
      </c>
      <c r="D2602" s="102" t="s">
        <v>652</v>
      </c>
      <c r="E2602" s="102" t="b">
        <v>0</v>
      </c>
      <c r="F2602" s="102" t="b">
        <v>0</v>
      </c>
      <c r="G2602" s="102" t="b">
        <v>0</v>
      </c>
    </row>
    <row r="2603" spans="1:7" ht="15">
      <c r="A2603" s="103" t="s">
        <v>890</v>
      </c>
      <c r="B2603" s="102">
        <v>6</v>
      </c>
      <c r="C2603" s="105">
        <v>0.0012028413360363856</v>
      </c>
      <c r="D2603" s="102" t="s">
        <v>652</v>
      </c>
      <c r="E2603" s="102" t="b">
        <v>0</v>
      </c>
      <c r="F2603" s="102" t="b">
        <v>0</v>
      </c>
      <c r="G2603" s="102" t="b">
        <v>0</v>
      </c>
    </row>
    <row r="2604" spans="1:7" ht="15">
      <c r="A2604" s="103" t="s">
        <v>979</v>
      </c>
      <c r="B2604" s="102">
        <v>6</v>
      </c>
      <c r="C2604" s="105">
        <v>0.0012028413360363856</v>
      </c>
      <c r="D2604" s="102" t="s">
        <v>652</v>
      </c>
      <c r="E2604" s="102" t="b">
        <v>0</v>
      </c>
      <c r="F2604" s="102" t="b">
        <v>0</v>
      </c>
      <c r="G2604" s="102" t="b">
        <v>0</v>
      </c>
    </row>
    <row r="2605" spans="1:7" ht="15">
      <c r="A2605" s="103" t="s">
        <v>775</v>
      </c>
      <c r="B2605" s="102">
        <v>6</v>
      </c>
      <c r="C2605" s="105">
        <v>0.0009099143445762656</v>
      </c>
      <c r="D2605" s="102" t="s">
        <v>652</v>
      </c>
      <c r="E2605" s="102" t="b">
        <v>0</v>
      </c>
      <c r="F2605" s="102" t="b">
        <v>0</v>
      </c>
      <c r="G2605" s="102" t="b">
        <v>0</v>
      </c>
    </row>
    <row r="2606" spans="1:7" ht="15">
      <c r="A2606" s="103" t="s">
        <v>980</v>
      </c>
      <c r="B2606" s="102">
        <v>6</v>
      </c>
      <c r="C2606" s="105">
        <v>0.0015804899101672673</v>
      </c>
      <c r="D2606" s="102" t="s">
        <v>652</v>
      </c>
      <c r="E2606" s="102" t="b">
        <v>0</v>
      </c>
      <c r="F2606" s="102" t="b">
        <v>0</v>
      </c>
      <c r="G2606" s="102" t="b">
        <v>0</v>
      </c>
    </row>
    <row r="2607" spans="1:7" ht="15">
      <c r="A2607" s="103" t="s">
        <v>728</v>
      </c>
      <c r="B2607" s="102">
        <v>6</v>
      </c>
      <c r="C2607" s="105">
        <v>0.0012028413360363856</v>
      </c>
      <c r="D2607" s="102" t="s">
        <v>652</v>
      </c>
      <c r="E2607" s="102" t="b">
        <v>0</v>
      </c>
      <c r="F2607" s="102" t="b">
        <v>0</v>
      </c>
      <c r="G2607" s="102" t="b">
        <v>0</v>
      </c>
    </row>
    <row r="2608" spans="1:7" ht="15">
      <c r="A2608" s="103" t="s">
        <v>938</v>
      </c>
      <c r="B2608" s="102">
        <v>6</v>
      </c>
      <c r="C2608" s="105">
        <v>0.0015804899101672673</v>
      </c>
      <c r="D2608" s="102" t="s">
        <v>652</v>
      </c>
      <c r="E2608" s="102" t="b">
        <v>0</v>
      </c>
      <c r="F2608" s="102" t="b">
        <v>0</v>
      </c>
      <c r="G2608" s="102" t="b">
        <v>0</v>
      </c>
    </row>
    <row r="2609" spans="1:7" ht="15">
      <c r="A2609" s="103" t="s">
        <v>990</v>
      </c>
      <c r="B2609" s="102">
        <v>6</v>
      </c>
      <c r="C2609" s="105">
        <v>0.0015804899101672673</v>
      </c>
      <c r="D2609" s="102" t="s">
        <v>652</v>
      </c>
      <c r="E2609" s="102" t="b">
        <v>0</v>
      </c>
      <c r="F2609" s="102" t="b">
        <v>0</v>
      </c>
      <c r="G2609" s="102" t="b">
        <v>0</v>
      </c>
    </row>
    <row r="2610" spans="1:7" ht="15">
      <c r="A2610" s="103" t="s">
        <v>884</v>
      </c>
      <c r="B2610" s="102">
        <v>6</v>
      </c>
      <c r="C2610" s="105">
        <v>0.0021127556806126513</v>
      </c>
      <c r="D2610" s="102" t="s">
        <v>652</v>
      </c>
      <c r="E2610" s="102" t="b">
        <v>0</v>
      </c>
      <c r="F2610" s="102" t="b">
        <v>0</v>
      </c>
      <c r="G2610" s="102" t="b">
        <v>0</v>
      </c>
    </row>
    <row r="2611" spans="1:7" ht="15">
      <c r="A2611" s="103" t="s">
        <v>997</v>
      </c>
      <c r="B2611" s="102">
        <v>6</v>
      </c>
      <c r="C2611" s="105">
        <v>0.003022670025188917</v>
      </c>
      <c r="D2611" s="102" t="s">
        <v>652</v>
      </c>
      <c r="E2611" s="102" t="b">
        <v>0</v>
      </c>
      <c r="F2611" s="102" t="b">
        <v>0</v>
      </c>
      <c r="G2611" s="102" t="b">
        <v>0</v>
      </c>
    </row>
    <row r="2612" spans="1:7" ht="15">
      <c r="A2612" s="103" t="s">
        <v>975</v>
      </c>
      <c r="B2612" s="102">
        <v>6</v>
      </c>
      <c r="C2612" s="105">
        <v>0.0021127556806126513</v>
      </c>
      <c r="D2612" s="102" t="s">
        <v>652</v>
      </c>
      <c r="E2612" s="102" t="b">
        <v>0</v>
      </c>
      <c r="F2612" s="102" t="b">
        <v>0</v>
      </c>
      <c r="G2612" s="102" t="b">
        <v>0</v>
      </c>
    </row>
    <row r="2613" spans="1:7" ht="15">
      <c r="A2613" s="103" t="s">
        <v>836</v>
      </c>
      <c r="B2613" s="102">
        <v>5</v>
      </c>
      <c r="C2613" s="105">
        <v>0.0025188916876574307</v>
      </c>
      <c r="D2613" s="102" t="s">
        <v>652</v>
      </c>
      <c r="E2613" s="102" t="b">
        <v>0</v>
      </c>
      <c r="F2613" s="102" t="b">
        <v>0</v>
      </c>
      <c r="G2613" s="102" t="b">
        <v>0</v>
      </c>
    </row>
    <row r="2614" spans="1:7" ht="15">
      <c r="A2614" s="103" t="s">
        <v>1021</v>
      </c>
      <c r="B2614" s="102">
        <v>5</v>
      </c>
      <c r="C2614" s="105">
        <v>0.0025188916876574307</v>
      </c>
      <c r="D2614" s="102" t="s">
        <v>652</v>
      </c>
      <c r="E2614" s="102" t="b">
        <v>0</v>
      </c>
      <c r="F2614" s="102" t="b">
        <v>0</v>
      </c>
      <c r="G2614" s="102" t="b">
        <v>0</v>
      </c>
    </row>
    <row r="2615" spans="1:7" ht="15">
      <c r="A2615" s="103" t="s">
        <v>735</v>
      </c>
      <c r="B2615" s="102">
        <v>5</v>
      </c>
      <c r="C2615" s="105">
        <v>0.0010023677800303215</v>
      </c>
      <c r="D2615" s="102" t="s">
        <v>652</v>
      </c>
      <c r="E2615" s="102" t="b">
        <v>1</v>
      </c>
      <c r="F2615" s="102" t="b">
        <v>0</v>
      </c>
      <c r="G2615" s="102" t="b">
        <v>0</v>
      </c>
    </row>
    <row r="2616" spans="1:7" ht="15">
      <c r="A2616" s="103" t="s">
        <v>681</v>
      </c>
      <c r="B2616" s="102">
        <v>5</v>
      </c>
      <c r="C2616" s="105">
        <v>0.0007582619538135546</v>
      </c>
      <c r="D2616" s="102" t="s">
        <v>652</v>
      </c>
      <c r="E2616" s="102" t="b">
        <v>0</v>
      </c>
      <c r="F2616" s="102" t="b">
        <v>0</v>
      </c>
      <c r="G2616" s="102" t="b">
        <v>0</v>
      </c>
    </row>
    <row r="2617" spans="1:7" ht="15">
      <c r="A2617" s="103" t="s">
        <v>936</v>
      </c>
      <c r="B2617" s="102">
        <v>5</v>
      </c>
      <c r="C2617" s="105">
        <v>0.0007582619538135546</v>
      </c>
      <c r="D2617" s="102" t="s">
        <v>652</v>
      </c>
      <c r="E2617" s="102" t="b">
        <v>0</v>
      </c>
      <c r="F2617" s="102" t="b">
        <v>0</v>
      </c>
      <c r="G2617" s="102" t="b">
        <v>0</v>
      </c>
    </row>
    <row r="2618" spans="1:7" ht="15">
      <c r="A2618" s="103" t="s">
        <v>740</v>
      </c>
      <c r="B2618" s="102">
        <v>5</v>
      </c>
      <c r="C2618" s="105">
        <v>0.0010023677800303215</v>
      </c>
      <c r="D2618" s="102" t="s">
        <v>652</v>
      </c>
      <c r="E2618" s="102" t="b">
        <v>0</v>
      </c>
      <c r="F2618" s="102" t="b">
        <v>0</v>
      </c>
      <c r="G2618" s="102" t="b">
        <v>0</v>
      </c>
    </row>
    <row r="2619" spans="1:7" ht="15">
      <c r="A2619" s="103" t="s">
        <v>995</v>
      </c>
      <c r="B2619" s="102">
        <v>5</v>
      </c>
      <c r="C2619" s="105">
        <v>0.0017606297338438762</v>
      </c>
      <c r="D2619" s="102" t="s">
        <v>652</v>
      </c>
      <c r="E2619" s="102" t="b">
        <v>0</v>
      </c>
      <c r="F2619" s="102" t="b">
        <v>0</v>
      </c>
      <c r="G2619" s="102" t="b">
        <v>0</v>
      </c>
    </row>
    <row r="2620" spans="1:7" ht="15">
      <c r="A2620" s="103" t="s">
        <v>942</v>
      </c>
      <c r="B2620" s="102">
        <v>5</v>
      </c>
      <c r="C2620" s="105">
        <v>0.0017606297338438762</v>
      </c>
      <c r="D2620" s="102" t="s">
        <v>652</v>
      </c>
      <c r="E2620" s="102" t="b">
        <v>0</v>
      </c>
      <c r="F2620" s="102" t="b">
        <v>0</v>
      </c>
      <c r="G2620" s="102" t="b">
        <v>0</v>
      </c>
    </row>
    <row r="2621" spans="1:7" ht="15">
      <c r="A2621" s="103" t="s">
        <v>691</v>
      </c>
      <c r="B2621" s="102">
        <v>5</v>
      </c>
      <c r="C2621" s="105">
        <v>0.0007582619538135546</v>
      </c>
      <c r="D2621" s="102" t="s">
        <v>652</v>
      </c>
      <c r="E2621" s="102" t="b">
        <v>0</v>
      </c>
      <c r="F2621" s="102" t="b">
        <v>0</v>
      </c>
      <c r="G2621" s="102" t="b">
        <v>0</v>
      </c>
    </row>
    <row r="2622" spans="1:7" ht="15">
      <c r="A2622" s="103" t="s">
        <v>976</v>
      </c>
      <c r="B2622" s="102">
        <v>5</v>
      </c>
      <c r="C2622" s="105">
        <v>0.0010023677800303215</v>
      </c>
      <c r="D2622" s="102" t="s">
        <v>652</v>
      </c>
      <c r="E2622" s="102" t="b">
        <v>0</v>
      </c>
      <c r="F2622" s="102" t="b">
        <v>0</v>
      </c>
      <c r="G2622" s="102" t="b">
        <v>0</v>
      </c>
    </row>
    <row r="2623" spans="1:7" ht="15">
      <c r="A2623" s="103" t="s">
        <v>977</v>
      </c>
      <c r="B2623" s="102">
        <v>5</v>
      </c>
      <c r="C2623" s="105">
        <v>0.0010023677800303215</v>
      </c>
      <c r="D2623" s="102" t="s">
        <v>652</v>
      </c>
      <c r="E2623" s="102" t="b">
        <v>0</v>
      </c>
      <c r="F2623" s="102" t="b">
        <v>0</v>
      </c>
      <c r="G2623" s="102" t="b">
        <v>0</v>
      </c>
    </row>
    <row r="2624" spans="1:7" ht="15">
      <c r="A2624" s="103" t="s">
        <v>992</v>
      </c>
      <c r="B2624" s="102">
        <v>5</v>
      </c>
      <c r="C2624" s="105">
        <v>0.0013170749251393895</v>
      </c>
      <c r="D2624" s="102" t="s">
        <v>652</v>
      </c>
      <c r="E2624" s="102" t="b">
        <v>0</v>
      </c>
      <c r="F2624" s="102" t="b">
        <v>0</v>
      </c>
      <c r="G2624" s="102" t="b">
        <v>0</v>
      </c>
    </row>
    <row r="2625" spans="1:7" ht="15">
      <c r="A2625" s="103" t="s">
        <v>711</v>
      </c>
      <c r="B2625" s="102">
        <v>5</v>
      </c>
      <c r="C2625" s="105">
        <v>0.0013170749251393895</v>
      </c>
      <c r="D2625" s="102" t="s">
        <v>652</v>
      </c>
      <c r="E2625" s="102" t="b">
        <v>0</v>
      </c>
      <c r="F2625" s="102" t="b">
        <v>0</v>
      </c>
      <c r="G2625" s="102" t="b">
        <v>0</v>
      </c>
    </row>
    <row r="2626" spans="1:7" ht="15">
      <c r="A2626" s="103" t="s">
        <v>1037</v>
      </c>
      <c r="B2626" s="102">
        <v>5</v>
      </c>
      <c r="C2626" s="105">
        <v>0.0013170749251393895</v>
      </c>
      <c r="D2626" s="102" t="s">
        <v>652</v>
      </c>
      <c r="E2626" s="102" t="b">
        <v>0</v>
      </c>
      <c r="F2626" s="102" t="b">
        <v>0</v>
      </c>
      <c r="G2626" s="102" t="b">
        <v>0</v>
      </c>
    </row>
    <row r="2627" spans="1:7" ht="15">
      <c r="A2627" s="103" t="s">
        <v>788</v>
      </c>
      <c r="B2627" s="102">
        <v>5</v>
      </c>
      <c r="C2627" s="105">
        <v>0.0010023677800303215</v>
      </c>
      <c r="D2627" s="102" t="s">
        <v>652</v>
      </c>
      <c r="E2627" s="102" t="b">
        <v>0</v>
      </c>
      <c r="F2627" s="102" t="b">
        <v>0</v>
      </c>
      <c r="G2627" s="102" t="b">
        <v>0</v>
      </c>
    </row>
    <row r="2628" spans="1:7" ht="15">
      <c r="A2628" s="103" t="s">
        <v>876</v>
      </c>
      <c r="B2628" s="102">
        <v>5</v>
      </c>
      <c r="C2628" s="105">
        <v>0.0010023677800303215</v>
      </c>
      <c r="D2628" s="102" t="s">
        <v>652</v>
      </c>
      <c r="E2628" s="102" t="b">
        <v>0</v>
      </c>
      <c r="F2628" s="102" t="b">
        <v>0</v>
      </c>
      <c r="G2628" s="102" t="b">
        <v>0</v>
      </c>
    </row>
    <row r="2629" spans="1:7" ht="15">
      <c r="A2629" s="103" t="s">
        <v>824</v>
      </c>
      <c r="B2629" s="102">
        <v>5</v>
      </c>
      <c r="C2629" s="105">
        <v>0.0025188916876574307</v>
      </c>
      <c r="D2629" s="102" t="s">
        <v>652</v>
      </c>
      <c r="E2629" s="102" t="b">
        <v>0</v>
      </c>
      <c r="F2629" s="102" t="b">
        <v>0</v>
      </c>
      <c r="G2629" s="102" t="b">
        <v>0</v>
      </c>
    </row>
    <row r="2630" spans="1:7" ht="15">
      <c r="A2630" s="103" t="s">
        <v>886</v>
      </c>
      <c r="B2630" s="102">
        <v>5</v>
      </c>
      <c r="C2630" s="105">
        <v>0.0017606297338438762</v>
      </c>
      <c r="D2630" s="102" t="s">
        <v>652</v>
      </c>
      <c r="E2630" s="102" t="b">
        <v>0</v>
      </c>
      <c r="F2630" s="102" t="b">
        <v>0</v>
      </c>
      <c r="G2630" s="102" t="b">
        <v>0</v>
      </c>
    </row>
    <row r="2631" spans="1:7" ht="15">
      <c r="A2631" s="103" t="s">
        <v>762</v>
      </c>
      <c r="B2631" s="102">
        <v>5</v>
      </c>
      <c r="C2631" s="105">
        <v>0.0013170749251393895</v>
      </c>
      <c r="D2631" s="102" t="s">
        <v>652</v>
      </c>
      <c r="E2631" s="102" t="b">
        <v>0</v>
      </c>
      <c r="F2631" s="102" t="b">
        <v>0</v>
      </c>
      <c r="G2631" s="102" t="b">
        <v>0</v>
      </c>
    </row>
    <row r="2632" spans="1:7" ht="15">
      <c r="A2632" s="103" t="s">
        <v>862</v>
      </c>
      <c r="B2632" s="102">
        <v>5</v>
      </c>
      <c r="C2632" s="105">
        <v>0.0025188916876574307</v>
      </c>
      <c r="D2632" s="102" t="s">
        <v>652</v>
      </c>
      <c r="E2632" s="102" t="b">
        <v>0</v>
      </c>
      <c r="F2632" s="102" t="b">
        <v>0</v>
      </c>
      <c r="G2632" s="102" t="b">
        <v>0</v>
      </c>
    </row>
    <row r="2633" spans="1:7" ht="15">
      <c r="A2633" s="103" t="s">
        <v>910</v>
      </c>
      <c r="B2633" s="102">
        <v>5</v>
      </c>
      <c r="C2633" s="105">
        <v>0.0025188916876574307</v>
      </c>
      <c r="D2633" s="102" t="s">
        <v>652</v>
      </c>
      <c r="E2633" s="102" t="b">
        <v>0</v>
      </c>
      <c r="F2633" s="102" t="b">
        <v>0</v>
      </c>
      <c r="G2633" s="102" t="b">
        <v>0</v>
      </c>
    </row>
    <row r="2634" spans="1:7" ht="15">
      <c r="A2634" s="103" t="s">
        <v>1048</v>
      </c>
      <c r="B2634" s="102">
        <v>5</v>
      </c>
      <c r="C2634" s="105">
        <v>0.0025188916876574307</v>
      </c>
      <c r="D2634" s="102" t="s">
        <v>652</v>
      </c>
      <c r="E2634" s="102" t="b">
        <v>0</v>
      </c>
      <c r="F2634" s="102" t="b">
        <v>0</v>
      </c>
      <c r="G2634" s="102" t="b">
        <v>0</v>
      </c>
    </row>
    <row r="2635" spans="1:7" ht="15">
      <c r="A2635" s="103" t="s">
        <v>689</v>
      </c>
      <c r="B2635" s="102">
        <v>4</v>
      </c>
      <c r="C2635" s="105">
        <v>0.0008018942240242571</v>
      </c>
      <c r="D2635" s="102" t="s">
        <v>652</v>
      </c>
      <c r="E2635" s="102" t="b">
        <v>0</v>
      </c>
      <c r="F2635" s="102" t="b">
        <v>0</v>
      </c>
      <c r="G2635" s="102" t="b">
        <v>0</v>
      </c>
    </row>
    <row r="2636" spans="1:7" ht="15">
      <c r="A2636" s="103" t="s">
        <v>1135</v>
      </c>
      <c r="B2636" s="102">
        <v>4</v>
      </c>
      <c r="C2636" s="105">
        <v>0.0010536599401115116</v>
      </c>
      <c r="D2636" s="102" t="s">
        <v>652</v>
      </c>
      <c r="E2636" s="102" t="b">
        <v>0</v>
      </c>
      <c r="F2636" s="102" t="b">
        <v>0</v>
      </c>
      <c r="G2636" s="102" t="b">
        <v>0</v>
      </c>
    </row>
    <row r="2637" spans="1:7" ht="15">
      <c r="A2637" s="103" t="s">
        <v>815</v>
      </c>
      <c r="B2637" s="102">
        <v>4</v>
      </c>
      <c r="C2637" s="105">
        <v>0.0010536599401115116</v>
      </c>
      <c r="D2637" s="102" t="s">
        <v>652</v>
      </c>
      <c r="E2637" s="102" t="b">
        <v>0</v>
      </c>
      <c r="F2637" s="102" t="b">
        <v>0</v>
      </c>
      <c r="G2637" s="102" t="b">
        <v>0</v>
      </c>
    </row>
    <row r="2638" spans="1:7" ht="15">
      <c r="A2638" s="103" t="s">
        <v>1051</v>
      </c>
      <c r="B2638" s="102">
        <v>4</v>
      </c>
      <c r="C2638" s="105">
        <v>0.0010536599401115116</v>
      </c>
      <c r="D2638" s="102" t="s">
        <v>652</v>
      </c>
      <c r="E2638" s="102" t="b">
        <v>0</v>
      </c>
      <c r="F2638" s="102" t="b">
        <v>0</v>
      </c>
      <c r="G2638" s="102" t="b">
        <v>0</v>
      </c>
    </row>
    <row r="2639" spans="1:7" ht="15">
      <c r="A2639" s="103" t="s">
        <v>719</v>
      </c>
      <c r="B2639" s="102">
        <v>4</v>
      </c>
      <c r="C2639" s="105">
        <v>0.0008018942240242571</v>
      </c>
      <c r="D2639" s="102" t="s">
        <v>652</v>
      </c>
      <c r="E2639" s="102" t="b">
        <v>0</v>
      </c>
      <c r="F2639" s="102" t="b">
        <v>0</v>
      </c>
      <c r="G2639" s="102" t="b">
        <v>0</v>
      </c>
    </row>
    <row r="2640" spans="1:7" ht="15">
      <c r="A2640" s="103" t="s">
        <v>1055</v>
      </c>
      <c r="B2640" s="102">
        <v>4</v>
      </c>
      <c r="C2640" s="105">
        <v>0.0008018942240242571</v>
      </c>
      <c r="D2640" s="102" t="s">
        <v>652</v>
      </c>
      <c r="E2640" s="102" t="b">
        <v>0</v>
      </c>
      <c r="F2640" s="102" t="b">
        <v>0</v>
      </c>
      <c r="G2640" s="102" t="b">
        <v>0</v>
      </c>
    </row>
    <row r="2641" spans="1:7" ht="15">
      <c r="A2641" s="103" t="s">
        <v>1054</v>
      </c>
      <c r="B2641" s="102">
        <v>4</v>
      </c>
      <c r="C2641" s="105">
        <v>0.0010536599401115116</v>
      </c>
      <c r="D2641" s="102" t="s">
        <v>652</v>
      </c>
      <c r="E2641" s="102" t="b">
        <v>0</v>
      </c>
      <c r="F2641" s="102" t="b">
        <v>0</v>
      </c>
      <c r="G2641" s="102" t="b">
        <v>0</v>
      </c>
    </row>
    <row r="2642" spans="1:7" ht="15">
      <c r="A2642" s="103" t="s">
        <v>1120</v>
      </c>
      <c r="B2642" s="102">
        <v>4</v>
      </c>
      <c r="C2642" s="105">
        <v>0.0008018942240242571</v>
      </c>
      <c r="D2642" s="102" t="s">
        <v>652</v>
      </c>
      <c r="E2642" s="102" t="b">
        <v>0</v>
      </c>
      <c r="F2642" s="102" t="b">
        <v>0</v>
      </c>
      <c r="G2642" s="102" t="b">
        <v>0</v>
      </c>
    </row>
    <row r="2643" spans="1:7" ht="15">
      <c r="A2643" s="103" t="s">
        <v>753</v>
      </c>
      <c r="B2643" s="102">
        <v>4</v>
      </c>
      <c r="C2643" s="105">
        <v>0.0010536599401115116</v>
      </c>
      <c r="D2643" s="102" t="s">
        <v>652</v>
      </c>
      <c r="E2643" s="102" t="b">
        <v>0</v>
      </c>
      <c r="F2643" s="102" t="b">
        <v>0</v>
      </c>
      <c r="G2643" s="102" t="b">
        <v>0</v>
      </c>
    </row>
    <row r="2644" spans="1:7" ht="15">
      <c r="A2644" s="103" t="s">
        <v>927</v>
      </c>
      <c r="B2644" s="102">
        <v>4</v>
      </c>
      <c r="C2644" s="105">
        <v>0.0010536599401115116</v>
      </c>
      <c r="D2644" s="102" t="s">
        <v>652</v>
      </c>
      <c r="E2644" s="102" t="b">
        <v>0</v>
      </c>
      <c r="F2644" s="102" t="b">
        <v>0</v>
      </c>
      <c r="G2644" s="102" t="b">
        <v>0</v>
      </c>
    </row>
    <row r="2645" spans="1:7" ht="15">
      <c r="A2645" s="103" t="s">
        <v>1121</v>
      </c>
      <c r="B2645" s="102">
        <v>4</v>
      </c>
      <c r="C2645" s="105">
        <v>0.001408503787075101</v>
      </c>
      <c r="D2645" s="102" t="s">
        <v>652</v>
      </c>
      <c r="E2645" s="102" t="b">
        <v>0</v>
      </c>
      <c r="F2645" s="102" t="b">
        <v>0</v>
      </c>
      <c r="G2645" s="102" t="b">
        <v>0</v>
      </c>
    </row>
    <row r="2646" spans="1:7" ht="15">
      <c r="A2646" s="103" t="s">
        <v>989</v>
      </c>
      <c r="B2646" s="102">
        <v>4</v>
      </c>
      <c r="C2646" s="105">
        <v>0.0008018942240242571</v>
      </c>
      <c r="D2646" s="102" t="s">
        <v>652</v>
      </c>
      <c r="E2646" s="102" t="b">
        <v>0</v>
      </c>
      <c r="F2646" s="102" t="b">
        <v>0</v>
      </c>
      <c r="G2646" s="102" t="b">
        <v>0</v>
      </c>
    </row>
    <row r="2647" spans="1:7" ht="15">
      <c r="A2647" s="103" t="s">
        <v>1038</v>
      </c>
      <c r="B2647" s="102">
        <v>4</v>
      </c>
      <c r="C2647" s="105">
        <v>0.0008018942240242571</v>
      </c>
      <c r="D2647" s="102" t="s">
        <v>652</v>
      </c>
      <c r="E2647" s="102" t="b">
        <v>0</v>
      </c>
      <c r="F2647" s="102" t="b">
        <v>0</v>
      </c>
      <c r="G2647" s="102" t="b">
        <v>0</v>
      </c>
    </row>
    <row r="2648" spans="1:7" ht="15">
      <c r="A2648" s="103" t="s">
        <v>795</v>
      </c>
      <c r="B2648" s="102">
        <v>4</v>
      </c>
      <c r="C2648" s="105">
        <v>0.0008018942240242571</v>
      </c>
      <c r="D2648" s="102" t="s">
        <v>652</v>
      </c>
      <c r="E2648" s="102" t="b">
        <v>0</v>
      </c>
      <c r="F2648" s="102" t="b">
        <v>0</v>
      </c>
      <c r="G2648" s="102" t="b">
        <v>0</v>
      </c>
    </row>
    <row r="2649" spans="1:7" ht="15">
      <c r="A2649" s="103" t="s">
        <v>996</v>
      </c>
      <c r="B2649" s="102">
        <v>4</v>
      </c>
      <c r="C2649" s="105">
        <v>0.001408503787075101</v>
      </c>
      <c r="D2649" s="102" t="s">
        <v>652</v>
      </c>
      <c r="E2649" s="102" t="b">
        <v>0</v>
      </c>
      <c r="F2649" s="102" t="b">
        <v>0</v>
      </c>
      <c r="G2649" s="102" t="b">
        <v>0</v>
      </c>
    </row>
    <row r="2650" spans="1:7" ht="15">
      <c r="A2650" s="103" t="s">
        <v>1134</v>
      </c>
      <c r="B2650" s="102">
        <v>4</v>
      </c>
      <c r="C2650" s="105">
        <v>0.001408503787075101</v>
      </c>
      <c r="D2650" s="102" t="s">
        <v>652</v>
      </c>
      <c r="E2650" s="102" t="b">
        <v>0</v>
      </c>
      <c r="F2650" s="102" t="b">
        <v>0</v>
      </c>
      <c r="G2650" s="102" t="b">
        <v>0</v>
      </c>
    </row>
    <row r="2651" spans="1:7" ht="15">
      <c r="A2651" s="103" t="s">
        <v>1143</v>
      </c>
      <c r="B2651" s="102">
        <v>4</v>
      </c>
      <c r="C2651" s="105">
        <v>0.0020151133501259445</v>
      </c>
      <c r="D2651" s="102" t="s">
        <v>652</v>
      </c>
      <c r="E2651" s="102" t="b">
        <v>0</v>
      </c>
      <c r="F2651" s="102" t="b">
        <v>0</v>
      </c>
      <c r="G2651" s="102" t="b">
        <v>0</v>
      </c>
    </row>
    <row r="2652" spans="1:7" ht="15">
      <c r="A2652" s="103" t="s">
        <v>684</v>
      </c>
      <c r="B2652" s="102">
        <v>4</v>
      </c>
      <c r="C2652" s="105">
        <v>0.0020151133501259445</v>
      </c>
      <c r="D2652" s="102" t="s">
        <v>652</v>
      </c>
      <c r="E2652" s="102" t="b">
        <v>0</v>
      </c>
      <c r="F2652" s="102" t="b">
        <v>0</v>
      </c>
      <c r="G2652" s="102" t="b">
        <v>0</v>
      </c>
    </row>
    <row r="2653" spans="1:7" ht="15">
      <c r="A2653" s="103" t="s">
        <v>1198</v>
      </c>
      <c r="B2653" s="102">
        <v>4</v>
      </c>
      <c r="C2653" s="105">
        <v>0.0020151133501259445</v>
      </c>
      <c r="D2653" s="102" t="s">
        <v>652</v>
      </c>
      <c r="E2653" s="102" t="b">
        <v>0</v>
      </c>
      <c r="F2653" s="102" t="b">
        <v>0</v>
      </c>
      <c r="G2653" s="102" t="b">
        <v>0</v>
      </c>
    </row>
    <row r="2654" spans="1:7" ht="15">
      <c r="A2654" s="103" t="s">
        <v>692</v>
      </c>
      <c r="B2654" s="102">
        <v>4</v>
      </c>
      <c r="C2654" s="105">
        <v>0.001408503787075101</v>
      </c>
      <c r="D2654" s="102" t="s">
        <v>652</v>
      </c>
      <c r="E2654" s="102" t="b">
        <v>0</v>
      </c>
      <c r="F2654" s="102" t="b">
        <v>0</v>
      </c>
      <c r="G2654" s="102" t="b">
        <v>0</v>
      </c>
    </row>
    <row r="2655" spans="1:7" ht="15">
      <c r="A2655" s="103" t="s">
        <v>699</v>
      </c>
      <c r="B2655" s="102">
        <v>4</v>
      </c>
      <c r="C2655" s="105">
        <v>0.001408503787075101</v>
      </c>
      <c r="D2655" s="102" t="s">
        <v>652</v>
      </c>
      <c r="E2655" s="102" t="b">
        <v>0</v>
      </c>
      <c r="F2655" s="102" t="b">
        <v>0</v>
      </c>
      <c r="G2655" s="102" t="b">
        <v>0</v>
      </c>
    </row>
    <row r="2656" spans="1:7" ht="15">
      <c r="A2656" s="103" t="s">
        <v>1127</v>
      </c>
      <c r="B2656" s="102">
        <v>4</v>
      </c>
      <c r="C2656" s="105">
        <v>0.001408503787075101</v>
      </c>
      <c r="D2656" s="102" t="s">
        <v>652</v>
      </c>
      <c r="E2656" s="102" t="b">
        <v>0</v>
      </c>
      <c r="F2656" s="102" t="b">
        <v>0</v>
      </c>
      <c r="G2656" s="102" t="b">
        <v>0</v>
      </c>
    </row>
    <row r="2657" spans="1:7" ht="15">
      <c r="A2657" s="103" t="s">
        <v>871</v>
      </c>
      <c r="B2657" s="102">
        <v>4</v>
      </c>
      <c r="C2657" s="105">
        <v>0.0010536599401115116</v>
      </c>
      <c r="D2657" s="102" t="s">
        <v>652</v>
      </c>
      <c r="E2657" s="102" t="b">
        <v>0</v>
      </c>
      <c r="F2657" s="102" t="b">
        <v>0</v>
      </c>
      <c r="G2657" s="102" t="b">
        <v>0</v>
      </c>
    </row>
    <row r="2658" spans="1:7" ht="15">
      <c r="A2658" s="103" t="s">
        <v>1474</v>
      </c>
      <c r="B2658" s="102">
        <v>3</v>
      </c>
      <c r="C2658" s="105">
        <v>0.0015113350125944584</v>
      </c>
      <c r="D2658" s="102" t="s">
        <v>652</v>
      </c>
      <c r="E2658" s="102" t="b">
        <v>0</v>
      </c>
      <c r="F2658" s="102" t="b">
        <v>0</v>
      </c>
      <c r="G2658" s="102" t="b">
        <v>0</v>
      </c>
    </row>
    <row r="2659" spans="1:7" ht="15">
      <c r="A2659" s="103" t="s">
        <v>924</v>
      </c>
      <c r="B2659" s="102">
        <v>3</v>
      </c>
      <c r="C2659" s="105">
        <v>0.0007902449550836337</v>
      </c>
      <c r="D2659" s="102" t="s">
        <v>652</v>
      </c>
      <c r="E2659" s="102" t="b">
        <v>0</v>
      </c>
      <c r="F2659" s="102" t="b">
        <v>0</v>
      </c>
      <c r="G2659" s="102" t="b">
        <v>0</v>
      </c>
    </row>
    <row r="2660" spans="1:7" ht="15">
      <c r="A2660" s="103" t="s">
        <v>952</v>
      </c>
      <c r="B2660" s="102">
        <v>3</v>
      </c>
      <c r="C2660" s="105">
        <v>0.0010563778403063257</v>
      </c>
      <c r="D2660" s="102" t="s">
        <v>652</v>
      </c>
      <c r="E2660" s="102" t="b">
        <v>0</v>
      </c>
      <c r="F2660" s="102" t="b">
        <v>0</v>
      </c>
      <c r="G2660" s="102" t="b">
        <v>0</v>
      </c>
    </row>
    <row r="2661" spans="1:7" ht="15">
      <c r="A2661" s="103" t="s">
        <v>882</v>
      </c>
      <c r="B2661" s="102">
        <v>3</v>
      </c>
      <c r="C2661" s="105">
        <v>0.0007902449550836337</v>
      </c>
      <c r="D2661" s="102" t="s">
        <v>652</v>
      </c>
      <c r="E2661" s="102" t="b">
        <v>0</v>
      </c>
      <c r="F2661" s="102" t="b">
        <v>0</v>
      </c>
      <c r="G2661" s="102" t="b">
        <v>0</v>
      </c>
    </row>
    <row r="2662" spans="1:7" ht="15">
      <c r="A2662" s="103" t="s">
        <v>716</v>
      </c>
      <c r="B2662" s="102">
        <v>3</v>
      </c>
      <c r="C2662" s="105">
        <v>0.0010563778403063257</v>
      </c>
      <c r="D2662" s="102" t="s">
        <v>652</v>
      </c>
      <c r="E2662" s="102" t="b">
        <v>0</v>
      </c>
      <c r="F2662" s="102" t="b">
        <v>0</v>
      </c>
      <c r="G2662" s="102" t="b">
        <v>0</v>
      </c>
    </row>
    <row r="2663" spans="1:7" ht="15">
      <c r="A2663" s="103" t="s">
        <v>1312</v>
      </c>
      <c r="B2663" s="102">
        <v>3</v>
      </c>
      <c r="C2663" s="105">
        <v>0.0010563778403063257</v>
      </c>
      <c r="D2663" s="102" t="s">
        <v>652</v>
      </c>
      <c r="E2663" s="102" t="b">
        <v>0</v>
      </c>
      <c r="F2663" s="102" t="b">
        <v>0</v>
      </c>
      <c r="G2663" s="102" t="b">
        <v>0</v>
      </c>
    </row>
    <row r="2664" spans="1:7" ht="15">
      <c r="A2664" s="103" t="s">
        <v>1275</v>
      </c>
      <c r="B2664" s="102">
        <v>3</v>
      </c>
      <c r="C2664" s="105">
        <v>0.0007902449550836337</v>
      </c>
      <c r="D2664" s="102" t="s">
        <v>652</v>
      </c>
      <c r="E2664" s="102" t="b">
        <v>0</v>
      </c>
      <c r="F2664" s="102" t="b">
        <v>0</v>
      </c>
      <c r="G2664" s="102" t="b">
        <v>0</v>
      </c>
    </row>
    <row r="2665" spans="1:7" ht="15">
      <c r="A2665" s="103" t="s">
        <v>887</v>
      </c>
      <c r="B2665" s="102">
        <v>3</v>
      </c>
      <c r="C2665" s="105">
        <v>0.0007902449550836337</v>
      </c>
      <c r="D2665" s="102" t="s">
        <v>652</v>
      </c>
      <c r="E2665" s="102" t="b">
        <v>0</v>
      </c>
      <c r="F2665" s="102" t="b">
        <v>0</v>
      </c>
      <c r="G2665" s="102" t="b">
        <v>0</v>
      </c>
    </row>
    <row r="2666" spans="1:7" ht="15">
      <c r="A2666" s="103" t="s">
        <v>972</v>
      </c>
      <c r="B2666" s="102">
        <v>3</v>
      </c>
      <c r="C2666" s="105">
        <v>0.0007902449550836337</v>
      </c>
      <c r="D2666" s="102" t="s">
        <v>652</v>
      </c>
      <c r="E2666" s="102" t="b">
        <v>0</v>
      </c>
      <c r="F2666" s="102" t="b">
        <v>0</v>
      </c>
      <c r="G2666" s="102" t="b">
        <v>0</v>
      </c>
    </row>
    <row r="2667" spans="1:7" ht="15">
      <c r="A2667" s="103" t="s">
        <v>1330</v>
      </c>
      <c r="B2667" s="102">
        <v>3</v>
      </c>
      <c r="C2667" s="105">
        <v>0.0010563778403063257</v>
      </c>
      <c r="D2667" s="102" t="s">
        <v>652</v>
      </c>
      <c r="E2667" s="102" t="b">
        <v>0</v>
      </c>
      <c r="F2667" s="102" t="b">
        <v>0</v>
      </c>
      <c r="G2667" s="102" t="b">
        <v>0</v>
      </c>
    </row>
    <row r="2668" spans="1:7" ht="15">
      <c r="A2668" s="103" t="s">
        <v>1059</v>
      </c>
      <c r="B2668" s="102">
        <v>3</v>
      </c>
      <c r="C2668" s="105">
        <v>0.0007902449550836337</v>
      </c>
      <c r="D2668" s="102" t="s">
        <v>652</v>
      </c>
      <c r="E2668" s="102" t="b">
        <v>0</v>
      </c>
      <c r="F2668" s="102" t="b">
        <v>0</v>
      </c>
      <c r="G2668" s="102" t="b">
        <v>0</v>
      </c>
    </row>
    <row r="2669" spans="1:7" ht="15">
      <c r="A2669" s="103" t="s">
        <v>943</v>
      </c>
      <c r="B2669" s="102">
        <v>3</v>
      </c>
      <c r="C2669" s="105">
        <v>0.0010563778403063257</v>
      </c>
      <c r="D2669" s="102" t="s">
        <v>652</v>
      </c>
      <c r="E2669" s="102" t="b">
        <v>0</v>
      </c>
      <c r="F2669" s="102" t="b">
        <v>0</v>
      </c>
      <c r="G2669" s="102" t="b">
        <v>0</v>
      </c>
    </row>
    <row r="2670" spans="1:7" ht="15">
      <c r="A2670" s="103" t="s">
        <v>1280</v>
      </c>
      <c r="B2670" s="102">
        <v>3</v>
      </c>
      <c r="C2670" s="105">
        <v>0.0010563778403063257</v>
      </c>
      <c r="D2670" s="102" t="s">
        <v>652</v>
      </c>
      <c r="E2670" s="102" t="b">
        <v>1</v>
      </c>
      <c r="F2670" s="102" t="b">
        <v>0</v>
      </c>
      <c r="G2670" s="102" t="b">
        <v>0</v>
      </c>
    </row>
    <row r="2671" spans="1:7" ht="15">
      <c r="A2671" s="103" t="s">
        <v>801</v>
      </c>
      <c r="B2671" s="102">
        <v>3</v>
      </c>
      <c r="C2671" s="105">
        <v>0.0007902449550836337</v>
      </c>
      <c r="D2671" s="102" t="s">
        <v>652</v>
      </c>
      <c r="E2671" s="102" t="b">
        <v>0</v>
      </c>
      <c r="F2671" s="102" t="b">
        <v>0</v>
      </c>
      <c r="G2671" s="102" t="b">
        <v>0</v>
      </c>
    </row>
    <row r="2672" spans="1:7" ht="15">
      <c r="A2672" s="103" t="s">
        <v>1316</v>
      </c>
      <c r="B2672" s="102">
        <v>3</v>
      </c>
      <c r="C2672" s="105">
        <v>0.0010563778403063257</v>
      </c>
      <c r="D2672" s="102" t="s">
        <v>652</v>
      </c>
      <c r="E2672" s="102" t="b">
        <v>0</v>
      </c>
      <c r="F2672" s="102" t="b">
        <v>0</v>
      </c>
      <c r="G2672" s="102" t="b">
        <v>0</v>
      </c>
    </row>
    <row r="2673" spans="1:7" ht="15">
      <c r="A2673" s="103" t="s">
        <v>1281</v>
      </c>
      <c r="B2673" s="102">
        <v>3</v>
      </c>
      <c r="C2673" s="105">
        <v>0.0007902449550836337</v>
      </c>
      <c r="D2673" s="102" t="s">
        <v>652</v>
      </c>
      <c r="E2673" s="102" t="b">
        <v>0</v>
      </c>
      <c r="F2673" s="102" t="b">
        <v>0</v>
      </c>
      <c r="G2673" s="102" t="b">
        <v>0</v>
      </c>
    </row>
    <row r="2674" spans="1:7" ht="15">
      <c r="A2674" s="103" t="s">
        <v>1079</v>
      </c>
      <c r="B2674" s="102">
        <v>3</v>
      </c>
      <c r="C2674" s="105">
        <v>0.0010563778403063257</v>
      </c>
      <c r="D2674" s="102" t="s">
        <v>652</v>
      </c>
      <c r="E2674" s="102" t="b">
        <v>0</v>
      </c>
      <c r="F2674" s="102" t="b">
        <v>0</v>
      </c>
      <c r="G2674" s="102" t="b">
        <v>0</v>
      </c>
    </row>
    <row r="2675" spans="1:7" ht="15">
      <c r="A2675" s="103" t="s">
        <v>1123</v>
      </c>
      <c r="B2675" s="102">
        <v>3</v>
      </c>
      <c r="C2675" s="105">
        <v>0.0007902449550836337</v>
      </c>
      <c r="D2675" s="102" t="s">
        <v>652</v>
      </c>
      <c r="E2675" s="102" t="b">
        <v>0</v>
      </c>
      <c r="F2675" s="102" t="b">
        <v>0</v>
      </c>
      <c r="G2675" s="102" t="b">
        <v>0</v>
      </c>
    </row>
    <row r="2676" spans="1:7" ht="15">
      <c r="A2676" s="103" t="s">
        <v>1319</v>
      </c>
      <c r="B2676" s="102">
        <v>3</v>
      </c>
      <c r="C2676" s="105">
        <v>0.0010563778403063257</v>
      </c>
      <c r="D2676" s="102" t="s">
        <v>652</v>
      </c>
      <c r="E2676" s="102" t="b">
        <v>0</v>
      </c>
      <c r="F2676" s="102" t="b">
        <v>0</v>
      </c>
      <c r="G2676" s="102" t="b">
        <v>0</v>
      </c>
    </row>
    <row r="2677" spans="1:7" ht="15">
      <c r="A2677" s="103" t="s">
        <v>891</v>
      </c>
      <c r="B2677" s="102">
        <v>3</v>
      </c>
      <c r="C2677" s="105">
        <v>0.0007902449550836337</v>
      </c>
      <c r="D2677" s="102" t="s">
        <v>652</v>
      </c>
      <c r="E2677" s="102" t="b">
        <v>0</v>
      </c>
      <c r="F2677" s="102" t="b">
        <v>0</v>
      </c>
      <c r="G2677" s="102" t="b">
        <v>0</v>
      </c>
    </row>
    <row r="2678" spans="1:7" ht="15">
      <c r="A2678" s="103" t="s">
        <v>1122</v>
      </c>
      <c r="B2678" s="102">
        <v>3</v>
      </c>
      <c r="C2678" s="105">
        <v>0.0007902449550836337</v>
      </c>
      <c r="D2678" s="102" t="s">
        <v>652</v>
      </c>
      <c r="E2678" s="102" t="b">
        <v>0</v>
      </c>
      <c r="F2678" s="102" t="b">
        <v>0</v>
      </c>
      <c r="G2678" s="102" t="b">
        <v>0</v>
      </c>
    </row>
    <row r="2679" spans="1:7" ht="15">
      <c r="A2679" s="103" t="s">
        <v>372</v>
      </c>
      <c r="B2679" s="102">
        <v>3</v>
      </c>
      <c r="C2679" s="105">
        <v>0.0015113350125944584</v>
      </c>
      <c r="D2679" s="102" t="s">
        <v>652</v>
      </c>
      <c r="E2679" s="102" t="b">
        <v>0</v>
      </c>
      <c r="F2679" s="102" t="b">
        <v>0</v>
      </c>
      <c r="G2679" s="102" t="b">
        <v>0</v>
      </c>
    </row>
    <row r="2680" spans="1:7" ht="15">
      <c r="A2680" s="103" t="s">
        <v>786</v>
      </c>
      <c r="B2680" s="102">
        <v>3</v>
      </c>
      <c r="C2680" s="105">
        <v>0.0010563778403063257</v>
      </c>
      <c r="D2680" s="102" t="s">
        <v>652</v>
      </c>
      <c r="E2680" s="102" t="b">
        <v>0</v>
      </c>
      <c r="F2680" s="102" t="b">
        <v>0</v>
      </c>
      <c r="G2680" s="102" t="b">
        <v>0</v>
      </c>
    </row>
    <row r="2681" spans="1:7" ht="15">
      <c r="A2681" s="103" t="s">
        <v>1284</v>
      </c>
      <c r="B2681" s="102">
        <v>3</v>
      </c>
      <c r="C2681" s="105">
        <v>0.0007902449550836337</v>
      </c>
      <c r="D2681" s="102" t="s">
        <v>652</v>
      </c>
      <c r="E2681" s="102" t="b">
        <v>0</v>
      </c>
      <c r="F2681" s="102" t="b">
        <v>0</v>
      </c>
      <c r="G2681" s="102" t="b">
        <v>0</v>
      </c>
    </row>
    <row r="2682" spans="1:7" ht="15">
      <c r="A2682" s="103" t="s">
        <v>1036</v>
      </c>
      <c r="B2682" s="102">
        <v>3</v>
      </c>
      <c r="C2682" s="105">
        <v>0.0007902449550836337</v>
      </c>
      <c r="D2682" s="102" t="s">
        <v>652</v>
      </c>
      <c r="E2682" s="102" t="b">
        <v>0</v>
      </c>
      <c r="F2682" s="102" t="b">
        <v>0</v>
      </c>
      <c r="G2682" s="102" t="b">
        <v>0</v>
      </c>
    </row>
    <row r="2683" spans="1:7" ht="15">
      <c r="A2683" s="103" t="s">
        <v>1277</v>
      </c>
      <c r="B2683" s="102">
        <v>3</v>
      </c>
      <c r="C2683" s="105">
        <v>0.0010563778403063257</v>
      </c>
      <c r="D2683" s="102" t="s">
        <v>652</v>
      </c>
      <c r="E2683" s="102" t="b">
        <v>0</v>
      </c>
      <c r="F2683" s="102" t="b">
        <v>0</v>
      </c>
      <c r="G2683" s="102" t="b">
        <v>0</v>
      </c>
    </row>
    <row r="2684" spans="1:7" ht="15">
      <c r="A2684" s="103" t="s">
        <v>1314</v>
      </c>
      <c r="B2684" s="102">
        <v>3</v>
      </c>
      <c r="C2684" s="105">
        <v>0.0015113350125944584</v>
      </c>
      <c r="D2684" s="102" t="s">
        <v>652</v>
      </c>
      <c r="E2684" s="102" t="b">
        <v>0</v>
      </c>
      <c r="F2684" s="102" t="b">
        <v>0</v>
      </c>
      <c r="G2684" s="102" t="b">
        <v>0</v>
      </c>
    </row>
    <row r="2685" spans="1:7" ht="15">
      <c r="A2685" s="103" t="s">
        <v>1138</v>
      </c>
      <c r="B2685" s="102">
        <v>3</v>
      </c>
      <c r="C2685" s="105">
        <v>0.0010563778403063257</v>
      </c>
      <c r="D2685" s="102" t="s">
        <v>652</v>
      </c>
      <c r="E2685" s="102" t="b">
        <v>0</v>
      </c>
      <c r="F2685" s="102" t="b">
        <v>0</v>
      </c>
      <c r="G2685" s="102" t="b">
        <v>0</v>
      </c>
    </row>
    <row r="2686" spans="1:7" ht="15">
      <c r="A2686" s="103" t="s">
        <v>771</v>
      </c>
      <c r="B2686" s="102">
        <v>3</v>
      </c>
      <c r="C2686" s="105">
        <v>0.0007902449550836337</v>
      </c>
      <c r="D2686" s="102" t="s">
        <v>652</v>
      </c>
      <c r="E2686" s="102" t="b">
        <v>0</v>
      </c>
      <c r="F2686" s="102" t="b">
        <v>0</v>
      </c>
      <c r="G2686" s="102" t="b">
        <v>0</v>
      </c>
    </row>
    <row r="2687" spans="1:7" ht="15">
      <c r="A2687" s="103" t="s">
        <v>1285</v>
      </c>
      <c r="B2687" s="102">
        <v>3</v>
      </c>
      <c r="C2687" s="105">
        <v>0.0007902449550836337</v>
      </c>
      <c r="D2687" s="102" t="s">
        <v>652</v>
      </c>
      <c r="E2687" s="102" t="b">
        <v>0</v>
      </c>
      <c r="F2687" s="102" t="b">
        <v>0</v>
      </c>
      <c r="G2687" s="102" t="b">
        <v>0</v>
      </c>
    </row>
    <row r="2688" spans="1:7" ht="15">
      <c r="A2688" s="103" t="s">
        <v>1321</v>
      </c>
      <c r="B2688" s="102">
        <v>3</v>
      </c>
      <c r="C2688" s="105">
        <v>0.0015113350125944584</v>
      </c>
      <c r="D2688" s="102" t="s">
        <v>652</v>
      </c>
      <c r="E2688" s="102" t="b">
        <v>0</v>
      </c>
      <c r="F2688" s="102" t="b">
        <v>0</v>
      </c>
      <c r="G2688" s="102" t="b">
        <v>0</v>
      </c>
    </row>
    <row r="2689" spans="1:7" ht="15">
      <c r="A2689" s="103" t="s">
        <v>1324</v>
      </c>
      <c r="B2689" s="102">
        <v>3</v>
      </c>
      <c r="C2689" s="105">
        <v>0.0015113350125944584</v>
      </c>
      <c r="D2689" s="102" t="s">
        <v>652</v>
      </c>
      <c r="E2689" s="102" t="b">
        <v>0</v>
      </c>
      <c r="F2689" s="102" t="b">
        <v>0</v>
      </c>
      <c r="G2689" s="102" t="b">
        <v>0</v>
      </c>
    </row>
    <row r="2690" spans="1:7" ht="15">
      <c r="A2690" s="103" t="s">
        <v>919</v>
      </c>
      <c r="B2690" s="102">
        <v>3</v>
      </c>
      <c r="C2690" s="105">
        <v>0.0010563778403063257</v>
      </c>
      <c r="D2690" s="102" t="s">
        <v>652</v>
      </c>
      <c r="E2690" s="102" t="b">
        <v>0</v>
      </c>
      <c r="F2690" s="102" t="b">
        <v>0</v>
      </c>
      <c r="G2690" s="102" t="b">
        <v>0</v>
      </c>
    </row>
    <row r="2691" spans="1:7" ht="15">
      <c r="A2691" s="103" t="s">
        <v>1274</v>
      </c>
      <c r="B2691" s="102">
        <v>3</v>
      </c>
      <c r="C2691" s="105">
        <v>0.0010563778403063257</v>
      </c>
      <c r="D2691" s="102" t="s">
        <v>652</v>
      </c>
      <c r="E2691" s="102" t="b">
        <v>0</v>
      </c>
      <c r="F2691" s="102" t="b">
        <v>0</v>
      </c>
      <c r="G2691" s="102" t="b">
        <v>0</v>
      </c>
    </row>
    <row r="2692" spans="1:7" ht="15">
      <c r="A2692" s="103" t="s">
        <v>1332</v>
      </c>
      <c r="B2692" s="102">
        <v>3</v>
      </c>
      <c r="C2692" s="105">
        <v>0.0015113350125944584</v>
      </c>
      <c r="D2692" s="102" t="s">
        <v>652</v>
      </c>
      <c r="E2692" s="102" t="b">
        <v>0</v>
      </c>
      <c r="F2692" s="102" t="b">
        <v>0</v>
      </c>
      <c r="G2692" s="102" t="b">
        <v>0</v>
      </c>
    </row>
    <row r="2693" spans="1:7" ht="15">
      <c r="A2693" s="103" t="s">
        <v>1282</v>
      </c>
      <c r="B2693" s="102">
        <v>3</v>
      </c>
      <c r="C2693" s="105">
        <v>0.0010563778403063257</v>
      </c>
      <c r="D2693" s="102" t="s">
        <v>652</v>
      </c>
      <c r="E2693" s="102" t="b">
        <v>0</v>
      </c>
      <c r="F2693" s="102" t="b">
        <v>0</v>
      </c>
      <c r="G2693" s="102" t="b">
        <v>0</v>
      </c>
    </row>
    <row r="2694" spans="1:7" ht="15">
      <c r="A2694" s="103" t="s">
        <v>1336</v>
      </c>
      <c r="B2694" s="102">
        <v>3</v>
      </c>
      <c r="C2694" s="105">
        <v>0.0010563778403063257</v>
      </c>
      <c r="D2694" s="102" t="s">
        <v>652</v>
      </c>
      <c r="E2694" s="102" t="b">
        <v>0</v>
      </c>
      <c r="F2694" s="102" t="b">
        <v>0</v>
      </c>
      <c r="G2694" s="102" t="b">
        <v>0</v>
      </c>
    </row>
    <row r="2695" spans="1:7" ht="15">
      <c r="A2695" s="103" t="s">
        <v>677</v>
      </c>
      <c r="B2695" s="102">
        <v>3</v>
      </c>
      <c r="C2695" s="105">
        <v>0.0010563778403063257</v>
      </c>
      <c r="D2695" s="102" t="s">
        <v>652</v>
      </c>
      <c r="E2695" s="102" t="b">
        <v>0</v>
      </c>
      <c r="F2695" s="102" t="b">
        <v>0</v>
      </c>
      <c r="G2695" s="102" t="b">
        <v>0</v>
      </c>
    </row>
    <row r="2696" spans="1:7" ht="15">
      <c r="A2696" s="103" t="s">
        <v>688</v>
      </c>
      <c r="B2696" s="102">
        <v>3</v>
      </c>
      <c r="C2696" s="105">
        <v>0.0007902449550836337</v>
      </c>
      <c r="D2696" s="102" t="s">
        <v>652</v>
      </c>
      <c r="E2696" s="102" t="b">
        <v>0</v>
      </c>
      <c r="F2696" s="102" t="b">
        <v>0</v>
      </c>
      <c r="G2696" s="102" t="b">
        <v>0</v>
      </c>
    </row>
    <row r="2697" spans="1:7" ht="15">
      <c r="A2697" s="103" t="s">
        <v>675</v>
      </c>
      <c r="B2697" s="102">
        <v>3</v>
      </c>
      <c r="C2697" s="105">
        <v>0.0010563778403063257</v>
      </c>
      <c r="D2697" s="102" t="s">
        <v>652</v>
      </c>
      <c r="E2697" s="102" t="b">
        <v>0</v>
      </c>
      <c r="F2697" s="102" t="b">
        <v>0</v>
      </c>
      <c r="G2697" s="102" t="b">
        <v>0</v>
      </c>
    </row>
    <row r="2698" spans="1:7" ht="15">
      <c r="A2698" s="103" t="s">
        <v>1200</v>
      </c>
      <c r="B2698" s="102">
        <v>3</v>
      </c>
      <c r="C2698" s="105">
        <v>0.0015113350125944584</v>
      </c>
      <c r="D2698" s="102" t="s">
        <v>652</v>
      </c>
      <c r="E2698" s="102" t="b">
        <v>0</v>
      </c>
      <c r="F2698" s="102" t="b">
        <v>0</v>
      </c>
      <c r="G2698" s="102" t="b">
        <v>0</v>
      </c>
    </row>
    <row r="2699" spans="1:7" ht="15">
      <c r="A2699" s="103" t="s">
        <v>831</v>
      </c>
      <c r="B2699" s="102">
        <v>3</v>
      </c>
      <c r="C2699" s="105">
        <v>0.0015113350125944584</v>
      </c>
      <c r="D2699" s="102" t="s">
        <v>652</v>
      </c>
      <c r="E2699" s="102" t="b">
        <v>0</v>
      </c>
      <c r="F2699" s="102" t="b">
        <v>0</v>
      </c>
      <c r="G2699" s="102" t="b">
        <v>0</v>
      </c>
    </row>
    <row r="2700" spans="1:7" ht="15">
      <c r="A2700" s="103" t="s">
        <v>1131</v>
      </c>
      <c r="B2700" s="102">
        <v>3</v>
      </c>
      <c r="C2700" s="105">
        <v>0.0007902449550836337</v>
      </c>
      <c r="D2700" s="102" t="s">
        <v>652</v>
      </c>
      <c r="E2700" s="102" t="b">
        <v>0</v>
      </c>
      <c r="F2700" s="102" t="b">
        <v>0</v>
      </c>
      <c r="G2700" s="102" t="b">
        <v>0</v>
      </c>
    </row>
    <row r="2701" spans="1:7" ht="15">
      <c r="A2701" s="103" t="s">
        <v>987</v>
      </c>
      <c r="B2701" s="102">
        <v>3</v>
      </c>
      <c r="C2701" s="105">
        <v>0.0015113350125944584</v>
      </c>
      <c r="D2701" s="102" t="s">
        <v>652</v>
      </c>
      <c r="E2701" s="102" t="b">
        <v>0</v>
      </c>
      <c r="F2701" s="102" t="b">
        <v>0</v>
      </c>
      <c r="G2701" s="102" t="b">
        <v>0</v>
      </c>
    </row>
    <row r="2702" spans="1:7" ht="15">
      <c r="A2702" s="103" t="s">
        <v>725</v>
      </c>
      <c r="B2702" s="102">
        <v>3</v>
      </c>
      <c r="C2702" s="105">
        <v>0.0015113350125944584</v>
      </c>
      <c r="D2702" s="102" t="s">
        <v>652</v>
      </c>
      <c r="E2702" s="102" t="b">
        <v>0</v>
      </c>
      <c r="F2702" s="102" t="b">
        <v>0</v>
      </c>
      <c r="G2702" s="102" t="b">
        <v>0</v>
      </c>
    </row>
    <row r="2703" spans="1:7" ht="15">
      <c r="A2703" s="103" t="s">
        <v>1130</v>
      </c>
      <c r="B2703" s="102">
        <v>3</v>
      </c>
      <c r="C2703" s="105">
        <v>0.0015113350125944584</v>
      </c>
      <c r="D2703" s="102" t="s">
        <v>652</v>
      </c>
      <c r="E2703" s="102" t="b">
        <v>0</v>
      </c>
      <c r="F2703" s="102" t="b">
        <v>1</v>
      </c>
      <c r="G2703" s="102" t="b">
        <v>0</v>
      </c>
    </row>
    <row r="2704" spans="1:7" ht="15">
      <c r="A2704" s="103" t="s">
        <v>2024</v>
      </c>
      <c r="B2704" s="102">
        <v>2</v>
      </c>
      <c r="C2704" s="105">
        <v>0.0010075566750629723</v>
      </c>
      <c r="D2704" s="102" t="s">
        <v>652</v>
      </c>
      <c r="E2704" s="102" t="b">
        <v>0</v>
      </c>
      <c r="F2704" s="102" t="b">
        <v>0</v>
      </c>
      <c r="G2704" s="102" t="b">
        <v>0</v>
      </c>
    </row>
    <row r="2705" spans="1:7" ht="15">
      <c r="A2705" s="103" t="s">
        <v>1794</v>
      </c>
      <c r="B2705" s="102">
        <v>2</v>
      </c>
      <c r="C2705" s="105">
        <v>0.0007042518935375505</v>
      </c>
      <c r="D2705" s="102" t="s">
        <v>652</v>
      </c>
      <c r="E2705" s="102" t="b">
        <v>0</v>
      </c>
      <c r="F2705" s="102" t="b">
        <v>0</v>
      </c>
      <c r="G2705" s="102" t="b">
        <v>0</v>
      </c>
    </row>
    <row r="2706" spans="1:7" ht="15">
      <c r="A2706" s="103" t="s">
        <v>915</v>
      </c>
      <c r="B2706" s="102">
        <v>2</v>
      </c>
      <c r="C2706" s="105">
        <v>0.0007042518935375505</v>
      </c>
      <c r="D2706" s="102" t="s">
        <v>652</v>
      </c>
      <c r="E2706" s="102" t="b">
        <v>0</v>
      </c>
      <c r="F2706" s="102" t="b">
        <v>0</v>
      </c>
      <c r="G2706" s="102" t="b">
        <v>0</v>
      </c>
    </row>
    <row r="2707" spans="1:7" ht="15">
      <c r="A2707" s="103" t="s">
        <v>1851</v>
      </c>
      <c r="B2707" s="102">
        <v>2</v>
      </c>
      <c r="C2707" s="105">
        <v>0.0007042518935375505</v>
      </c>
      <c r="D2707" s="102" t="s">
        <v>652</v>
      </c>
      <c r="E2707" s="102" t="b">
        <v>0</v>
      </c>
      <c r="F2707" s="102" t="b">
        <v>0</v>
      </c>
      <c r="G2707" s="102" t="b">
        <v>0</v>
      </c>
    </row>
    <row r="2708" spans="1:7" ht="15">
      <c r="A2708" s="103" t="s">
        <v>1089</v>
      </c>
      <c r="B2708" s="102">
        <v>2</v>
      </c>
      <c r="C2708" s="105">
        <v>0.0010075566750629723</v>
      </c>
      <c r="D2708" s="102" t="s">
        <v>652</v>
      </c>
      <c r="E2708" s="102" t="b">
        <v>0</v>
      </c>
      <c r="F2708" s="102" t="b">
        <v>0</v>
      </c>
      <c r="G2708" s="102" t="b">
        <v>0</v>
      </c>
    </row>
    <row r="2709" spans="1:7" ht="15">
      <c r="A2709" s="103" t="s">
        <v>1129</v>
      </c>
      <c r="B2709" s="102">
        <v>2</v>
      </c>
      <c r="C2709" s="105">
        <v>0.0007042518935375505</v>
      </c>
      <c r="D2709" s="102" t="s">
        <v>652</v>
      </c>
      <c r="E2709" s="102" t="b">
        <v>0</v>
      </c>
      <c r="F2709" s="102" t="b">
        <v>0</v>
      </c>
      <c r="G2709" s="102" t="b">
        <v>0</v>
      </c>
    </row>
    <row r="2710" spans="1:7" ht="15">
      <c r="A2710" s="103" t="s">
        <v>944</v>
      </c>
      <c r="B2710" s="102">
        <v>2</v>
      </c>
      <c r="C2710" s="105">
        <v>0.0007042518935375505</v>
      </c>
      <c r="D2710" s="102" t="s">
        <v>652</v>
      </c>
      <c r="E2710" s="102" t="b">
        <v>0</v>
      </c>
      <c r="F2710" s="102" t="b">
        <v>0</v>
      </c>
      <c r="G2710" s="102" t="b">
        <v>0</v>
      </c>
    </row>
    <row r="2711" spans="1:7" ht="15">
      <c r="A2711" s="103" t="s">
        <v>859</v>
      </c>
      <c r="B2711" s="102">
        <v>2</v>
      </c>
      <c r="C2711" s="105">
        <v>0.0007042518935375505</v>
      </c>
      <c r="D2711" s="102" t="s">
        <v>652</v>
      </c>
      <c r="E2711" s="102" t="b">
        <v>0</v>
      </c>
      <c r="F2711" s="102" t="b">
        <v>0</v>
      </c>
      <c r="G2711" s="102" t="b">
        <v>0</v>
      </c>
    </row>
    <row r="2712" spans="1:7" ht="15">
      <c r="A2712" s="103" t="s">
        <v>1566</v>
      </c>
      <c r="B2712" s="102">
        <v>2</v>
      </c>
      <c r="C2712" s="105">
        <v>0.0007042518935375505</v>
      </c>
      <c r="D2712" s="102" t="s">
        <v>652</v>
      </c>
      <c r="E2712" s="102" t="b">
        <v>0</v>
      </c>
      <c r="F2712" s="102" t="b">
        <v>1</v>
      </c>
      <c r="G2712" s="102" t="b">
        <v>0</v>
      </c>
    </row>
    <row r="2713" spans="1:7" ht="15">
      <c r="A2713" s="103" t="s">
        <v>1283</v>
      </c>
      <c r="B2713" s="102">
        <v>2</v>
      </c>
      <c r="C2713" s="105">
        <v>0.0007042518935375505</v>
      </c>
      <c r="D2713" s="102" t="s">
        <v>652</v>
      </c>
      <c r="E2713" s="102" t="b">
        <v>0</v>
      </c>
      <c r="F2713" s="102" t="b">
        <v>0</v>
      </c>
      <c r="G2713" s="102" t="b">
        <v>0</v>
      </c>
    </row>
    <row r="2714" spans="1:7" ht="15">
      <c r="A2714" s="103" t="s">
        <v>1308</v>
      </c>
      <c r="B2714" s="102">
        <v>2</v>
      </c>
      <c r="C2714" s="105">
        <v>0.0007042518935375505</v>
      </c>
      <c r="D2714" s="102" t="s">
        <v>652</v>
      </c>
      <c r="E2714" s="102" t="b">
        <v>0</v>
      </c>
      <c r="F2714" s="102" t="b">
        <v>0</v>
      </c>
      <c r="G2714" s="102" t="b">
        <v>0</v>
      </c>
    </row>
    <row r="2715" spans="1:7" ht="15">
      <c r="A2715" s="103" t="s">
        <v>768</v>
      </c>
      <c r="B2715" s="102">
        <v>2</v>
      </c>
      <c r="C2715" s="105">
        <v>0.0007042518935375505</v>
      </c>
      <c r="D2715" s="102" t="s">
        <v>652</v>
      </c>
      <c r="E2715" s="102" t="b">
        <v>1</v>
      </c>
      <c r="F2715" s="102" t="b">
        <v>0</v>
      </c>
      <c r="G2715" s="102" t="b">
        <v>0</v>
      </c>
    </row>
    <row r="2716" spans="1:7" ht="15">
      <c r="A2716" s="103" t="s">
        <v>986</v>
      </c>
      <c r="B2716" s="102">
        <v>2</v>
      </c>
      <c r="C2716" s="105">
        <v>0.0007042518935375505</v>
      </c>
      <c r="D2716" s="102" t="s">
        <v>652</v>
      </c>
      <c r="E2716" s="102" t="b">
        <v>0</v>
      </c>
      <c r="F2716" s="102" t="b">
        <v>0</v>
      </c>
      <c r="G2716" s="102" t="b">
        <v>0</v>
      </c>
    </row>
    <row r="2717" spans="1:7" ht="15">
      <c r="A2717" s="103" t="s">
        <v>1792</v>
      </c>
      <c r="B2717" s="102">
        <v>2</v>
      </c>
      <c r="C2717" s="105">
        <v>0.0007042518935375505</v>
      </c>
      <c r="D2717" s="102" t="s">
        <v>652</v>
      </c>
      <c r="E2717" s="102" t="b">
        <v>0</v>
      </c>
      <c r="F2717" s="102" t="b">
        <v>0</v>
      </c>
      <c r="G2717" s="102" t="b">
        <v>0</v>
      </c>
    </row>
    <row r="2718" spans="1:7" ht="15">
      <c r="A2718" s="103" t="s">
        <v>1244</v>
      </c>
      <c r="B2718" s="102">
        <v>2</v>
      </c>
      <c r="C2718" s="105">
        <v>0.0007042518935375505</v>
      </c>
      <c r="D2718" s="102" t="s">
        <v>652</v>
      </c>
      <c r="E2718" s="102" t="b">
        <v>0</v>
      </c>
      <c r="F2718" s="102" t="b">
        <v>0</v>
      </c>
      <c r="G2718" s="102" t="b">
        <v>0</v>
      </c>
    </row>
    <row r="2719" spans="1:7" ht="15">
      <c r="A2719" s="103" t="s">
        <v>1058</v>
      </c>
      <c r="B2719" s="102">
        <v>2</v>
      </c>
      <c r="C2719" s="105">
        <v>0.0007042518935375505</v>
      </c>
      <c r="D2719" s="102" t="s">
        <v>652</v>
      </c>
      <c r="E2719" s="102" t="b">
        <v>0</v>
      </c>
      <c r="F2719" s="102" t="b">
        <v>0</v>
      </c>
      <c r="G2719" s="102" t="b">
        <v>0</v>
      </c>
    </row>
    <row r="2720" spans="1:7" ht="15">
      <c r="A2720" s="103" t="s">
        <v>1413</v>
      </c>
      <c r="B2720" s="102">
        <v>2</v>
      </c>
      <c r="C2720" s="105">
        <v>0.0007042518935375505</v>
      </c>
      <c r="D2720" s="102" t="s">
        <v>652</v>
      </c>
      <c r="E2720" s="102" t="b">
        <v>0</v>
      </c>
      <c r="F2720" s="102" t="b">
        <v>1</v>
      </c>
      <c r="G2720" s="102" t="b">
        <v>0</v>
      </c>
    </row>
    <row r="2721" spans="1:7" ht="15">
      <c r="A2721" s="103" t="s">
        <v>726</v>
      </c>
      <c r="B2721" s="102">
        <v>2</v>
      </c>
      <c r="C2721" s="105">
        <v>0.0007042518935375505</v>
      </c>
      <c r="D2721" s="102" t="s">
        <v>652</v>
      </c>
      <c r="E2721" s="102" t="b">
        <v>0</v>
      </c>
      <c r="F2721" s="102" t="b">
        <v>0</v>
      </c>
      <c r="G2721" s="102" t="b">
        <v>0</v>
      </c>
    </row>
    <row r="2722" spans="1:7" ht="15">
      <c r="A2722" s="103" t="s">
        <v>921</v>
      </c>
      <c r="B2722" s="102">
        <v>2</v>
      </c>
      <c r="C2722" s="105">
        <v>0.0007042518935375505</v>
      </c>
      <c r="D2722" s="102" t="s">
        <v>652</v>
      </c>
      <c r="E2722" s="102" t="b">
        <v>0</v>
      </c>
      <c r="F2722" s="102" t="b">
        <v>0</v>
      </c>
      <c r="G2722" s="102" t="b">
        <v>0</v>
      </c>
    </row>
    <row r="2723" spans="1:7" ht="15">
      <c r="A2723" s="103" t="s">
        <v>714</v>
      </c>
      <c r="B2723" s="102">
        <v>2</v>
      </c>
      <c r="C2723" s="105">
        <v>0.0010075566750629723</v>
      </c>
      <c r="D2723" s="102" t="s">
        <v>652</v>
      </c>
      <c r="E2723" s="102" t="b">
        <v>0</v>
      </c>
      <c r="F2723" s="102" t="b">
        <v>0</v>
      </c>
      <c r="G2723" s="102" t="b">
        <v>0</v>
      </c>
    </row>
    <row r="2724" spans="1:7" ht="15">
      <c r="A2724" s="103" t="s">
        <v>933</v>
      </c>
      <c r="B2724" s="102">
        <v>2</v>
      </c>
      <c r="C2724" s="105">
        <v>0.0007042518935375505</v>
      </c>
      <c r="D2724" s="102" t="s">
        <v>652</v>
      </c>
      <c r="E2724" s="102" t="b">
        <v>0</v>
      </c>
      <c r="F2724" s="102" t="b">
        <v>0</v>
      </c>
      <c r="G2724" s="102" t="b">
        <v>0</v>
      </c>
    </row>
    <row r="2725" spans="1:7" ht="15">
      <c r="A2725" s="103" t="s">
        <v>2015</v>
      </c>
      <c r="B2725" s="102">
        <v>2</v>
      </c>
      <c r="C2725" s="105">
        <v>0.0010075566750629723</v>
      </c>
      <c r="D2725" s="102" t="s">
        <v>652</v>
      </c>
      <c r="E2725" s="102" t="b">
        <v>0</v>
      </c>
      <c r="F2725" s="102" t="b">
        <v>0</v>
      </c>
      <c r="G2725" s="102" t="b">
        <v>0</v>
      </c>
    </row>
    <row r="2726" spans="1:7" ht="15">
      <c r="A2726" s="103" t="s">
        <v>1818</v>
      </c>
      <c r="B2726" s="102">
        <v>2</v>
      </c>
      <c r="C2726" s="105">
        <v>0.0010075566750629723</v>
      </c>
      <c r="D2726" s="102" t="s">
        <v>652</v>
      </c>
      <c r="E2726" s="102" t="b">
        <v>0</v>
      </c>
      <c r="F2726" s="102" t="b">
        <v>0</v>
      </c>
      <c r="G2726" s="102" t="b">
        <v>0</v>
      </c>
    </row>
    <row r="2727" spans="1:7" ht="15">
      <c r="A2727" s="103" t="s">
        <v>1651</v>
      </c>
      <c r="B2727" s="102">
        <v>2</v>
      </c>
      <c r="C2727" s="105">
        <v>0.0007042518935375505</v>
      </c>
      <c r="D2727" s="102" t="s">
        <v>652</v>
      </c>
      <c r="E2727" s="102" t="b">
        <v>0</v>
      </c>
      <c r="F2727" s="102" t="b">
        <v>0</v>
      </c>
      <c r="G2727" s="102" t="b">
        <v>0</v>
      </c>
    </row>
    <row r="2728" spans="1:7" ht="15">
      <c r="A2728" s="103" t="s">
        <v>1411</v>
      </c>
      <c r="B2728" s="102">
        <v>2</v>
      </c>
      <c r="C2728" s="105">
        <v>0.0010075566750629723</v>
      </c>
      <c r="D2728" s="102" t="s">
        <v>652</v>
      </c>
      <c r="E2728" s="102" t="b">
        <v>0</v>
      </c>
      <c r="F2728" s="102" t="b">
        <v>0</v>
      </c>
      <c r="G2728" s="102" t="b">
        <v>0</v>
      </c>
    </row>
    <row r="2729" spans="1:7" ht="15">
      <c r="A2729" s="103" t="s">
        <v>1821</v>
      </c>
      <c r="B2729" s="102">
        <v>2</v>
      </c>
      <c r="C2729" s="105">
        <v>0.0010075566750629723</v>
      </c>
      <c r="D2729" s="102" t="s">
        <v>652</v>
      </c>
      <c r="E2729" s="102" t="b">
        <v>0</v>
      </c>
      <c r="F2729" s="102" t="b">
        <v>0</v>
      </c>
      <c r="G2729" s="102" t="b">
        <v>0</v>
      </c>
    </row>
    <row r="2730" spans="1:7" ht="15">
      <c r="A2730" s="103" t="s">
        <v>808</v>
      </c>
      <c r="B2730" s="102">
        <v>2</v>
      </c>
      <c r="C2730" s="105">
        <v>0.0007042518935375505</v>
      </c>
      <c r="D2730" s="102" t="s">
        <v>652</v>
      </c>
      <c r="E2730" s="102" t="b">
        <v>0</v>
      </c>
      <c r="F2730" s="102" t="b">
        <v>0</v>
      </c>
      <c r="G2730" s="102" t="b">
        <v>0</v>
      </c>
    </row>
    <row r="2731" spans="1:7" ht="15">
      <c r="A2731" s="103" t="s">
        <v>1549</v>
      </c>
      <c r="B2731" s="102">
        <v>2</v>
      </c>
      <c r="C2731" s="105">
        <v>0.0007042518935375505</v>
      </c>
      <c r="D2731" s="102" t="s">
        <v>652</v>
      </c>
      <c r="E2731" s="102" t="b">
        <v>0</v>
      </c>
      <c r="F2731" s="102" t="b">
        <v>0</v>
      </c>
      <c r="G2731" s="102" t="b">
        <v>0</v>
      </c>
    </row>
    <row r="2732" spans="1:7" ht="15">
      <c r="A2732" s="103" t="s">
        <v>1550</v>
      </c>
      <c r="B2732" s="102">
        <v>2</v>
      </c>
      <c r="C2732" s="105">
        <v>0.0007042518935375505</v>
      </c>
      <c r="D2732" s="102" t="s">
        <v>652</v>
      </c>
      <c r="E2732" s="102" t="b">
        <v>0</v>
      </c>
      <c r="F2732" s="102" t="b">
        <v>0</v>
      </c>
      <c r="G2732" s="102" t="b">
        <v>0</v>
      </c>
    </row>
    <row r="2733" spans="1:7" ht="15">
      <c r="A2733" s="103" t="s">
        <v>1080</v>
      </c>
      <c r="B2733" s="102">
        <v>2</v>
      </c>
      <c r="C2733" s="105">
        <v>0.0010075566750629723</v>
      </c>
      <c r="D2733" s="102" t="s">
        <v>652</v>
      </c>
      <c r="E2733" s="102" t="b">
        <v>0</v>
      </c>
      <c r="F2733" s="102" t="b">
        <v>0</v>
      </c>
      <c r="G2733" s="102" t="b">
        <v>0</v>
      </c>
    </row>
    <row r="2734" spans="1:7" ht="15">
      <c r="A2734" s="103" t="s">
        <v>1315</v>
      </c>
      <c r="B2734" s="102">
        <v>2</v>
      </c>
      <c r="C2734" s="105">
        <v>0.0007042518935375505</v>
      </c>
      <c r="D2734" s="102" t="s">
        <v>652</v>
      </c>
      <c r="E2734" s="102" t="b">
        <v>0</v>
      </c>
      <c r="F2734" s="102" t="b">
        <v>0</v>
      </c>
      <c r="G2734" s="102" t="b">
        <v>0</v>
      </c>
    </row>
    <row r="2735" spans="1:7" ht="15">
      <c r="A2735" s="103" t="s">
        <v>1823</v>
      </c>
      <c r="B2735" s="102">
        <v>2</v>
      </c>
      <c r="C2735" s="105">
        <v>0.0010075566750629723</v>
      </c>
      <c r="D2735" s="102" t="s">
        <v>652</v>
      </c>
      <c r="E2735" s="102" t="b">
        <v>0</v>
      </c>
      <c r="F2735" s="102" t="b">
        <v>0</v>
      </c>
      <c r="G2735" s="102" t="b">
        <v>0</v>
      </c>
    </row>
    <row r="2736" spans="1:7" ht="15">
      <c r="A2736" s="103" t="s">
        <v>1659</v>
      </c>
      <c r="B2736" s="102">
        <v>2</v>
      </c>
      <c r="C2736" s="105">
        <v>0.0007042518935375505</v>
      </c>
      <c r="D2736" s="102" t="s">
        <v>652</v>
      </c>
      <c r="E2736" s="102" t="b">
        <v>0</v>
      </c>
      <c r="F2736" s="102" t="b">
        <v>0</v>
      </c>
      <c r="G2736" s="102" t="b">
        <v>0</v>
      </c>
    </row>
    <row r="2737" spans="1:7" ht="15">
      <c r="A2737" s="103" t="s">
        <v>970</v>
      </c>
      <c r="B2737" s="102">
        <v>2</v>
      </c>
      <c r="C2737" s="105">
        <v>0.0007042518935375505</v>
      </c>
      <c r="D2737" s="102" t="s">
        <v>652</v>
      </c>
      <c r="E2737" s="102" t="b">
        <v>0</v>
      </c>
      <c r="F2737" s="102" t="b">
        <v>0</v>
      </c>
      <c r="G2737" s="102" t="b">
        <v>0</v>
      </c>
    </row>
    <row r="2738" spans="1:7" ht="15">
      <c r="A2738" s="103" t="s">
        <v>1824</v>
      </c>
      <c r="B2738" s="102">
        <v>2</v>
      </c>
      <c r="C2738" s="105">
        <v>0.0007042518935375505</v>
      </c>
      <c r="D2738" s="102" t="s">
        <v>652</v>
      </c>
      <c r="E2738" s="102" t="b">
        <v>0</v>
      </c>
      <c r="F2738" s="102" t="b">
        <v>0</v>
      </c>
      <c r="G2738" s="102" t="b">
        <v>0</v>
      </c>
    </row>
    <row r="2739" spans="1:7" ht="15">
      <c r="A2739" s="103" t="s">
        <v>1310</v>
      </c>
      <c r="B2739" s="102">
        <v>2</v>
      </c>
      <c r="C2739" s="105">
        <v>0.0007042518935375505</v>
      </c>
      <c r="D2739" s="102" t="s">
        <v>652</v>
      </c>
      <c r="E2739" s="102" t="b">
        <v>0</v>
      </c>
      <c r="F2739" s="102" t="b">
        <v>0</v>
      </c>
      <c r="G2739" s="102" t="b">
        <v>0</v>
      </c>
    </row>
    <row r="2740" spans="1:7" ht="15">
      <c r="A2740" s="103" t="s">
        <v>1554</v>
      </c>
      <c r="B2740" s="102">
        <v>2</v>
      </c>
      <c r="C2740" s="105">
        <v>0.0007042518935375505</v>
      </c>
      <c r="D2740" s="102" t="s">
        <v>652</v>
      </c>
      <c r="E2740" s="102" t="b">
        <v>0</v>
      </c>
      <c r="F2740" s="102" t="b">
        <v>0</v>
      </c>
      <c r="G2740" s="102" t="b">
        <v>0</v>
      </c>
    </row>
    <row r="2741" spans="1:7" ht="15">
      <c r="A2741" s="103" t="s">
        <v>1253</v>
      </c>
      <c r="B2741" s="102">
        <v>2</v>
      </c>
      <c r="C2741" s="105">
        <v>0.0007042518935375505</v>
      </c>
      <c r="D2741" s="102" t="s">
        <v>652</v>
      </c>
      <c r="E2741" s="102" t="b">
        <v>0</v>
      </c>
      <c r="F2741" s="102" t="b">
        <v>0</v>
      </c>
      <c r="G2741" s="102" t="b">
        <v>0</v>
      </c>
    </row>
    <row r="2742" spans="1:7" ht="15">
      <c r="A2742" s="103" t="s">
        <v>1560</v>
      </c>
      <c r="B2742" s="102">
        <v>2</v>
      </c>
      <c r="C2742" s="105">
        <v>0.0007042518935375505</v>
      </c>
      <c r="D2742" s="102" t="s">
        <v>652</v>
      </c>
      <c r="E2742" s="102" t="b">
        <v>0</v>
      </c>
      <c r="F2742" s="102" t="b">
        <v>0</v>
      </c>
      <c r="G2742" s="102" t="b">
        <v>0</v>
      </c>
    </row>
    <row r="2743" spans="1:7" ht="15">
      <c r="A2743" s="103" t="s">
        <v>1825</v>
      </c>
      <c r="B2743" s="102">
        <v>2</v>
      </c>
      <c r="C2743" s="105">
        <v>0.0010075566750629723</v>
      </c>
      <c r="D2743" s="102" t="s">
        <v>652</v>
      </c>
      <c r="E2743" s="102" t="b">
        <v>0</v>
      </c>
      <c r="F2743" s="102" t="b">
        <v>0</v>
      </c>
      <c r="G2743" s="102" t="b">
        <v>0</v>
      </c>
    </row>
    <row r="2744" spans="1:7" ht="15">
      <c r="A2744" s="103" t="s">
        <v>1604</v>
      </c>
      <c r="B2744" s="102">
        <v>2</v>
      </c>
      <c r="C2744" s="105">
        <v>0.0007042518935375505</v>
      </c>
      <c r="D2744" s="102" t="s">
        <v>652</v>
      </c>
      <c r="E2744" s="102" t="b">
        <v>0</v>
      </c>
      <c r="F2744" s="102" t="b">
        <v>0</v>
      </c>
      <c r="G2744" s="102" t="b">
        <v>0</v>
      </c>
    </row>
    <row r="2745" spans="1:7" ht="15">
      <c r="A2745" s="103" t="s">
        <v>1613</v>
      </c>
      <c r="B2745" s="102">
        <v>2</v>
      </c>
      <c r="C2745" s="105">
        <v>0.0007042518935375505</v>
      </c>
      <c r="D2745" s="102" t="s">
        <v>652</v>
      </c>
      <c r="E2745" s="102" t="b">
        <v>0</v>
      </c>
      <c r="F2745" s="102" t="b">
        <v>0</v>
      </c>
      <c r="G2745" s="102" t="b">
        <v>0</v>
      </c>
    </row>
    <row r="2746" spans="1:7" ht="15">
      <c r="A2746" s="103" t="s">
        <v>1826</v>
      </c>
      <c r="B2746" s="102">
        <v>2</v>
      </c>
      <c r="C2746" s="105">
        <v>0.0010075566750629723</v>
      </c>
      <c r="D2746" s="102" t="s">
        <v>652</v>
      </c>
      <c r="E2746" s="102" t="b">
        <v>0</v>
      </c>
      <c r="F2746" s="102" t="b">
        <v>0</v>
      </c>
      <c r="G2746" s="102" t="b">
        <v>0</v>
      </c>
    </row>
    <row r="2747" spans="1:7" ht="15">
      <c r="A2747" s="103" t="s">
        <v>869</v>
      </c>
      <c r="B2747" s="102">
        <v>2</v>
      </c>
      <c r="C2747" s="105">
        <v>0.0007042518935375505</v>
      </c>
      <c r="D2747" s="102" t="s">
        <v>652</v>
      </c>
      <c r="E2747" s="102" t="b">
        <v>0</v>
      </c>
      <c r="F2747" s="102" t="b">
        <v>0</v>
      </c>
      <c r="G2747" s="102" t="b">
        <v>0</v>
      </c>
    </row>
    <row r="2748" spans="1:7" ht="15">
      <c r="A2748" s="103" t="s">
        <v>1827</v>
      </c>
      <c r="B2748" s="102">
        <v>2</v>
      </c>
      <c r="C2748" s="105">
        <v>0.0010075566750629723</v>
      </c>
      <c r="D2748" s="102" t="s">
        <v>652</v>
      </c>
      <c r="E2748" s="102" t="b">
        <v>0</v>
      </c>
      <c r="F2748" s="102" t="b">
        <v>0</v>
      </c>
      <c r="G2748" s="102" t="b">
        <v>0</v>
      </c>
    </row>
    <row r="2749" spans="1:7" ht="15">
      <c r="A2749" s="103" t="s">
        <v>1564</v>
      </c>
      <c r="B2749" s="102">
        <v>2</v>
      </c>
      <c r="C2749" s="105">
        <v>0.0007042518935375505</v>
      </c>
      <c r="D2749" s="102" t="s">
        <v>652</v>
      </c>
      <c r="E2749" s="102" t="b">
        <v>0</v>
      </c>
      <c r="F2749" s="102" t="b">
        <v>0</v>
      </c>
      <c r="G2749" s="102" t="b">
        <v>0</v>
      </c>
    </row>
    <row r="2750" spans="1:7" ht="15">
      <c r="A2750" s="103" t="s">
        <v>1666</v>
      </c>
      <c r="B2750" s="102">
        <v>2</v>
      </c>
      <c r="C2750" s="105">
        <v>0.0007042518935375505</v>
      </c>
      <c r="D2750" s="102" t="s">
        <v>652</v>
      </c>
      <c r="E2750" s="102" t="b">
        <v>0</v>
      </c>
      <c r="F2750" s="102" t="b">
        <v>0</v>
      </c>
      <c r="G2750" s="102" t="b">
        <v>0</v>
      </c>
    </row>
    <row r="2751" spans="1:7" ht="15">
      <c r="A2751" s="103" t="s">
        <v>1616</v>
      </c>
      <c r="B2751" s="102">
        <v>2</v>
      </c>
      <c r="C2751" s="105">
        <v>0.0007042518935375505</v>
      </c>
      <c r="D2751" s="102" t="s">
        <v>652</v>
      </c>
      <c r="E2751" s="102" t="b">
        <v>0</v>
      </c>
      <c r="F2751" s="102" t="b">
        <v>0</v>
      </c>
      <c r="G2751" s="102" t="b">
        <v>0</v>
      </c>
    </row>
    <row r="2752" spans="1:7" ht="15">
      <c r="A2752" s="103" t="s">
        <v>1617</v>
      </c>
      <c r="B2752" s="102">
        <v>2</v>
      </c>
      <c r="C2752" s="105">
        <v>0.0007042518935375505</v>
      </c>
      <c r="D2752" s="102" t="s">
        <v>652</v>
      </c>
      <c r="E2752" s="102" t="b">
        <v>0</v>
      </c>
      <c r="F2752" s="102" t="b">
        <v>0</v>
      </c>
      <c r="G2752" s="102" t="b">
        <v>0</v>
      </c>
    </row>
    <row r="2753" spans="1:7" ht="15">
      <c r="A2753" s="103" t="s">
        <v>1618</v>
      </c>
      <c r="B2753" s="102">
        <v>2</v>
      </c>
      <c r="C2753" s="105">
        <v>0.0007042518935375505</v>
      </c>
      <c r="D2753" s="102" t="s">
        <v>652</v>
      </c>
      <c r="E2753" s="102" t="b">
        <v>0</v>
      </c>
      <c r="F2753" s="102" t="b">
        <v>0</v>
      </c>
      <c r="G2753" s="102" t="b">
        <v>0</v>
      </c>
    </row>
    <row r="2754" spans="1:7" ht="15">
      <c r="A2754" s="103" t="s">
        <v>709</v>
      </c>
      <c r="B2754" s="102">
        <v>2</v>
      </c>
      <c r="C2754" s="105">
        <v>0.0010075566750629723</v>
      </c>
      <c r="D2754" s="102" t="s">
        <v>652</v>
      </c>
      <c r="E2754" s="102" t="b">
        <v>0</v>
      </c>
      <c r="F2754" s="102" t="b">
        <v>0</v>
      </c>
      <c r="G2754" s="102" t="b">
        <v>0</v>
      </c>
    </row>
    <row r="2755" spans="1:7" ht="15">
      <c r="A2755" s="103" t="s">
        <v>1119</v>
      </c>
      <c r="B2755" s="102">
        <v>2</v>
      </c>
      <c r="C2755" s="105">
        <v>0.0007042518935375505</v>
      </c>
      <c r="D2755" s="102" t="s">
        <v>652</v>
      </c>
      <c r="E2755" s="102" t="b">
        <v>0</v>
      </c>
      <c r="F2755" s="102" t="b">
        <v>0</v>
      </c>
      <c r="G2755" s="102" t="b">
        <v>0</v>
      </c>
    </row>
    <row r="2756" spans="1:7" ht="15">
      <c r="A2756" s="103" t="s">
        <v>1035</v>
      </c>
      <c r="B2756" s="102">
        <v>2</v>
      </c>
      <c r="C2756" s="105">
        <v>0.0007042518935375505</v>
      </c>
      <c r="D2756" s="102" t="s">
        <v>652</v>
      </c>
      <c r="E2756" s="102" t="b">
        <v>0</v>
      </c>
      <c r="F2756" s="102" t="b">
        <v>0</v>
      </c>
      <c r="G2756" s="102" t="b">
        <v>0</v>
      </c>
    </row>
    <row r="2757" spans="1:7" ht="15">
      <c r="A2757" s="103" t="s">
        <v>1568</v>
      </c>
      <c r="B2757" s="102">
        <v>2</v>
      </c>
      <c r="C2757" s="105">
        <v>0.0007042518935375505</v>
      </c>
      <c r="D2757" s="102" t="s">
        <v>652</v>
      </c>
      <c r="E2757" s="102" t="b">
        <v>0</v>
      </c>
      <c r="F2757" s="102" t="b">
        <v>0</v>
      </c>
      <c r="G2757" s="102" t="b">
        <v>0</v>
      </c>
    </row>
    <row r="2758" spans="1:7" ht="15">
      <c r="A2758" s="103" t="s">
        <v>1414</v>
      </c>
      <c r="B2758" s="102">
        <v>2</v>
      </c>
      <c r="C2758" s="105">
        <v>0.0010075566750629723</v>
      </c>
      <c r="D2758" s="102" t="s">
        <v>652</v>
      </c>
      <c r="E2758" s="102" t="b">
        <v>0</v>
      </c>
      <c r="F2758" s="102" t="b">
        <v>0</v>
      </c>
      <c r="G2758" s="102" t="b">
        <v>0</v>
      </c>
    </row>
    <row r="2759" spans="1:7" ht="15">
      <c r="A2759" s="103" t="s">
        <v>868</v>
      </c>
      <c r="B2759" s="102">
        <v>2</v>
      </c>
      <c r="C2759" s="105">
        <v>0.0007042518935375505</v>
      </c>
      <c r="D2759" s="102" t="s">
        <v>652</v>
      </c>
      <c r="E2759" s="102" t="b">
        <v>0</v>
      </c>
      <c r="F2759" s="102" t="b">
        <v>0</v>
      </c>
      <c r="G2759" s="102" t="b">
        <v>0</v>
      </c>
    </row>
    <row r="2760" spans="1:7" ht="15">
      <c r="A2760" s="103" t="s">
        <v>1192</v>
      </c>
      <c r="B2760" s="102">
        <v>2</v>
      </c>
      <c r="C2760" s="105">
        <v>0.0010075566750629723</v>
      </c>
      <c r="D2760" s="102" t="s">
        <v>652</v>
      </c>
      <c r="E2760" s="102" t="b">
        <v>0</v>
      </c>
      <c r="F2760" s="102" t="b">
        <v>0</v>
      </c>
      <c r="G2760" s="102" t="b">
        <v>0</v>
      </c>
    </row>
    <row r="2761" spans="1:7" ht="15">
      <c r="A2761" s="103" t="s">
        <v>1673</v>
      </c>
      <c r="B2761" s="102">
        <v>2</v>
      </c>
      <c r="C2761" s="105">
        <v>0.0007042518935375505</v>
      </c>
      <c r="D2761" s="102" t="s">
        <v>652</v>
      </c>
      <c r="E2761" s="102" t="b">
        <v>0</v>
      </c>
      <c r="F2761" s="102" t="b">
        <v>0</v>
      </c>
      <c r="G2761" s="102" t="b">
        <v>0</v>
      </c>
    </row>
    <row r="2762" spans="1:7" ht="15">
      <c r="A2762" s="103" t="s">
        <v>1346</v>
      </c>
      <c r="B2762" s="102">
        <v>2</v>
      </c>
      <c r="C2762" s="105">
        <v>0.0010075566750629723</v>
      </c>
      <c r="D2762" s="102" t="s">
        <v>652</v>
      </c>
      <c r="E2762" s="102" t="b">
        <v>0</v>
      </c>
      <c r="F2762" s="102" t="b">
        <v>0</v>
      </c>
      <c r="G2762" s="102" t="b">
        <v>0</v>
      </c>
    </row>
    <row r="2763" spans="1:7" ht="15">
      <c r="A2763" s="103" t="s">
        <v>966</v>
      </c>
      <c r="B2763" s="102">
        <v>2</v>
      </c>
      <c r="C2763" s="105">
        <v>0.0007042518935375505</v>
      </c>
      <c r="D2763" s="102" t="s">
        <v>652</v>
      </c>
      <c r="E2763" s="102" t="b">
        <v>0</v>
      </c>
      <c r="F2763" s="102" t="b">
        <v>0</v>
      </c>
      <c r="G2763" s="102" t="b">
        <v>0</v>
      </c>
    </row>
    <row r="2764" spans="1:7" ht="15">
      <c r="A2764" s="103" t="s">
        <v>2017</v>
      </c>
      <c r="B2764" s="102">
        <v>2</v>
      </c>
      <c r="C2764" s="105">
        <v>0.0010075566750629723</v>
      </c>
      <c r="D2764" s="102" t="s">
        <v>652</v>
      </c>
      <c r="E2764" s="102" t="b">
        <v>0</v>
      </c>
      <c r="F2764" s="102" t="b">
        <v>0</v>
      </c>
      <c r="G2764" s="102" t="b">
        <v>0</v>
      </c>
    </row>
    <row r="2765" spans="1:7" ht="15">
      <c r="A2765" s="103" t="s">
        <v>1646</v>
      </c>
      <c r="B2765" s="102">
        <v>2</v>
      </c>
      <c r="C2765" s="105">
        <v>0.0007042518935375505</v>
      </c>
      <c r="D2765" s="102" t="s">
        <v>652</v>
      </c>
      <c r="E2765" s="102" t="b">
        <v>0</v>
      </c>
      <c r="F2765" s="102" t="b">
        <v>0</v>
      </c>
      <c r="G2765" s="102" t="b">
        <v>0</v>
      </c>
    </row>
    <row r="2766" spans="1:7" ht="15">
      <c r="A2766" s="103" t="s">
        <v>1561</v>
      </c>
      <c r="B2766" s="102">
        <v>2</v>
      </c>
      <c r="C2766" s="105">
        <v>0.0007042518935375505</v>
      </c>
      <c r="D2766" s="102" t="s">
        <v>652</v>
      </c>
      <c r="E2766" s="102" t="b">
        <v>0</v>
      </c>
      <c r="F2766" s="102" t="b">
        <v>0</v>
      </c>
      <c r="G2766" s="102" t="b">
        <v>0</v>
      </c>
    </row>
    <row r="2767" spans="1:7" ht="15">
      <c r="A2767" s="103" t="s">
        <v>780</v>
      </c>
      <c r="B2767" s="102">
        <v>2</v>
      </c>
      <c r="C2767" s="105">
        <v>0.0007042518935375505</v>
      </c>
      <c r="D2767" s="102" t="s">
        <v>652</v>
      </c>
      <c r="E2767" s="102" t="b">
        <v>0</v>
      </c>
      <c r="F2767" s="102" t="b">
        <v>0</v>
      </c>
      <c r="G2767" s="102" t="b">
        <v>0</v>
      </c>
    </row>
    <row r="2768" spans="1:7" ht="15">
      <c r="A2768" s="103" t="s">
        <v>1565</v>
      </c>
      <c r="B2768" s="102">
        <v>2</v>
      </c>
      <c r="C2768" s="105">
        <v>0.0007042518935375505</v>
      </c>
      <c r="D2768" s="102" t="s">
        <v>652</v>
      </c>
      <c r="E2768" s="102" t="b">
        <v>0</v>
      </c>
      <c r="F2768" s="102" t="b">
        <v>0</v>
      </c>
      <c r="G2768" s="102" t="b">
        <v>0</v>
      </c>
    </row>
    <row r="2769" spans="1:7" ht="15">
      <c r="A2769" s="103" t="s">
        <v>730</v>
      </c>
      <c r="B2769" s="102">
        <v>2</v>
      </c>
      <c r="C2769" s="105">
        <v>0.0007042518935375505</v>
      </c>
      <c r="D2769" s="102" t="s">
        <v>652</v>
      </c>
      <c r="E2769" s="102" t="b">
        <v>0</v>
      </c>
      <c r="F2769" s="102" t="b">
        <v>0</v>
      </c>
      <c r="G2769" s="102" t="b">
        <v>0</v>
      </c>
    </row>
    <row r="2770" spans="1:7" ht="15">
      <c r="A2770" s="103" t="s">
        <v>1611</v>
      </c>
      <c r="B2770" s="102">
        <v>2</v>
      </c>
      <c r="C2770" s="105">
        <v>0.0007042518935375505</v>
      </c>
      <c r="D2770" s="102" t="s">
        <v>652</v>
      </c>
      <c r="E2770" s="102" t="b">
        <v>0</v>
      </c>
      <c r="F2770" s="102" t="b">
        <v>0</v>
      </c>
      <c r="G2770" s="102" t="b">
        <v>0</v>
      </c>
    </row>
    <row r="2771" spans="1:7" ht="15">
      <c r="A2771" s="103" t="s">
        <v>1313</v>
      </c>
      <c r="B2771" s="102">
        <v>2</v>
      </c>
      <c r="C2771" s="105">
        <v>0.0007042518935375505</v>
      </c>
      <c r="D2771" s="102" t="s">
        <v>652</v>
      </c>
      <c r="E2771" s="102" t="b">
        <v>0</v>
      </c>
      <c r="F2771" s="102" t="b">
        <v>0</v>
      </c>
      <c r="G2771" s="102" t="b">
        <v>0</v>
      </c>
    </row>
    <row r="2772" spans="1:7" ht="15">
      <c r="A2772" s="103" t="s">
        <v>855</v>
      </c>
      <c r="B2772" s="102">
        <v>2</v>
      </c>
      <c r="C2772" s="105">
        <v>0.0010075566750629723</v>
      </c>
      <c r="D2772" s="102" t="s">
        <v>652</v>
      </c>
      <c r="E2772" s="102" t="b">
        <v>0</v>
      </c>
      <c r="F2772" s="102" t="b">
        <v>0</v>
      </c>
      <c r="G2772" s="102" t="b">
        <v>0</v>
      </c>
    </row>
    <row r="2773" spans="1:7" ht="15">
      <c r="A2773" s="103" t="s">
        <v>1553</v>
      </c>
      <c r="B2773" s="102">
        <v>2</v>
      </c>
      <c r="C2773" s="105">
        <v>0.0007042518935375505</v>
      </c>
      <c r="D2773" s="102" t="s">
        <v>652</v>
      </c>
      <c r="E2773" s="102" t="b">
        <v>0</v>
      </c>
      <c r="F2773" s="102" t="b">
        <v>0</v>
      </c>
      <c r="G2773" s="102" t="b">
        <v>0</v>
      </c>
    </row>
    <row r="2774" spans="1:7" ht="15">
      <c r="A2774" s="103" t="s">
        <v>718</v>
      </c>
      <c r="B2774" s="102">
        <v>2</v>
      </c>
      <c r="C2774" s="105">
        <v>0.0010075566750629723</v>
      </c>
      <c r="D2774" s="102" t="s">
        <v>652</v>
      </c>
      <c r="E2774" s="102" t="b">
        <v>0</v>
      </c>
      <c r="F2774" s="102" t="b">
        <v>0</v>
      </c>
      <c r="G2774" s="102" t="b">
        <v>0</v>
      </c>
    </row>
    <row r="2775" spans="1:7" ht="15">
      <c r="A2775" s="103" t="s">
        <v>1620</v>
      </c>
      <c r="B2775" s="102">
        <v>2</v>
      </c>
      <c r="C2775" s="105">
        <v>0.0010075566750629723</v>
      </c>
      <c r="D2775" s="102" t="s">
        <v>652</v>
      </c>
      <c r="E2775" s="102" t="b">
        <v>0</v>
      </c>
      <c r="F2775" s="102" t="b">
        <v>0</v>
      </c>
      <c r="G2775" s="102" t="b">
        <v>0</v>
      </c>
    </row>
    <row r="2776" spans="1:7" ht="15">
      <c r="A2776" s="103" t="s">
        <v>1621</v>
      </c>
      <c r="B2776" s="102">
        <v>2</v>
      </c>
      <c r="C2776" s="105">
        <v>0.0010075566750629723</v>
      </c>
      <c r="D2776" s="102" t="s">
        <v>652</v>
      </c>
      <c r="E2776" s="102" t="b">
        <v>0</v>
      </c>
      <c r="F2776" s="102" t="b">
        <v>0</v>
      </c>
      <c r="G2776" s="102" t="b">
        <v>0</v>
      </c>
    </row>
    <row r="2777" spans="1:7" ht="15">
      <c r="A2777" s="103" t="s">
        <v>1622</v>
      </c>
      <c r="B2777" s="102">
        <v>2</v>
      </c>
      <c r="C2777" s="105">
        <v>0.0010075566750629723</v>
      </c>
      <c r="D2777" s="102" t="s">
        <v>652</v>
      </c>
      <c r="E2777" s="102" t="b">
        <v>0</v>
      </c>
      <c r="F2777" s="102" t="b">
        <v>0</v>
      </c>
      <c r="G2777" s="102" t="b">
        <v>0</v>
      </c>
    </row>
    <row r="2778" spans="1:7" ht="15">
      <c r="A2778" s="103" t="s">
        <v>1118</v>
      </c>
      <c r="B2778" s="102">
        <v>2</v>
      </c>
      <c r="C2778" s="105">
        <v>0.0007042518935375505</v>
      </c>
      <c r="D2778" s="102" t="s">
        <v>652</v>
      </c>
      <c r="E2778" s="102" t="b">
        <v>0</v>
      </c>
      <c r="F2778" s="102" t="b">
        <v>0</v>
      </c>
      <c r="G2778" s="102" t="b">
        <v>0</v>
      </c>
    </row>
    <row r="2779" spans="1:7" ht="15">
      <c r="A2779" s="103" t="s">
        <v>1623</v>
      </c>
      <c r="B2779" s="102">
        <v>2</v>
      </c>
      <c r="C2779" s="105">
        <v>0.0007042518935375505</v>
      </c>
      <c r="D2779" s="102" t="s">
        <v>652</v>
      </c>
      <c r="E2779" s="102" t="b">
        <v>0</v>
      </c>
      <c r="F2779" s="102" t="b">
        <v>0</v>
      </c>
      <c r="G2779" s="102" t="b">
        <v>0</v>
      </c>
    </row>
    <row r="2780" spans="1:7" ht="15">
      <c r="A2780" s="103" t="s">
        <v>1624</v>
      </c>
      <c r="B2780" s="102">
        <v>2</v>
      </c>
      <c r="C2780" s="105">
        <v>0.0010075566750629723</v>
      </c>
      <c r="D2780" s="102" t="s">
        <v>652</v>
      </c>
      <c r="E2780" s="102" t="b">
        <v>0</v>
      </c>
      <c r="F2780" s="102" t="b">
        <v>0</v>
      </c>
      <c r="G2780" s="102" t="b">
        <v>0</v>
      </c>
    </row>
    <row r="2781" spans="1:7" ht="15">
      <c r="A2781" s="103" t="s">
        <v>883</v>
      </c>
      <c r="B2781" s="102">
        <v>2</v>
      </c>
      <c r="C2781" s="105">
        <v>0.0007042518935375505</v>
      </c>
      <c r="D2781" s="102" t="s">
        <v>652</v>
      </c>
      <c r="E2781" s="102" t="b">
        <v>0</v>
      </c>
      <c r="F2781" s="102" t="b">
        <v>0</v>
      </c>
      <c r="G2781" s="102" t="b">
        <v>0</v>
      </c>
    </row>
    <row r="2782" spans="1:7" ht="15">
      <c r="A2782" s="103" t="s">
        <v>1052</v>
      </c>
      <c r="B2782" s="102">
        <v>2</v>
      </c>
      <c r="C2782" s="105">
        <v>0.0007042518935375505</v>
      </c>
      <c r="D2782" s="102" t="s">
        <v>652</v>
      </c>
      <c r="E2782" s="102" t="b">
        <v>0</v>
      </c>
      <c r="F2782" s="102" t="b">
        <v>0</v>
      </c>
      <c r="G2782" s="102" t="b">
        <v>0</v>
      </c>
    </row>
    <row r="2783" spans="1:7" ht="15">
      <c r="A2783" s="103" t="s">
        <v>856</v>
      </c>
      <c r="B2783" s="102">
        <v>2</v>
      </c>
      <c r="C2783" s="105">
        <v>0.0007042518935375505</v>
      </c>
      <c r="D2783" s="102" t="s">
        <v>652</v>
      </c>
      <c r="E2783" s="102" t="b">
        <v>0</v>
      </c>
      <c r="F2783" s="102" t="b">
        <v>0</v>
      </c>
      <c r="G2783" s="102" t="b">
        <v>0</v>
      </c>
    </row>
    <row r="2784" spans="1:7" ht="15">
      <c r="A2784" s="103" t="s">
        <v>1625</v>
      </c>
      <c r="B2784" s="102">
        <v>2</v>
      </c>
      <c r="C2784" s="105">
        <v>0.0007042518935375505</v>
      </c>
      <c r="D2784" s="102" t="s">
        <v>652</v>
      </c>
      <c r="E2784" s="102" t="b">
        <v>0</v>
      </c>
      <c r="F2784" s="102" t="b">
        <v>0</v>
      </c>
      <c r="G2784" s="102" t="b">
        <v>0</v>
      </c>
    </row>
    <row r="2785" spans="1:7" ht="15">
      <c r="A2785" s="103" t="s">
        <v>1628</v>
      </c>
      <c r="B2785" s="102">
        <v>2</v>
      </c>
      <c r="C2785" s="105">
        <v>0.0010075566750629723</v>
      </c>
      <c r="D2785" s="102" t="s">
        <v>652</v>
      </c>
      <c r="E2785" s="102" t="b">
        <v>0</v>
      </c>
      <c r="F2785" s="102" t="b">
        <v>0</v>
      </c>
      <c r="G2785" s="102" t="b">
        <v>0</v>
      </c>
    </row>
    <row r="2786" spans="1:7" ht="15">
      <c r="A2786" s="103" t="s">
        <v>1630</v>
      </c>
      <c r="B2786" s="102">
        <v>2</v>
      </c>
      <c r="C2786" s="105">
        <v>0.0007042518935375505</v>
      </c>
      <c r="D2786" s="102" t="s">
        <v>652</v>
      </c>
      <c r="E2786" s="102" t="b">
        <v>0</v>
      </c>
      <c r="F2786" s="102" t="b">
        <v>0</v>
      </c>
      <c r="G2786" s="102" t="b">
        <v>0</v>
      </c>
    </row>
    <row r="2787" spans="1:7" ht="15">
      <c r="A2787" s="103" t="s">
        <v>1632</v>
      </c>
      <c r="B2787" s="102">
        <v>2</v>
      </c>
      <c r="C2787" s="105">
        <v>0.0007042518935375505</v>
      </c>
      <c r="D2787" s="102" t="s">
        <v>652</v>
      </c>
      <c r="E2787" s="102" t="b">
        <v>0</v>
      </c>
      <c r="F2787" s="102" t="b">
        <v>0</v>
      </c>
      <c r="G2787" s="102" t="b">
        <v>0</v>
      </c>
    </row>
    <row r="2788" spans="1:7" ht="15">
      <c r="A2788" s="103" t="s">
        <v>1556</v>
      </c>
      <c r="B2788" s="102">
        <v>2</v>
      </c>
      <c r="C2788" s="105">
        <v>0.0007042518935375505</v>
      </c>
      <c r="D2788" s="102" t="s">
        <v>652</v>
      </c>
      <c r="E2788" s="102" t="b">
        <v>0</v>
      </c>
      <c r="F2788" s="102" t="b">
        <v>0</v>
      </c>
      <c r="G2788" s="102" t="b">
        <v>0</v>
      </c>
    </row>
    <row r="2789" spans="1:7" ht="15">
      <c r="A2789" s="103" t="s">
        <v>940</v>
      </c>
      <c r="B2789" s="102">
        <v>2</v>
      </c>
      <c r="C2789" s="105">
        <v>0.0010075566750629723</v>
      </c>
      <c r="D2789" s="102" t="s">
        <v>652</v>
      </c>
      <c r="E2789" s="102" t="b">
        <v>0</v>
      </c>
      <c r="F2789" s="102" t="b">
        <v>0</v>
      </c>
      <c r="G2789" s="102" t="b">
        <v>0</v>
      </c>
    </row>
    <row r="2790" spans="1:7" ht="15">
      <c r="A2790" s="103" t="s">
        <v>926</v>
      </c>
      <c r="B2790" s="102">
        <v>2</v>
      </c>
      <c r="C2790" s="105">
        <v>0.0007042518935375505</v>
      </c>
      <c r="D2790" s="102" t="s">
        <v>652</v>
      </c>
      <c r="E2790" s="102" t="b">
        <v>0</v>
      </c>
      <c r="F2790" s="102" t="b">
        <v>0</v>
      </c>
      <c r="G2790" s="102" t="b">
        <v>0</v>
      </c>
    </row>
    <row r="2791" spans="1:7" ht="15">
      <c r="A2791" s="103" t="s">
        <v>1318</v>
      </c>
      <c r="B2791" s="102">
        <v>2</v>
      </c>
      <c r="C2791" s="105">
        <v>0.0007042518935375505</v>
      </c>
      <c r="D2791" s="102" t="s">
        <v>652</v>
      </c>
      <c r="E2791" s="102" t="b">
        <v>0</v>
      </c>
      <c r="F2791" s="102" t="b">
        <v>0</v>
      </c>
      <c r="G2791" s="102" t="b">
        <v>0</v>
      </c>
    </row>
    <row r="2792" spans="1:7" ht="15">
      <c r="A2792" s="103" t="s">
        <v>1634</v>
      </c>
      <c r="B2792" s="102">
        <v>2</v>
      </c>
      <c r="C2792" s="105">
        <v>0.0007042518935375505</v>
      </c>
      <c r="D2792" s="102" t="s">
        <v>652</v>
      </c>
      <c r="E2792" s="102" t="b">
        <v>0</v>
      </c>
      <c r="F2792" s="102" t="b">
        <v>0</v>
      </c>
      <c r="G2792" s="102" t="b">
        <v>0</v>
      </c>
    </row>
    <row r="2793" spans="1:7" ht="15">
      <c r="A2793" s="103" t="s">
        <v>1570</v>
      </c>
      <c r="B2793" s="102">
        <v>2</v>
      </c>
      <c r="C2793" s="105">
        <v>0.0007042518935375505</v>
      </c>
      <c r="D2793" s="102" t="s">
        <v>652</v>
      </c>
      <c r="E2793" s="102" t="b">
        <v>0</v>
      </c>
      <c r="F2793" s="102" t="b">
        <v>0</v>
      </c>
      <c r="G2793" s="102" t="b">
        <v>0</v>
      </c>
    </row>
    <row r="2794" spans="1:7" ht="15">
      <c r="A2794" s="103" t="s">
        <v>1636</v>
      </c>
      <c r="B2794" s="102">
        <v>2</v>
      </c>
      <c r="C2794" s="105">
        <v>0.0010075566750629723</v>
      </c>
      <c r="D2794" s="102" t="s">
        <v>652</v>
      </c>
      <c r="E2794" s="102" t="b">
        <v>0</v>
      </c>
      <c r="F2794" s="102" t="b">
        <v>0</v>
      </c>
      <c r="G2794" s="102" t="b">
        <v>0</v>
      </c>
    </row>
    <row r="2795" spans="1:7" ht="15">
      <c r="A2795" s="103" t="s">
        <v>1572</v>
      </c>
      <c r="B2795" s="102">
        <v>2</v>
      </c>
      <c r="C2795" s="105">
        <v>0.0007042518935375505</v>
      </c>
      <c r="D2795" s="102" t="s">
        <v>652</v>
      </c>
      <c r="E2795" s="102" t="b">
        <v>0</v>
      </c>
      <c r="F2795" s="102" t="b">
        <v>0</v>
      </c>
      <c r="G2795" s="102" t="b">
        <v>0</v>
      </c>
    </row>
    <row r="2796" spans="1:7" ht="15">
      <c r="A2796" s="103" t="s">
        <v>1573</v>
      </c>
      <c r="B2796" s="102">
        <v>2</v>
      </c>
      <c r="C2796" s="105">
        <v>0.0007042518935375505</v>
      </c>
      <c r="D2796" s="102" t="s">
        <v>652</v>
      </c>
      <c r="E2796" s="102" t="b">
        <v>0</v>
      </c>
      <c r="F2796" s="102" t="b">
        <v>0</v>
      </c>
      <c r="G2796" s="102" t="b">
        <v>0</v>
      </c>
    </row>
    <row r="2797" spans="1:7" ht="15">
      <c r="A2797" s="103" t="s">
        <v>1571</v>
      </c>
      <c r="B2797" s="102">
        <v>2</v>
      </c>
      <c r="C2797" s="105">
        <v>0.0007042518935375505</v>
      </c>
      <c r="D2797" s="102" t="s">
        <v>652</v>
      </c>
      <c r="E2797" s="102" t="b">
        <v>0</v>
      </c>
      <c r="F2797" s="102" t="b">
        <v>0</v>
      </c>
      <c r="G2797" s="102" t="b">
        <v>0</v>
      </c>
    </row>
    <row r="2798" spans="1:7" ht="15">
      <c r="A2798" s="103" t="s">
        <v>1320</v>
      </c>
      <c r="B2798" s="102">
        <v>2</v>
      </c>
      <c r="C2798" s="105">
        <v>0.0007042518935375505</v>
      </c>
      <c r="D2798" s="102" t="s">
        <v>652</v>
      </c>
      <c r="E2798" s="102" t="b">
        <v>0</v>
      </c>
      <c r="F2798" s="102" t="b">
        <v>0</v>
      </c>
      <c r="G2798" s="102" t="b">
        <v>0</v>
      </c>
    </row>
    <row r="2799" spans="1:7" ht="15">
      <c r="A2799" s="103" t="s">
        <v>917</v>
      </c>
      <c r="B2799" s="102">
        <v>2</v>
      </c>
      <c r="C2799" s="105">
        <v>0.0007042518935375505</v>
      </c>
      <c r="D2799" s="102" t="s">
        <v>652</v>
      </c>
      <c r="E2799" s="102" t="b">
        <v>0</v>
      </c>
      <c r="F2799" s="102" t="b">
        <v>0</v>
      </c>
      <c r="G2799" s="102" t="b">
        <v>0</v>
      </c>
    </row>
    <row r="2800" spans="1:7" ht="15">
      <c r="A2800" s="103" t="s">
        <v>994</v>
      </c>
      <c r="B2800" s="102">
        <v>2</v>
      </c>
      <c r="C2800" s="105">
        <v>0.0010075566750629723</v>
      </c>
      <c r="D2800" s="102" t="s">
        <v>652</v>
      </c>
      <c r="E2800" s="102" t="b">
        <v>0</v>
      </c>
      <c r="F2800" s="102" t="b">
        <v>0</v>
      </c>
      <c r="G2800" s="102" t="b">
        <v>0</v>
      </c>
    </row>
    <row r="2801" spans="1:7" ht="15">
      <c r="A2801" s="103" t="s">
        <v>1142</v>
      </c>
      <c r="B2801" s="102">
        <v>2</v>
      </c>
      <c r="C2801" s="105">
        <v>0.0007042518935375505</v>
      </c>
      <c r="D2801" s="102" t="s">
        <v>652</v>
      </c>
      <c r="E2801" s="102" t="b">
        <v>0</v>
      </c>
      <c r="F2801" s="102" t="b">
        <v>0</v>
      </c>
      <c r="G2801" s="102" t="b">
        <v>0</v>
      </c>
    </row>
    <row r="2802" spans="1:7" ht="15">
      <c r="A2802" s="103" t="s">
        <v>857</v>
      </c>
      <c r="B2802" s="102">
        <v>2</v>
      </c>
      <c r="C2802" s="105">
        <v>0.0007042518935375505</v>
      </c>
      <c r="D2802" s="102" t="s">
        <v>652</v>
      </c>
      <c r="E2802" s="102" t="b">
        <v>0</v>
      </c>
      <c r="F2802" s="102" t="b">
        <v>0</v>
      </c>
      <c r="G2802" s="102" t="b">
        <v>0</v>
      </c>
    </row>
    <row r="2803" spans="1:7" ht="15">
      <c r="A2803" s="103" t="s">
        <v>1638</v>
      </c>
      <c r="B2803" s="102">
        <v>2</v>
      </c>
      <c r="C2803" s="105">
        <v>0.0010075566750629723</v>
      </c>
      <c r="D2803" s="102" t="s">
        <v>652</v>
      </c>
      <c r="E2803" s="102" t="b">
        <v>0</v>
      </c>
      <c r="F2803" s="102" t="b">
        <v>0</v>
      </c>
      <c r="G2803" s="102" t="b">
        <v>0</v>
      </c>
    </row>
    <row r="2804" spans="1:7" ht="15">
      <c r="A2804" s="103" t="s">
        <v>1639</v>
      </c>
      <c r="B2804" s="102">
        <v>2</v>
      </c>
      <c r="C2804" s="105">
        <v>0.0010075566750629723</v>
      </c>
      <c r="D2804" s="102" t="s">
        <v>652</v>
      </c>
      <c r="E2804" s="102" t="b">
        <v>0</v>
      </c>
      <c r="F2804" s="102" t="b">
        <v>0</v>
      </c>
      <c r="G2804" s="102" t="b">
        <v>0</v>
      </c>
    </row>
    <row r="2805" spans="1:7" ht="15">
      <c r="A2805" s="103" t="s">
        <v>1548</v>
      </c>
      <c r="B2805" s="102">
        <v>2</v>
      </c>
      <c r="C2805" s="105">
        <v>0.0007042518935375505</v>
      </c>
      <c r="D2805" s="102" t="s">
        <v>652</v>
      </c>
      <c r="E2805" s="102" t="b">
        <v>0</v>
      </c>
      <c r="F2805" s="102" t="b">
        <v>0</v>
      </c>
      <c r="G2805" s="102" t="b">
        <v>0</v>
      </c>
    </row>
    <row r="2806" spans="1:7" ht="15">
      <c r="A2806" s="103" t="s">
        <v>1640</v>
      </c>
      <c r="B2806" s="102">
        <v>2</v>
      </c>
      <c r="C2806" s="105">
        <v>0.0010075566750629723</v>
      </c>
      <c r="D2806" s="102" t="s">
        <v>652</v>
      </c>
      <c r="E2806" s="102" t="b">
        <v>0</v>
      </c>
      <c r="F2806" s="102" t="b">
        <v>0</v>
      </c>
      <c r="G2806" s="102" t="b">
        <v>0</v>
      </c>
    </row>
    <row r="2807" spans="1:7" ht="15">
      <c r="A2807" s="103" t="s">
        <v>1551</v>
      </c>
      <c r="B2807" s="102">
        <v>2</v>
      </c>
      <c r="C2807" s="105">
        <v>0.0007042518935375505</v>
      </c>
      <c r="D2807" s="102" t="s">
        <v>652</v>
      </c>
      <c r="E2807" s="102" t="b">
        <v>0</v>
      </c>
      <c r="F2807" s="102" t="b">
        <v>0</v>
      </c>
      <c r="G2807" s="102" t="b">
        <v>0</v>
      </c>
    </row>
    <row r="2808" spans="1:7" ht="15">
      <c r="A2808" s="103" t="s">
        <v>765</v>
      </c>
      <c r="B2808" s="102">
        <v>2</v>
      </c>
      <c r="C2808" s="105">
        <v>0.0007042518935375505</v>
      </c>
      <c r="D2808" s="102" t="s">
        <v>652</v>
      </c>
      <c r="E2808" s="102" t="b">
        <v>0</v>
      </c>
      <c r="F2808" s="102" t="b">
        <v>0</v>
      </c>
      <c r="G2808" s="102" t="b">
        <v>0</v>
      </c>
    </row>
    <row r="2809" spans="1:7" ht="15">
      <c r="A2809" s="103" t="s">
        <v>850</v>
      </c>
      <c r="B2809" s="102">
        <v>2</v>
      </c>
      <c r="C2809" s="105">
        <v>0.0007042518935375505</v>
      </c>
      <c r="D2809" s="102" t="s">
        <v>652</v>
      </c>
      <c r="E2809" s="102" t="b">
        <v>1</v>
      </c>
      <c r="F2809" s="102" t="b">
        <v>0</v>
      </c>
      <c r="G2809" s="102" t="b">
        <v>0</v>
      </c>
    </row>
    <row r="2810" spans="1:7" ht="15">
      <c r="A2810" s="103" t="s">
        <v>1643</v>
      </c>
      <c r="B2810" s="102">
        <v>2</v>
      </c>
      <c r="C2810" s="105">
        <v>0.0010075566750629723</v>
      </c>
      <c r="D2810" s="102" t="s">
        <v>652</v>
      </c>
      <c r="E2810" s="102" t="b">
        <v>0</v>
      </c>
      <c r="F2810" s="102" t="b">
        <v>0</v>
      </c>
      <c r="G2810" s="102" t="b">
        <v>0</v>
      </c>
    </row>
    <row r="2811" spans="1:7" ht="15">
      <c r="A2811" s="103" t="s">
        <v>1644</v>
      </c>
      <c r="B2811" s="102">
        <v>2</v>
      </c>
      <c r="C2811" s="105">
        <v>0.0010075566750629723</v>
      </c>
      <c r="D2811" s="102" t="s">
        <v>652</v>
      </c>
      <c r="E2811" s="102" t="b">
        <v>0</v>
      </c>
      <c r="F2811" s="102" t="b">
        <v>0</v>
      </c>
      <c r="G2811" s="102" t="b">
        <v>0</v>
      </c>
    </row>
    <row r="2812" spans="1:7" ht="15">
      <c r="A2812" s="103" t="s">
        <v>1322</v>
      </c>
      <c r="B2812" s="102">
        <v>2</v>
      </c>
      <c r="C2812" s="105">
        <v>0.0007042518935375505</v>
      </c>
      <c r="D2812" s="102" t="s">
        <v>652</v>
      </c>
      <c r="E2812" s="102" t="b">
        <v>0</v>
      </c>
      <c r="F2812" s="102" t="b">
        <v>0</v>
      </c>
      <c r="G2812" s="102" t="b">
        <v>0</v>
      </c>
    </row>
    <row r="2813" spans="1:7" ht="15">
      <c r="A2813" s="103" t="s">
        <v>1555</v>
      </c>
      <c r="B2813" s="102">
        <v>2</v>
      </c>
      <c r="C2813" s="105">
        <v>0.0007042518935375505</v>
      </c>
      <c r="D2813" s="102" t="s">
        <v>652</v>
      </c>
      <c r="E2813" s="102" t="b">
        <v>0</v>
      </c>
      <c r="F2813" s="102" t="b">
        <v>0</v>
      </c>
      <c r="G2813" s="102" t="b">
        <v>0</v>
      </c>
    </row>
    <row r="2814" spans="1:7" ht="15">
      <c r="A2814" s="103" t="s">
        <v>1648</v>
      </c>
      <c r="B2814" s="102">
        <v>2</v>
      </c>
      <c r="C2814" s="105">
        <v>0.0010075566750629723</v>
      </c>
      <c r="D2814" s="102" t="s">
        <v>652</v>
      </c>
      <c r="E2814" s="102" t="b">
        <v>0</v>
      </c>
      <c r="F2814" s="102" t="b">
        <v>0</v>
      </c>
      <c r="G2814" s="102" t="b">
        <v>0</v>
      </c>
    </row>
    <row r="2815" spans="1:7" ht="15">
      <c r="A2815" s="103" t="s">
        <v>1649</v>
      </c>
      <c r="B2815" s="102">
        <v>2</v>
      </c>
      <c r="C2815" s="105">
        <v>0.0010075566750629723</v>
      </c>
      <c r="D2815" s="102" t="s">
        <v>652</v>
      </c>
      <c r="E2815" s="102" t="b">
        <v>0</v>
      </c>
      <c r="F2815" s="102" t="b">
        <v>0</v>
      </c>
      <c r="G2815" s="102" t="b">
        <v>0</v>
      </c>
    </row>
    <row r="2816" spans="1:7" ht="15">
      <c r="A2816" s="103" t="s">
        <v>1323</v>
      </c>
      <c r="B2816" s="102">
        <v>2</v>
      </c>
      <c r="C2816" s="105">
        <v>0.0010075566750629723</v>
      </c>
      <c r="D2816" s="102" t="s">
        <v>652</v>
      </c>
      <c r="E2816" s="102" t="b">
        <v>0</v>
      </c>
      <c r="F2816" s="102" t="b">
        <v>0</v>
      </c>
      <c r="G2816" s="102" t="b">
        <v>0</v>
      </c>
    </row>
    <row r="2817" spans="1:7" ht="15">
      <c r="A2817" s="103" t="s">
        <v>1652</v>
      </c>
      <c r="B2817" s="102">
        <v>2</v>
      </c>
      <c r="C2817" s="105">
        <v>0.0010075566750629723</v>
      </c>
      <c r="D2817" s="102" t="s">
        <v>652</v>
      </c>
      <c r="E2817" s="102" t="b">
        <v>0</v>
      </c>
      <c r="F2817" s="102" t="b">
        <v>0</v>
      </c>
      <c r="G2817" s="102" t="b">
        <v>0</v>
      </c>
    </row>
    <row r="2818" spans="1:7" ht="15">
      <c r="A2818" s="103" t="s">
        <v>1653</v>
      </c>
      <c r="B2818" s="102">
        <v>2</v>
      </c>
      <c r="C2818" s="105">
        <v>0.0010075566750629723</v>
      </c>
      <c r="D2818" s="102" t="s">
        <v>652</v>
      </c>
      <c r="E2818" s="102" t="b">
        <v>0</v>
      </c>
      <c r="F2818" s="102" t="b">
        <v>0</v>
      </c>
      <c r="G2818" s="102" t="b">
        <v>0</v>
      </c>
    </row>
    <row r="2819" spans="1:7" ht="15">
      <c r="A2819" s="103" t="s">
        <v>1325</v>
      </c>
      <c r="B2819" s="102">
        <v>2</v>
      </c>
      <c r="C2819" s="105">
        <v>0.0010075566750629723</v>
      </c>
      <c r="D2819" s="102" t="s">
        <v>652</v>
      </c>
      <c r="E2819" s="102" t="b">
        <v>0</v>
      </c>
      <c r="F2819" s="102" t="b">
        <v>0</v>
      </c>
      <c r="G2819" s="102" t="b">
        <v>0</v>
      </c>
    </row>
    <row r="2820" spans="1:7" ht="15">
      <c r="A2820" s="103" t="s">
        <v>700</v>
      </c>
      <c r="B2820" s="102">
        <v>2</v>
      </c>
      <c r="C2820" s="105">
        <v>0.0007042518935375505</v>
      </c>
      <c r="D2820" s="102" t="s">
        <v>652</v>
      </c>
      <c r="E2820" s="102" t="b">
        <v>0</v>
      </c>
      <c r="F2820" s="102" t="b">
        <v>0</v>
      </c>
      <c r="G2820" s="102" t="b">
        <v>0</v>
      </c>
    </row>
    <row r="2821" spans="1:7" ht="15">
      <c r="A2821" s="103" t="s">
        <v>1327</v>
      </c>
      <c r="B2821" s="102">
        <v>2</v>
      </c>
      <c r="C2821" s="105">
        <v>0.0007042518935375505</v>
      </c>
      <c r="D2821" s="102" t="s">
        <v>652</v>
      </c>
      <c r="E2821" s="102" t="b">
        <v>0</v>
      </c>
      <c r="F2821" s="102" t="b">
        <v>0</v>
      </c>
      <c r="G2821" s="102" t="b">
        <v>0</v>
      </c>
    </row>
    <row r="2822" spans="1:7" ht="15">
      <c r="A2822" s="103" t="s">
        <v>1328</v>
      </c>
      <c r="B2822" s="102">
        <v>2</v>
      </c>
      <c r="C2822" s="105">
        <v>0.0010075566750629723</v>
      </c>
      <c r="D2822" s="102" t="s">
        <v>652</v>
      </c>
      <c r="E2822" s="102" t="b">
        <v>0</v>
      </c>
      <c r="F2822" s="102" t="b">
        <v>0</v>
      </c>
      <c r="G2822" s="102" t="b">
        <v>0</v>
      </c>
    </row>
    <row r="2823" spans="1:7" ht="15">
      <c r="A2823" s="103" t="s">
        <v>1654</v>
      </c>
      <c r="B2823" s="102">
        <v>2</v>
      </c>
      <c r="C2823" s="105">
        <v>0.0007042518935375505</v>
      </c>
      <c r="D2823" s="102" t="s">
        <v>652</v>
      </c>
      <c r="E2823" s="102" t="b">
        <v>0</v>
      </c>
      <c r="F2823" s="102" t="b">
        <v>0</v>
      </c>
      <c r="G2823" s="102" t="b">
        <v>0</v>
      </c>
    </row>
    <row r="2824" spans="1:7" ht="15">
      <c r="A2824" s="103" t="s">
        <v>1655</v>
      </c>
      <c r="B2824" s="102">
        <v>2</v>
      </c>
      <c r="C2824" s="105">
        <v>0.0007042518935375505</v>
      </c>
      <c r="D2824" s="102" t="s">
        <v>652</v>
      </c>
      <c r="E2824" s="102" t="b">
        <v>0</v>
      </c>
      <c r="F2824" s="102" t="b">
        <v>0</v>
      </c>
      <c r="G2824" s="102" t="b">
        <v>0</v>
      </c>
    </row>
    <row r="2825" spans="1:7" ht="15">
      <c r="A2825" s="103" t="s">
        <v>1245</v>
      </c>
      <c r="B2825" s="102">
        <v>2</v>
      </c>
      <c r="C2825" s="105">
        <v>0.0010075566750629723</v>
      </c>
      <c r="D2825" s="102" t="s">
        <v>652</v>
      </c>
      <c r="E2825" s="102" t="b">
        <v>0</v>
      </c>
      <c r="F2825" s="102" t="b">
        <v>0</v>
      </c>
      <c r="G2825" s="102" t="b">
        <v>0</v>
      </c>
    </row>
    <row r="2826" spans="1:7" ht="15">
      <c r="A2826" s="103" t="s">
        <v>1658</v>
      </c>
      <c r="B2826" s="102">
        <v>2</v>
      </c>
      <c r="C2826" s="105">
        <v>0.0010075566750629723</v>
      </c>
      <c r="D2826" s="102" t="s">
        <v>652</v>
      </c>
      <c r="E2826" s="102" t="b">
        <v>0</v>
      </c>
      <c r="F2826" s="102" t="b">
        <v>0</v>
      </c>
      <c r="G2826" s="102" t="b">
        <v>0</v>
      </c>
    </row>
    <row r="2827" spans="1:7" ht="15">
      <c r="A2827" s="103" t="s">
        <v>1146</v>
      </c>
      <c r="B2827" s="102">
        <v>2</v>
      </c>
      <c r="C2827" s="105">
        <v>0.0010075566750629723</v>
      </c>
      <c r="D2827" s="102" t="s">
        <v>652</v>
      </c>
      <c r="E2827" s="102" t="b">
        <v>0</v>
      </c>
      <c r="F2827" s="102" t="b">
        <v>0</v>
      </c>
      <c r="G2827" s="102" t="b">
        <v>0</v>
      </c>
    </row>
    <row r="2828" spans="1:7" ht="15">
      <c r="A2828" s="103" t="s">
        <v>1602</v>
      </c>
      <c r="B2828" s="102">
        <v>2</v>
      </c>
      <c r="C2828" s="105">
        <v>0.0007042518935375505</v>
      </c>
      <c r="D2828" s="102" t="s">
        <v>652</v>
      </c>
      <c r="E2828" s="102" t="b">
        <v>0</v>
      </c>
      <c r="F2828" s="102" t="b">
        <v>0</v>
      </c>
      <c r="G2828" s="102" t="b">
        <v>0</v>
      </c>
    </row>
    <row r="2829" spans="1:7" ht="15">
      <c r="A2829" s="103" t="s">
        <v>789</v>
      </c>
      <c r="B2829" s="102">
        <v>2</v>
      </c>
      <c r="C2829" s="105">
        <v>0.0010075566750629723</v>
      </c>
      <c r="D2829" s="102" t="s">
        <v>652</v>
      </c>
      <c r="E2829" s="102" t="b">
        <v>0</v>
      </c>
      <c r="F2829" s="102" t="b">
        <v>0</v>
      </c>
      <c r="G2829" s="102" t="b">
        <v>0</v>
      </c>
    </row>
    <row r="2830" spans="1:7" ht="15">
      <c r="A2830" s="103" t="s">
        <v>1660</v>
      </c>
      <c r="B2830" s="102">
        <v>2</v>
      </c>
      <c r="C2830" s="105">
        <v>0.0010075566750629723</v>
      </c>
      <c r="D2830" s="102" t="s">
        <v>652</v>
      </c>
      <c r="E2830" s="102" t="b">
        <v>0</v>
      </c>
      <c r="F2830" s="102" t="b">
        <v>0</v>
      </c>
      <c r="G2830" s="102" t="b">
        <v>0</v>
      </c>
    </row>
    <row r="2831" spans="1:7" ht="15">
      <c r="A2831" s="103" t="s">
        <v>1663</v>
      </c>
      <c r="B2831" s="102">
        <v>2</v>
      </c>
      <c r="C2831" s="105">
        <v>0.0010075566750629723</v>
      </c>
      <c r="D2831" s="102" t="s">
        <v>652</v>
      </c>
      <c r="E2831" s="102" t="b">
        <v>0</v>
      </c>
      <c r="F2831" s="102" t="b">
        <v>0</v>
      </c>
      <c r="G2831" s="102" t="b">
        <v>0</v>
      </c>
    </row>
    <row r="2832" spans="1:7" ht="15">
      <c r="A2832" s="103" t="s">
        <v>892</v>
      </c>
      <c r="B2832" s="102">
        <v>2</v>
      </c>
      <c r="C2832" s="105">
        <v>0.0007042518935375505</v>
      </c>
      <c r="D2832" s="102" t="s">
        <v>652</v>
      </c>
      <c r="E2832" s="102" t="b">
        <v>0</v>
      </c>
      <c r="F2832" s="102" t="b">
        <v>0</v>
      </c>
      <c r="G2832" s="102" t="b">
        <v>0</v>
      </c>
    </row>
    <row r="2833" spans="1:7" ht="15">
      <c r="A2833" s="103" t="s">
        <v>854</v>
      </c>
      <c r="B2833" s="102">
        <v>2</v>
      </c>
      <c r="C2833" s="105">
        <v>0.0007042518935375505</v>
      </c>
      <c r="D2833" s="102" t="s">
        <v>652</v>
      </c>
      <c r="E2833" s="102" t="b">
        <v>0</v>
      </c>
      <c r="F2833" s="102" t="b">
        <v>0</v>
      </c>
      <c r="G2833" s="102" t="b">
        <v>0</v>
      </c>
    </row>
    <row r="2834" spans="1:7" ht="15">
      <c r="A2834" s="103" t="s">
        <v>860</v>
      </c>
      <c r="B2834" s="102">
        <v>2</v>
      </c>
      <c r="C2834" s="105">
        <v>0.0010075566750629723</v>
      </c>
      <c r="D2834" s="102" t="s">
        <v>652</v>
      </c>
      <c r="E2834" s="102" t="b">
        <v>0</v>
      </c>
      <c r="F2834" s="102" t="b">
        <v>0</v>
      </c>
      <c r="G2834" s="102" t="b">
        <v>0</v>
      </c>
    </row>
    <row r="2835" spans="1:7" ht="15">
      <c r="A2835" s="103" t="s">
        <v>1667</v>
      </c>
      <c r="B2835" s="102">
        <v>2</v>
      </c>
      <c r="C2835" s="105">
        <v>0.0010075566750629723</v>
      </c>
      <c r="D2835" s="102" t="s">
        <v>652</v>
      </c>
      <c r="E2835" s="102" t="b">
        <v>0</v>
      </c>
      <c r="F2835" s="102" t="b">
        <v>0</v>
      </c>
      <c r="G2835" s="102" t="b">
        <v>0</v>
      </c>
    </row>
    <row r="2836" spans="1:7" ht="15">
      <c r="A2836" s="103" t="s">
        <v>1669</v>
      </c>
      <c r="B2836" s="102">
        <v>2</v>
      </c>
      <c r="C2836" s="105">
        <v>0.0010075566750629723</v>
      </c>
      <c r="D2836" s="102" t="s">
        <v>652</v>
      </c>
      <c r="E2836" s="102" t="b">
        <v>0</v>
      </c>
      <c r="F2836" s="102" t="b">
        <v>0</v>
      </c>
      <c r="G2836" s="102" t="b">
        <v>0</v>
      </c>
    </row>
    <row r="2837" spans="1:7" ht="15">
      <c r="A2837" s="103" t="s">
        <v>898</v>
      </c>
      <c r="B2837" s="102">
        <v>2</v>
      </c>
      <c r="C2837" s="105">
        <v>0.0007042518935375505</v>
      </c>
      <c r="D2837" s="102" t="s">
        <v>652</v>
      </c>
      <c r="E2837" s="102" t="b">
        <v>0</v>
      </c>
      <c r="F2837" s="102" t="b">
        <v>0</v>
      </c>
      <c r="G2837" s="102" t="b">
        <v>0</v>
      </c>
    </row>
    <row r="2838" spans="1:7" ht="15">
      <c r="A2838" s="103" t="s">
        <v>802</v>
      </c>
      <c r="B2838" s="102">
        <v>2</v>
      </c>
      <c r="C2838" s="105">
        <v>0.0010075566750629723</v>
      </c>
      <c r="D2838" s="102" t="s">
        <v>652</v>
      </c>
      <c r="E2838" s="102" t="b">
        <v>0</v>
      </c>
      <c r="F2838" s="102" t="b">
        <v>0</v>
      </c>
      <c r="G2838" s="102" t="b">
        <v>0</v>
      </c>
    </row>
    <row r="2839" spans="1:7" ht="15">
      <c r="A2839" s="103" t="s">
        <v>978</v>
      </c>
      <c r="B2839" s="102">
        <v>2</v>
      </c>
      <c r="C2839" s="105">
        <v>0.0007042518935375505</v>
      </c>
      <c r="D2839" s="102" t="s">
        <v>652</v>
      </c>
      <c r="E2839" s="102" t="b">
        <v>0</v>
      </c>
      <c r="F2839" s="102" t="b">
        <v>0</v>
      </c>
      <c r="G2839" s="102" t="b">
        <v>0</v>
      </c>
    </row>
    <row r="2840" spans="1:7" ht="15">
      <c r="A2840" s="103" t="s">
        <v>1600</v>
      </c>
      <c r="B2840" s="102">
        <v>2</v>
      </c>
      <c r="C2840" s="105">
        <v>0.0007042518935375505</v>
      </c>
      <c r="D2840" s="102" t="s">
        <v>652</v>
      </c>
      <c r="E2840" s="102" t="b">
        <v>0</v>
      </c>
      <c r="F2840" s="102" t="b">
        <v>0</v>
      </c>
      <c r="G2840" s="102" t="b">
        <v>0</v>
      </c>
    </row>
    <row r="2841" spans="1:7" ht="15">
      <c r="A2841" s="103" t="s">
        <v>1674</v>
      </c>
      <c r="B2841" s="102">
        <v>2</v>
      </c>
      <c r="C2841" s="105">
        <v>0.0010075566750629723</v>
      </c>
      <c r="D2841" s="102" t="s">
        <v>652</v>
      </c>
      <c r="E2841" s="102" t="b">
        <v>0</v>
      </c>
      <c r="F2841" s="102" t="b">
        <v>1</v>
      </c>
      <c r="G2841" s="102" t="b">
        <v>0</v>
      </c>
    </row>
    <row r="2842" spans="1:7" ht="15">
      <c r="A2842" s="103" t="s">
        <v>1569</v>
      </c>
      <c r="B2842" s="102">
        <v>2</v>
      </c>
      <c r="C2842" s="105">
        <v>0.0007042518935375505</v>
      </c>
      <c r="D2842" s="102" t="s">
        <v>652</v>
      </c>
      <c r="E2842" s="102" t="b">
        <v>0</v>
      </c>
      <c r="F2842" s="102" t="b">
        <v>0</v>
      </c>
      <c r="G2842" s="102" t="b">
        <v>0</v>
      </c>
    </row>
    <row r="2843" spans="1:7" ht="15">
      <c r="A2843" s="103" t="s">
        <v>1680</v>
      </c>
      <c r="B2843" s="102">
        <v>2</v>
      </c>
      <c r="C2843" s="105">
        <v>0.0007042518935375505</v>
      </c>
      <c r="D2843" s="102" t="s">
        <v>652</v>
      </c>
      <c r="E2843" s="102" t="b">
        <v>0</v>
      </c>
      <c r="F2843" s="102" t="b">
        <v>0</v>
      </c>
      <c r="G2843" s="102" t="b">
        <v>0</v>
      </c>
    </row>
    <row r="2844" spans="1:7" ht="15">
      <c r="A2844" s="103" t="s">
        <v>1279</v>
      </c>
      <c r="B2844" s="102">
        <v>2</v>
      </c>
      <c r="C2844" s="105">
        <v>0.0007042518935375505</v>
      </c>
      <c r="D2844" s="102" t="s">
        <v>652</v>
      </c>
      <c r="E2844" s="102" t="b">
        <v>0</v>
      </c>
      <c r="F2844" s="102" t="b">
        <v>0</v>
      </c>
      <c r="G2844" s="102" t="b">
        <v>0</v>
      </c>
    </row>
    <row r="2845" spans="1:7" ht="15">
      <c r="A2845" s="103" t="s">
        <v>1106</v>
      </c>
      <c r="B2845" s="102">
        <v>2</v>
      </c>
      <c r="C2845" s="105">
        <v>0.0010075566750629723</v>
      </c>
      <c r="D2845" s="102" t="s">
        <v>652</v>
      </c>
      <c r="E2845" s="102" t="b">
        <v>0</v>
      </c>
      <c r="F2845" s="102" t="b">
        <v>0</v>
      </c>
      <c r="G2845" s="102" t="b">
        <v>0</v>
      </c>
    </row>
    <row r="2846" spans="1:7" ht="15">
      <c r="A2846" s="103" t="s">
        <v>1557</v>
      </c>
      <c r="B2846" s="102">
        <v>2</v>
      </c>
      <c r="C2846" s="105">
        <v>0.0010075566750629723</v>
      </c>
      <c r="D2846" s="102" t="s">
        <v>652</v>
      </c>
      <c r="E2846" s="102" t="b">
        <v>1</v>
      </c>
      <c r="F2846" s="102" t="b">
        <v>0</v>
      </c>
      <c r="G2846" s="102" t="b">
        <v>0</v>
      </c>
    </row>
    <row r="2847" spans="1:7" ht="15">
      <c r="A2847" s="103" t="s">
        <v>1558</v>
      </c>
      <c r="B2847" s="102">
        <v>2</v>
      </c>
      <c r="C2847" s="105">
        <v>0.0010075566750629723</v>
      </c>
      <c r="D2847" s="102" t="s">
        <v>652</v>
      </c>
      <c r="E2847" s="102" t="b">
        <v>0</v>
      </c>
      <c r="F2847" s="102" t="b">
        <v>0</v>
      </c>
      <c r="G2847" s="102" t="b">
        <v>0</v>
      </c>
    </row>
    <row r="2848" spans="1:7" ht="15">
      <c r="A2848" s="103" t="s">
        <v>1559</v>
      </c>
      <c r="B2848" s="102">
        <v>2</v>
      </c>
      <c r="C2848" s="105">
        <v>0.0007042518935375505</v>
      </c>
      <c r="D2848" s="102" t="s">
        <v>652</v>
      </c>
      <c r="E2848" s="102" t="b">
        <v>0</v>
      </c>
      <c r="F2848" s="102" t="b">
        <v>1</v>
      </c>
      <c r="G2848" s="102" t="b">
        <v>0</v>
      </c>
    </row>
    <row r="2849" spans="1:7" ht="15">
      <c r="A2849" s="103" t="s">
        <v>1286</v>
      </c>
      <c r="B2849" s="102">
        <v>2</v>
      </c>
      <c r="C2849" s="105">
        <v>0.0007042518935375505</v>
      </c>
      <c r="D2849" s="102" t="s">
        <v>652</v>
      </c>
      <c r="E2849" s="102" t="b">
        <v>0</v>
      </c>
      <c r="F2849" s="102" t="b">
        <v>0</v>
      </c>
      <c r="G2849" s="102" t="b">
        <v>0</v>
      </c>
    </row>
    <row r="2850" spans="1:7" ht="15">
      <c r="A2850" s="103" t="s">
        <v>982</v>
      </c>
      <c r="B2850" s="102">
        <v>2</v>
      </c>
      <c r="C2850" s="105">
        <v>0.0007042518935375505</v>
      </c>
      <c r="D2850" s="102" t="s">
        <v>652</v>
      </c>
      <c r="E2850" s="102" t="b">
        <v>0</v>
      </c>
      <c r="F2850" s="102" t="b">
        <v>0</v>
      </c>
      <c r="G2850" s="102" t="b">
        <v>0</v>
      </c>
    </row>
    <row r="2851" spans="1:7" ht="15">
      <c r="A2851" s="103" t="s">
        <v>961</v>
      </c>
      <c r="B2851" s="102">
        <v>2</v>
      </c>
      <c r="C2851" s="105">
        <v>0.0007042518935375505</v>
      </c>
      <c r="D2851" s="102" t="s">
        <v>652</v>
      </c>
      <c r="E2851" s="102" t="b">
        <v>0</v>
      </c>
      <c r="F2851" s="102" t="b">
        <v>0</v>
      </c>
      <c r="G2851" s="102" t="b">
        <v>0</v>
      </c>
    </row>
    <row r="2852" spans="1:7" ht="15">
      <c r="A2852" s="103" t="s">
        <v>698</v>
      </c>
      <c r="B2852" s="102">
        <v>2</v>
      </c>
      <c r="C2852" s="105">
        <v>0.0010075566750629723</v>
      </c>
      <c r="D2852" s="102" t="s">
        <v>652</v>
      </c>
      <c r="E2852" s="102" t="b">
        <v>0</v>
      </c>
      <c r="F2852" s="102" t="b">
        <v>0</v>
      </c>
      <c r="G2852" s="102" t="b">
        <v>0</v>
      </c>
    </row>
    <row r="2853" spans="1:7" ht="15">
      <c r="A2853" s="103" t="s">
        <v>760</v>
      </c>
      <c r="B2853" s="102">
        <v>2</v>
      </c>
      <c r="C2853" s="105">
        <v>0.0007042518935375505</v>
      </c>
      <c r="D2853" s="102" t="s">
        <v>652</v>
      </c>
      <c r="E2853" s="102" t="b">
        <v>0</v>
      </c>
      <c r="F2853" s="102" t="b">
        <v>0</v>
      </c>
      <c r="G2853" s="102" t="b">
        <v>0</v>
      </c>
    </row>
    <row r="2854" spans="1:7" ht="15">
      <c r="A2854" s="103" t="s">
        <v>880</v>
      </c>
      <c r="B2854" s="102">
        <v>2</v>
      </c>
      <c r="C2854" s="105">
        <v>0.0010075566750629723</v>
      </c>
      <c r="D2854" s="102" t="s">
        <v>652</v>
      </c>
      <c r="E2854" s="102" t="b">
        <v>0</v>
      </c>
      <c r="F2854" s="102" t="b">
        <v>0</v>
      </c>
      <c r="G2854" s="102" t="b">
        <v>0</v>
      </c>
    </row>
    <row r="2855" spans="1:7" ht="15">
      <c r="A2855" s="103" t="s">
        <v>778</v>
      </c>
      <c r="B2855" s="102">
        <v>2</v>
      </c>
      <c r="C2855" s="105">
        <v>0.0010075566750629723</v>
      </c>
      <c r="D2855" s="102" t="s">
        <v>652</v>
      </c>
      <c r="E2855" s="102" t="b">
        <v>0</v>
      </c>
      <c r="F2855" s="102" t="b">
        <v>1</v>
      </c>
      <c r="G2855" s="102" t="b">
        <v>0</v>
      </c>
    </row>
    <row r="2856" spans="1:7" ht="15">
      <c r="A2856" s="103" t="s">
        <v>748</v>
      </c>
      <c r="B2856" s="102">
        <v>2</v>
      </c>
      <c r="C2856" s="105">
        <v>0.0007042518935375505</v>
      </c>
      <c r="D2856" s="102" t="s">
        <v>652</v>
      </c>
      <c r="E2856" s="102" t="b">
        <v>0</v>
      </c>
      <c r="F2856" s="102" t="b">
        <v>0</v>
      </c>
      <c r="G2856" s="102" t="b">
        <v>0</v>
      </c>
    </row>
    <row r="2857" spans="1:7" ht="15">
      <c r="A2857" s="103" t="s">
        <v>930</v>
      </c>
      <c r="B2857" s="102">
        <v>2</v>
      </c>
      <c r="C2857" s="105">
        <v>0.0010075566750629723</v>
      </c>
      <c r="D2857" s="102" t="s">
        <v>652</v>
      </c>
      <c r="E2857" s="102" t="b">
        <v>0</v>
      </c>
      <c r="F2857" s="102" t="b">
        <v>0</v>
      </c>
      <c r="G2857" s="102" t="b">
        <v>0</v>
      </c>
    </row>
    <row r="2858" spans="1:7" ht="15">
      <c r="A2858" s="103" t="s">
        <v>1843</v>
      </c>
      <c r="B2858" s="102">
        <v>2</v>
      </c>
      <c r="C2858" s="105">
        <v>0.0010075566750629723</v>
      </c>
      <c r="D2858" s="102" t="s">
        <v>652</v>
      </c>
      <c r="E2858" s="102" t="b">
        <v>0</v>
      </c>
      <c r="F2858" s="102" t="b">
        <v>0</v>
      </c>
      <c r="G2858" s="102" t="b">
        <v>0</v>
      </c>
    </row>
    <row r="2859" spans="1:7" ht="15">
      <c r="A2859" s="103" t="s">
        <v>1795</v>
      </c>
      <c r="B2859" s="102">
        <v>2</v>
      </c>
      <c r="C2859" s="105">
        <v>0.0007042518935375505</v>
      </c>
      <c r="D2859" s="102" t="s">
        <v>652</v>
      </c>
      <c r="E2859" s="102" t="b">
        <v>0</v>
      </c>
      <c r="F2859" s="102" t="b">
        <v>0</v>
      </c>
      <c r="G2859" s="102" t="b">
        <v>0</v>
      </c>
    </row>
    <row r="2860" spans="1:7" ht="15">
      <c r="A2860" s="103" t="s">
        <v>1845</v>
      </c>
      <c r="B2860" s="102">
        <v>2</v>
      </c>
      <c r="C2860" s="105">
        <v>0.0010075566750629723</v>
      </c>
      <c r="D2860" s="102" t="s">
        <v>652</v>
      </c>
      <c r="E2860" s="102" t="b">
        <v>0</v>
      </c>
      <c r="F2860" s="102" t="b">
        <v>0</v>
      </c>
      <c r="G2860" s="102" t="b">
        <v>0</v>
      </c>
    </row>
    <row r="2861" spans="1:7" ht="15">
      <c r="A2861" s="103" t="s">
        <v>1049</v>
      </c>
      <c r="B2861" s="102">
        <v>2</v>
      </c>
      <c r="C2861" s="105">
        <v>0.0007042518935375505</v>
      </c>
      <c r="D2861" s="102" t="s">
        <v>652</v>
      </c>
      <c r="E2861" s="102" t="b">
        <v>0</v>
      </c>
      <c r="F2861" s="102" t="b">
        <v>0</v>
      </c>
      <c r="G2861" s="102" t="b">
        <v>0</v>
      </c>
    </row>
    <row r="2862" spans="1:7" ht="15">
      <c r="A2862" s="103" t="s">
        <v>906</v>
      </c>
      <c r="B2862" s="102">
        <v>2</v>
      </c>
      <c r="C2862" s="105">
        <v>0.0010075566750629723</v>
      </c>
      <c r="D2862" s="102" t="s">
        <v>652</v>
      </c>
      <c r="E2862" s="102" t="b">
        <v>0</v>
      </c>
      <c r="F2862" s="102" t="b">
        <v>0</v>
      </c>
      <c r="G2862" s="102" t="b">
        <v>0</v>
      </c>
    </row>
    <row r="2863" spans="1:7" ht="15">
      <c r="A2863" s="103" t="s">
        <v>1163</v>
      </c>
      <c r="B2863" s="102">
        <v>2</v>
      </c>
      <c r="C2863" s="105">
        <v>0.0010075566750629723</v>
      </c>
      <c r="D2863" s="102" t="s">
        <v>652</v>
      </c>
      <c r="E2863" s="102" t="b">
        <v>0</v>
      </c>
      <c r="F2863" s="102" t="b">
        <v>0</v>
      </c>
      <c r="G2863" s="102" t="b">
        <v>0</v>
      </c>
    </row>
    <row r="2864" spans="1:7" ht="15">
      <c r="A2864" s="103" t="s">
        <v>903</v>
      </c>
      <c r="B2864" s="102">
        <v>2</v>
      </c>
      <c r="C2864" s="105">
        <v>0.0010075566750629723</v>
      </c>
      <c r="D2864" s="102" t="s">
        <v>652</v>
      </c>
      <c r="E2864" s="102" t="b">
        <v>0</v>
      </c>
      <c r="F2864" s="102" t="b">
        <v>0</v>
      </c>
      <c r="G2864" s="102" t="b">
        <v>0</v>
      </c>
    </row>
    <row r="2865" spans="1:7" ht="15">
      <c r="A2865" s="103" t="s">
        <v>1311</v>
      </c>
      <c r="B2865" s="102">
        <v>2</v>
      </c>
      <c r="C2865" s="105">
        <v>0.0007042518935375505</v>
      </c>
      <c r="D2865" s="102" t="s">
        <v>652</v>
      </c>
      <c r="E2865" s="102" t="b">
        <v>0</v>
      </c>
      <c r="F2865" s="102" t="b">
        <v>0</v>
      </c>
      <c r="G2865" s="102" t="b">
        <v>0</v>
      </c>
    </row>
    <row r="2866" spans="1:7" ht="15">
      <c r="A2866" s="103" t="s">
        <v>678</v>
      </c>
      <c r="B2866" s="102">
        <v>2</v>
      </c>
      <c r="C2866" s="105">
        <v>0.0007042518935375505</v>
      </c>
      <c r="D2866" s="102" t="s">
        <v>652</v>
      </c>
      <c r="E2866" s="102" t="b">
        <v>0</v>
      </c>
      <c r="F2866" s="102" t="b">
        <v>0</v>
      </c>
      <c r="G2866" s="102" t="b">
        <v>0</v>
      </c>
    </row>
    <row r="2867" spans="1:7" ht="15">
      <c r="A2867" s="103" t="s">
        <v>1790</v>
      </c>
      <c r="B2867" s="102">
        <v>2</v>
      </c>
      <c r="C2867" s="105">
        <v>0.0010075566750629723</v>
      </c>
      <c r="D2867" s="102" t="s">
        <v>652</v>
      </c>
      <c r="E2867" s="102" t="b">
        <v>0</v>
      </c>
      <c r="F2867" s="102" t="b">
        <v>0</v>
      </c>
      <c r="G2867" s="102" t="b">
        <v>0</v>
      </c>
    </row>
    <row r="2868" spans="1:7" ht="15">
      <c r="A2868" s="103" t="s">
        <v>798</v>
      </c>
      <c r="B2868" s="102">
        <v>2</v>
      </c>
      <c r="C2868" s="105">
        <v>0.0010075566750629723</v>
      </c>
      <c r="D2868" s="102" t="s">
        <v>652</v>
      </c>
      <c r="E2868" s="102" t="b">
        <v>0</v>
      </c>
      <c r="F2868" s="102" t="b">
        <v>0</v>
      </c>
      <c r="G2868" s="102" t="b">
        <v>0</v>
      </c>
    </row>
    <row r="2869" spans="1:7" ht="15">
      <c r="A2869" s="103" t="s">
        <v>1791</v>
      </c>
      <c r="B2869" s="102">
        <v>2</v>
      </c>
      <c r="C2869" s="105">
        <v>0.0010075566750629723</v>
      </c>
      <c r="D2869" s="102" t="s">
        <v>652</v>
      </c>
      <c r="E2869" s="102" t="b">
        <v>0</v>
      </c>
      <c r="F2869" s="102" t="b">
        <v>0</v>
      </c>
      <c r="G2869" s="102" t="b">
        <v>0</v>
      </c>
    </row>
    <row r="2870" spans="1:7" ht="15">
      <c r="A2870" s="103" t="s">
        <v>694</v>
      </c>
      <c r="B2870" s="102">
        <v>2</v>
      </c>
      <c r="C2870" s="105">
        <v>0.0010075566750629723</v>
      </c>
      <c r="D2870" s="102" t="s">
        <v>652</v>
      </c>
      <c r="E2870" s="102" t="b">
        <v>0</v>
      </c>
      <c r="F2870" s="102" t="b">
        <v>0</v>
      </c>
      <c r="G2870" s="102" t="b">
        <v>0</v>
      </c>
    </row>
    <row r="2871" spans="1:7" ht="15">
      <c r="A2871" s="103" t="s">
        <v>1401</v>
      </c>
      <c r="B2871" s="102">
        <v>2</v>
      </c>
      <c r="C2871" s="105">
        <v>0.0010075566750629723</v>
      </c>
      <c r="D2871" s="102" t="s">
        <v>652</v>
      </c>
      <c r="E2871" s="102" t="b">
        <v>0</v>
      </c>
      <c r="F2871" s="102" t="b">
        <v>0</v>
      </c>
      <c r="G2871" s="102" t="b">
        <v>0</v>
      </c>
    </row>
    <row r="2872" spans="1:7" ht="15">
      <c r="A2872" s="103" t="s">
        <v>907</v>
      </c>
      <c r="B2872" s="102">
        <v>2</v>
      </c>
      <c r="C2872" s="105">
        <v>0.0010075566750629723</v>
      </c>
      <c r="D2872" s="102" t="s">
        <v>652</v>
      </c>
      <c r="E2872" s="102" t="b">
        <v>0</v>
      </c>
      <c r="F2872" s="102" t="b">
        <v>0</v>
      </c>
      <c r="G2872" s="102" t="b">
        <v>0</v>
      </c>
    </row>
    <row r="2873" spans="1:7" ht="15">
      <c r="A2873" s="103" t="s">
        <v>696</v>
      </c>
      <c r="B2873" s="102">
        <v>2</v>
      </c>
      <c r="C2873" s="105">
        <v>0.0010075566750629723</v>
      </c>
      <c r="D2873" s="102" t="s">
        <v>652</v>
      </c>
      <c r="E2873" s="102" t="b">
        <v>0</v>
      </c>
      <c r="F2873" s="102" t="b">
        <v>0</v>
      </c>
      <c r="G2873" s="102" t="b">
        <v>0</v>
      </c>
    </row>
    <row r="2874" spans="1:7" ht="15">
      <c r="A2874" s="103" t="s">
        <v>1594</v>
      </c>
      <c r="B2874" s="102">
        <v>2</v>
      </c>
      <c r="C2874" s="105">
        <v>0.0010075566750629723</v>
      </c>
      <c r="D2874" s="102" t="s">
        <v>652</v>
      </c>
      <c r="E2874" s="102" t="b">
        <v>0</v>
      </c>
      <c r="F2874" s="102" t="b">
        <v>0</v>
      </c>
      <c r="G2874" s="102" t="b">
        <v>0</v>
      </c>
    </row>
    <row r="2875" spans="1:7" ht="15">
      <c r="A2875" s="103" t="s">
        <v>1260</v>
      </c>
      <c r="B2875" s="102">
        <v>2</v>
      </c>
      <c r="C2875" s="105">
        <v>0.0010075566750629723</v>
      </c>
      <c r="D2875" s="102" t="s">
        <v>652</v>
      </c>
      <c r="E2875" s="102" t="b">
        <v>0</v>
      </c>
      <c r="F2875" s="102" t="b">
        <v>0</v>
      </c>
      <c r="G2875" s="102" t="b">
        <v>0</v>
      </c>
    </row>
    <row r="2876" spans="1:7" ht="15">
      <c r="A2876" s="103" t="s">
        <v>1596</v>
      </c>
      <c r="B2876" s="102">
        <v>2</v>
      </c>
      <c r="C2876" s="105">
        <v>0.0010075566750629723</v>
      </c>
      <c r="D2876" s="102" t="s">
        <v>652</v>
      </c>
      <c r="E2876" s="102" t="b">
        <v>0</v>
      </c>
      <c r="F2876" s="102" t="b">
        <v>0</v>
      </c>
      <c r="G2876" s="102" t="b">
        <v>0</v>
      </c>
    </row>
    <row r="2877" spans="1:7" ht="15">
      <c r="A2877" s="103" t="s">
        <v>1598</v>
      </c>
      <c r="B2877" s="102">
        <v>2</v>
      </c>
      <c r="C2877" s="105">
        <v>0.0010075566750629723</v>
      </c>
      <c r="D2877" s="102" t="s">
        <v>652</v>
      </c>
      <c r="E2877" s="102" t="b">
        <v>0</v>
      </c>
      <c r="F2877" s="102" t="b">
        <v>0</v>
      </c>
      <c r="G2877" s="102" t="b">
        <v>0</v>
      </c>
    </row>
    <row r="2878" spans="1:7" ht="15">
      <c r="A2878" s="103" t="s">
        <v>1101</v>
      </c>
      <c r="B2878" s="102">
        <v>2</v>
      </c>
      <c r="C2878" s="105">
        <v>0.0010075566750629723</v>
      </c>
      <c r="D2878" s="102" t="s">
        <v>652</v>
      </c>
      <c r="E2878" s="102" t="b">
        <v>0</v>
      </c>
      <c r="F2878" s="102" t="b">
        <v>1</v>
      </c>
      <c r="G2878" s="102" t="b">
        <v>0</v>
      </c>
    </row>
    <row r="2879" spans="1:7" ht="15">
      <c r="A2879" s="103" t="s">
        <v>672</v>
      </c>
      <c r="B2879" s="102">
        <v>7</v>
      </c>
      <c r="C2879" s="105">
        <v>0</v>
      </c>
      <c r="D2879" s="102" t="s">
        <v>653</v>
      </c>
      <c r="E2879" s="102" t="b">
        <v>0</v>
      </c>
      <c r="F2879" s="102" t="b">
        <v>0</v>
      </c>
      <c r="G2879" s="102" t="b">
        <v>0</v>
      </c>
    </row>
    <row r="2880" spans="1:7" ht="15">
      <c r="A2880" s="103" t="s">
        <v>710</v>
      </c>
      <c r="B2880" s="102">
        <v>6</v>
      </c>
      <c r="C2880" s="105">
        <v>0</v>
      </c>
      <c r="D2880" s="102" t="s">
        <v>653</v>
      </c>
      <c r="E2880" s="102" t="b">
        <v>0</v>
      </c>
      <c r="F2880" s="102" t="b">
        <v>0</v>
      </c>
      <c r="G2880" s="102" t="b">
        <v>0</v>
      </c>
    </row>
    <row r="2881" spans="1:7" ht="15">
      <c r="A2881" s="103" t="s">
        <v>367</v>
      </c>
      <c r="B2881" s="102">
        <v>6</v>
      </c>
      <c r="C2881" s="105">
        <v>0</v>
      </c>
      <c r="D2881" s="102" t="s">
        <v>653</v>
      </c>
      <c r="E2881" s="102" t="b">
        <v>0</v>
      </c>
      <c r="F2881" s="102" t="b">
        <v>0</v>
      </c>
      <c r="G2881" s="102" t="b">
        <v>0</v>
      </c>
    </row>
    <row r="2882" spans="1:7" ht="15">
      <c r="A2882" s="103" t="s">
        <v>767</v>
      </c>
      <c r="B2882" s="102">
        <v>6</v>
      </c>
      <c r="C2882" s="105">
        <v>0.02136363827102966</v>
      </c>
      <c r="D2882" s="102" t="s">
        <v>653</v>
      </c>
      <c r="E2882" s="102" t="b">
        <v>0</v>
      </c>
      <c r="F2882" s="102" t="b">
        <v>0</v>
      </c>
      <c r="G2882" s="102" t="b">
        <v>0</v>
      </c>
    </row>
    <row r="2883" spans="1:7" ht="15">
      <c r="A2883" s="103" t="s">
        <v>671</v>
      </c>
      <c r="B2883" s="102">
        <v>5</v>
      </c>
      <c r="C2883" s="105">
        <v>0.017803031892524718</v>
      </c>
      <c r="D2883" s="102" t="s">
        <v>653</v>
      </c>
      <c r="E2883" s="102" t="b">
        <v>0</v>
      </c>
      <c r="F2883" s="102" t="b">
        <v>0</v>
      </c>
      <c r="G2883" s="102" t="b">
        <v>0</v>
      </c>
    </row>
    <row r="2884" spans="1:7" ht="15">
      <c r="A2884" s="103" t="s">
        <v>1195</v>
      </c>
      <c r="B2884" s="102">
        <v>4</v>
      </c>
      <c r="C2884" s="105">
        <v>0.014242425514019774</v>
      </c>
      <c r="D2884" s="102" t="s">
        <v>653</v>
      </c>
      <c r="E2884" s="102" t="b">
        <v>0</v>
      </c>
      <c r="F2884" s="102" t="b">
        <v>0</v>
      </c>
      <c r="G2884" s="102" t="b">
        <v>0</v>
      </c>
    </row>
    <row r="2885" spans="1:7" ht="15">
      <c r="A2885" s="103" t="s">
        <v>1372</v>
      </c>
      <c r="B2885" s="102">
        <v>3</v>
      </c>
      <c r="C2885" s="105">
        <v>0.01068181913551483</v>
      </c>
      <c r="D2885" s="102" t="s">
        <v>653</v>
      </c>
      <c r="E2885" s="102" t="b">
        <v>1</v>
      </c>
      <c r="F2885" s="102" t="b">
        <v>0</v>
      </c>
      <c r="G2885" s="102" t="b">
        <v>0</v>
      </c>
    </row>
    <row r="2886" spans="1:7" ht="15">
      <c r="A2886" s="103" t="s">
        <v>730</v>
      </c>
      <c r="B2886" s="102">
        <v>3</v>
      </c>
      <c r="C2886" s="105">
        <v>0.00394234162064958</v>
      </c>
      <c r="D2886" s="102" t="s">
        <v>653</v>
      </c>
      <c r="E2886" s="102" t="b">
        <v>0</v>
      </c>
      <c r="F2886" s="102" t="b">
        <v>0</v>
      </c>
      <c r="G2886" s="102" t="b">
        <v>0</v>
      </c>
    </row>
    <row r="2887" spans="1:7" ht="15">
      <c r="A2887" s="103" t="s">
        <v>833</v>
      </c>
      <c r="B2887" s="102">
        <v>3</v>
      </c>
      <c r="C2887" s="105">
        <v>0.01068181913551483</v>
      </c>
      <c r="D2887" s="102" t="s">
        <v>653</v>
      </c>
      <c r="E2887" s="102" t="b">
        <v>0</v>
      </c>
      <c r="F2887" s="102" t="b">
        <v>0</v>
      </c>
      <c r="G2887" s="102" t="b">
        <v>0</v>
      </c>
    </row>
    <row r="2888" spans="1:7" ht="15">
      <c r="A2888" s="103" t="s">
        <v>699</v>
      </c>
      <c r="B2888" s="102">
        <v>2</v>
      </c>
      <c r="C2888" s="105">
        <v>0.00262822774709972</v>
      </c>
      <c r="D2888" s="102" t="s">
        <v>653</v>
      </c>
      <c r="E2888" s="102" t="b">
        <v>0</v>
      </c>
      <c r="F2888" s="102" t="b">
        <v>0</v>
      </c>
      <c r="G2888" s="102" t="b">
        <v>0</v>
      </c>
    </row>
    <row r="2889" spans="1:7" ht="15">
      <c r="A2889" s="103" t="s">
        <v>819</v>
      </c>
      <c r="B2889" s="102">
        <v>2</v>
      </c>
      <c r="C2889" s="105">
        <v>0.007121212757009887</v>
      </c>
      <c r="D2889" s="102" t="s">
        <v>653</v>
      </c>
      <c r="E2889" s="102" t="b">
        <v>0</v>
      </c>
      <c r="F2889" s="102" t="b">
        <v>0</v>
      </c>
      <c r="G2889" s="102" t="b">
        <v>0</v>
      </c>
    </row>
    <row r="2890" spans="1:7" ht="15">
      <c r="A2890" s="103" t="s">
        <v>776</v>
      </c>
      <c r="B2890" s="102">
        <v>2</v>
      </c>
      <c r="C2890" s="105">
        <v>0.007121212757009887</v>
      </c>
      <c r="D2890" s="102" t="s">
        <v>653</v>
      </c>
      <c r="E2890" s="102" t="b">
        <v>0</v>
      </c>
      <c r="F2890" s="102" t="b">
        <v>0</v>
      </c>
      <c r="G2890" s="102" t="b">
        <v>0</v>
      </c>
    </row>
    <row r="2891" spans="1:7" ht="15">
      <c r="A2891" s="103" t="s">
        <v>761</v>
      </c>
      <c r="B2891" s="102">
        <v>2</v>
      </c>
      <c r="C2891" s="105">
        <v>0.007121212757009887</v>
      </c>
      <c r="D2891" s="102" t="s">
        <v>653</v>
      </c>
      <c r="E2891" s="102" t="b">
        <v>0</v>
      </c>
      <c r="F2891" s="102" t="b">
        <v>0</v>
      </c>
      <c r="G2891" s="102" t="b">
        <v>0</v>
      </c>
    </row>
    <row r="2892" spans="1:7" ht="15">
      <c r="A2892" s="103" t="s">
        <v>712</v>
      </c>
      <c r="B2892" s="102">
        <v>2</v>
      </c>
      <c r="C2892" s="105">
        <v>0.007121212757009887</v>
      </c>
      <c r="D2892" s="102" t="s">
        <v>653</v>
      </c>
      <c r="E2892" s="102" t="b">
        <v>0</v>
      </c>
      <c r="F2892" s="102" t="b">
        <v>0</v>
      </c>
      <c r="G2892" s="102" t="b">
        <v>0</v>
      </c>
    </row>
    <row r="2893" spans="1:7" ht="15">
      <c r="A2893" s="103" t="s">
        <v>684</v>
      </c>
      <c r="B2893" s="102">
        <v>2</v>
      </c>
      <c r="C2893" s="105">
        <v>0.00262822774709972</v>
      </c>
      <c r="D2893" s="102" t="s">
        <v>653</v>
      </c>
      <c r="E2893" s="102" t="b">
        <v>0</v>
      </c>
      <c r="F2893" s="102" t="b">
        <v>0</v>
      </c>
      <c r="G2893" s="102" t="b">
        <v>0</v>
      </c>
    </row>
    <row r="2894" spans="1:7" ht="15">
      <c r="A2894" s="103" t="s">
        <v>680</v>
      </c>
      <c r="B2894" s="102">
        <v>2</v>
      </c>
      <c r="C2894" s="105">
        <v>0.007121212757009887</v>
      </c>
      <c r="D2894" s="102" t="s">
        <v>653</v>
      </c>
      <c r="E2894" s="102" t="b">
        <v>0</v>
      </c>
      <c r="F2894" s="102" t="b">
        <v>0</v>
      </c>
      <c r="G2894" s="102" t="b">
        <v>0</v>
      </c>
    </row>
    <row r="2895" spans="1:7" ht="15">
      <c r="A2895" s="103" t="s">
        <v>715</v>
      </c>
      <c r="B2895" s="102">
        <v>2</v>
      </c>
      <c r="C2895" s="105">
        <v>0.007121212757009887</v>
      </c>
      <c r="D2895" s="102" t="s">
        <v>653</v>
      </c>
      <c r="E2895" s="102" t="b">
        <v>0</v>
      </c>
      <c r="F2895" s="102" t="b">
        <v>0</v>
      </c>
      <c r="G2895" s="102" t="b">
        <v>0</v>
      </c>
    </row>
    <row r="2896" spans="1:7" ht="15">
      <c r="A2896" s="103" t="s">
        <v>677</v>
      </c>
      <c r="B2896" s="102">
        <v>2</v>
      </c>
      <c r="C2896" s="105">
        <v>0.007121212757009887</v>
      </c>
      <c r="D2896" s="102" t="s">
        <v>653</v>
      </c>
      <c r="E2896" s="102" t="b">
        <v>0</v>
      </c>
      <c r="F2896" s="102" t="b">
        <v>0</v>
      </c>
      <c r="G2896" s="102" t="b">
        <v>0</v>
      </c>
    </row>
    <row r="2897" spans="1:7" ht="15">
      <c r="A2897" s="103" t="s">
        <v>1064</v>
      </c>
      <c r="B2897" s="102">
        <v>2</v>
      </c>
      <c r="C2897" s="105">
        <v>0.007121212757009887</v>
      </c>
      <c r="D2897" s="102" t="s">
        <v>653</v>
      </c>
      <c r="E2897" s="102" t="b">
        <v>0</v>
      </c>
      <c r="F2897" s="102" t="b">
        <v>0</v>
      </c>
      <c r="G2897" s="102" t="b">
        <v>0</v>
      </c>
    </row>
    <row r="2898" spans="1:7" ht="15">
      <c r="A2898" s="103" t="s">
        <v>1420</v>
      </c>
      <c r="B2898" s="102">
        <v>2</v>
      </c>
      <c r="C2898" s="105">
        <v>0.007121212757009887</v>
      </c>
      <c r="D2898" s="102" t="s">
        <v>653</v>
      </c>
      <c r="E2898" s="102" t="b">
        <v>0</v>
      </c>
      <c r="F2898" s="102" t="b">
        <v>0</v>
      </c>
      <c r="G2898" s="102" t="b">
        <v>0</v>
      </c>
    </row>
    <row r="2899" spans="1:7" ht="15">
      <c r="A2899" s="103" t="s">
        <v>898</v>
      </c>
      <c r="B2899" s="102">
        <v>2</v>
      </c>
      <c r="C2899" s="105">
        <v>0.007121212757009887</v>
      </c>
      <c r="D2899" s="102" t="s">
        <v>653</v>
      </c>
      <c r="E2899" s="102" t="b">
        <v>0</v>
      </c>
      <c r="F2899" s="102" t="b">
        <v>0</v>
      </c>
      <c r="G2899"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37892-0F4C-4182-98DC-24A9E791A98C}">
  <dimension ref="A1:L17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2035</v>
      </c>
      <c r="B1" s="13" t="s">
        <v>2036</v>
      </c>
      <c r="C1" s="13" t="s">
        <v>2026</v>
      </c>
      <c r="D1" s="13" t="s">
        <v>2030</v>
      </c>
      <c r="E1" s="13" t="s">
        <v>2037</v>
      </c>
      <c r="F1" s="13" t="s">
        <v>144</v>
      </c>
      <c r="G1" s="13" t="s">
        <v>2038</v>
      </c>
      <c r="H1" s="13" t="s">
        <v>2039</v>
      </c>
      <c r="I1" s="13" t="s">
        <v>2040</v>
      </c>
      <c r="J1" s="13" t="s">
        <v>2041</v>
      </c>
      <c r="K1" s="13" t="s">
        <v>2042</v>
      </c>
      <c r="L1" s="13" t="s">
        <v>2043</v>
      </c>
    </row>
    <row r="2" spans="1:12" ht="15">
      <c r="A2" s="102" t="s">
        <v>367</v>
      </c>
      <c r="B2" s="102" t="s">
        <v>672</v>
      </c>
      <c r="C2" s="102">
        <v>40</v>
      </c>
      <c r="D2" s="105">
        <v>0.0020565647405316745</v>
      </c>
      <c r="E2" s="105">
        <v>1.3594246142324595</v>
      </c>
      <c r="F2" s="102" t="s">
        <v>2031</v>
      </c>
      <c r="G2" s="102" t="b">
        <v>0</v>
      </c>
      <c r="H2" s="102" t="b">
        <v>0</v>
      </c>
      <c r="I2" s="102" t="b">
        <v>0</v>
      </c>
      <c r="J2" s="102" t="b">
        <v>0</v>
      </c>
      <c r="K2" s="102" t="b">
        <v>0</v>
      </c>
      <c r="L2" s="102" t="b">
        <v>0</v>
      </c>
    </row>
    <row r="3" spans="1:12" ht="15">
      <c r="A3" s="103" t="s">
        <v>672</v>
      </c>
      <c r="B3" s="102" t="s">
        <v>671</v>
      </c>
      <c r="C3" s="102">
        <v>25</v>
      </c>
      <c r="D3" s="105">
        <v>0.0016875513689206326</v>
      </c>
      <c r="E3" s="105">
        <v>0.9118441174076042</v>
      </c>
      <c r="F3" s="102" t="s">
        <v>2031</v>
      </c>
      <c r="G3" s="102" t="b">
        <v>0</v>
      </c>
      <c r="H3" s="102" t="b">
        <v>0</v>
      </c>
      <c r="I3" s="102" t="b">
        <v>0</v>
      </c>
      <c r="J3" s="102" t="b">
        <v>0</v>
      </c>
      <c r="K3" s="102" t="b">
        <v>0</v>
      </c>
      <c r="L3" s="102" t="b">
        <v>0</v>
      </c>
    </row>
    <row r="4" spans="1:12" ht="15">
      <c r="A4" s="103" t="s">
        <v>697</v>
      </c>
      <c r="B4" s="102" t="s">
        <v>705</v>
      </c>
      <c r="C4" s="102">
        <v>25</v>
      </c>
      <c r="D4" s="105">
        <v>0.002313107229648558</v>
      </c>
      <c r="E4" s="105">
        <v>2.4648714029754757</v>
      </c>
      <c r="F4" s="102" t="s">
        <v>2031</v>
      </c>
      <c r="G4" s="102" t="b">
        <v>0</v>
      </c>
      <c r="H4" s="102" t="b">
        <v>0</v>
      </c>
      <c r="I4" s="102" t="b">
        <v>0</v>
      </c>
      <c r="J4" s="102" t="b">
        <v>0</v>
      </c>
      <c r="K4" s="102" t="b">
        <v>0</v>
      </c>
      <c r="L4" s="102" t="b">
        <v>0</v>
      </c>
    </row>
    <row r="5" spans="1:12" ht="15">
      <c r="A5" s="103" t="s">
        <v>690</v>
      </c>
      <c r="B5" s="102" t="s">
        <v>711</v>
      </c>
      <c r="C5" s="102">
        <v>17</v>
      </c>
      <c r="D5" s="105">
        <v>0.0015729129161610195</v>
      </c>
      <c r="E5" s="105">
        <v>2.3105086044269547</v>
      </c>
      <c r="F5" s="102" t="s">
        <v>2031</v>
      </c>
      <c r="G5" s="102" t="b">
        <v>0</v>
      </c>
      <c r="H5" s="102" t="b">
        <v>0</v>
      </c>
      <c r="I5" s="102" t="b">
        <v>0</v>
      </c>
      <c r="J5" s="102" t="b">
        <v>0</v>
      </c>
      <c r="K5" s="102" t="b">
        <v>0</v>
      </c>
      <c r="L5" s="102" t="b">
        <v>0</v>
      </c>
    </row>
    <row r="6" spans="1:12" ht="15">
      <c r="A6" s="103" t="s">
        <v>672</v>
      </c>
      <c r="B6" s="102" t="s">
        <v>710</v>
      </c>
      <c r="C6" s="102">
        <v>14</v>
      </c>
      <c r="D6" s="105">
        <v>0.0012953400486031927</v>
      </c>
      <c r="E6" s="105">
        <v>1.6563978597587106</v>
      </c>
      <c r="F6" s="102" t="s">
        <v>2031</v>
      </c>
      <c r="G6" s="102" t="b">
        <v>0</v>
      </c>
      <c r="H6" s="102" t="b">
        <v>0</v>
      </c>
      <c r="I6" s="102" t="b">
        <v>0</v>
      </c>
      <c r="J6" s="102" t="b">
        <v>0</v>
      </c>
      <c r="K6" s="102" t="b">
        <v>0</v>
      </c>
      <c r="L6" s="102" t="b">
        <v>0</v>
      </c>
    </row>
    <row r="7" spans="1:12" ht="15">
      <c r="A7" s="103" t="s">
        <v>724</v>
      </c>
      <c r="B7" s="102" t="s">
        <v>675</v>
      </c>
      <c r="C7" s="102">
        <v>14</v>
      </c>
      <c r="D7" s="105">
        <v>0.001800707698983847</v>
      </c>
      <c r="E7" s="105">
        <v>2.0330346411120184</v>
      </c>
      <c r="F7" s="102" t="s">
        <v>2031</v>
      </c>
      <c r="G7" s="102" t="b">
        <v>0</v>
      </c>
      <c r="H7" s="102" t="b">
        <v>0</v>
      </c>
      <c r="I7" s="102" t="b">
        <v>0</v>
      </c>
      <c r="J7" s="102" t="b">
        <v>0</v>
      </c>
      <c r="K7" s="102" t="b">
        <v>0</v>
      </c>
      <c r="L7" s="102" t="b">
        <v>0</v>
      </c>
    </row>
    <row r="8" spans="1:12" ht="15">
      <c r="A8" s="103" t="s">
        <v>367</v>
      </c>
      <c r="B8" s="102" t="s">
        <v>684</v>
      </c>
      <c r="C8" s="102">
        <v>14</v>
      </c>
      <c r="D8" s="105">
        <v>0.001499455352664751</v>
      </c>
      <c r="E8" s="105">
        <v>1.4386058602800842</v>
      </c>
      <c r="F8" s="102" t="s">
        <v>2031</v>
      </c>
      <c r="G8" s="102" t="b">
        <v>0</v>
      </c>
      <c r="H8" s="102" t="b">
        <v>0</v>
      </c>
      <c r="I8" s="102" t="b">
        <v>0</v>
      </c>
      <c r="J8" s="102" t="b">
        <v>0</v>
      </c>
      <c r="K8" s="102" t="b">
        <v>0</v>
      </c>
      <c r="L8" s="102" t="b">
        <v>0</v>
      </c>
    </row>
    <row r="9" spans="1:12" ht="15">
      <c r="A9" s="103" t="s">
        <v>671</v>
      </c>
      <c r="B9" s="102" t="s">
        <v>675</v>
      </c>
      <c r="C9" s="102">
        <v>14</v>
      </c>
      <c r="D9" s="105">
        <v>0.001499455352664751</v>
      </c>
      <c r="E9" s="105">
        <v>0.961152633805893</v>
      </c>
      <c r="F9" s="102" t="s">
        <v>2031</v>
      </c>
      <c r="G9" s="102" t="b">
        <v>0</v>
      </c>
      <c r="H9" s="102" t="b">
        <v>0</v>
      </c>
      <c r="I9" s="102" t="b">
        <v>0</v>
      </c>
      <c r="J9" s="102" t="b">
        <v>0</v>
      </c>
      <c r="K9" s="102" t="b">
        <v>0</v>
      </c>
      <c r="L9" s="102" t="b">
        <v>0</v>
      </c>
    </row>
    <row r="10" spans="1:12" ht="15">
      <c r="A10" s="103" t="s">
        <v>684</v>
      </c>
      <c r="B10" s="102" t="s">
        <v>699</v>
      </c>
      <c r="C10" s="102">
        <v>13</v>
      </c>
      <c r="D10" s="105">
        <v>0.001392351398902983</v>
      </c>
      <c r="E10" s="105">
        <v>2.068509289749122</v>
      </c>
      <c r="F10" s="102" t="s">
        <v>2031</v>
      </c>
      <c r="G10" s="102" t="b">
        <v>0</v>
      </c>
      <c r="H10" s="102" t="b">
        <v>0</v>
      </c>
      <c r="I10" s="102" t="b">
        <v>0</v>
      </c>
      <c r="J10" s="102" t="b">
        <v>0</v>
      </c>
      <c r="K10" s="102" t="b">
        <v>0</v>
      </c>
      <c r="L10" s="102" t="b">
        <v>0</v>
      </c>
    </row>
    <row r="11" spans="1:12" ht="15">
      <c r="A11" s="103" t="s">
        <v>698</v>
      </c>
      <c r="B11" s="102" t="s">
        <v>671</v>
      </c>
      <c r="C11" s="102">
        <v>12</v>
      </c>
      <c r="D11" s="105">
        <v>0.0010624881041473107</v>
      </c>
      <c r="E11" s="105">
        <v>1.2134727272006853</v>
      </c>
      <c r="F11" s="102" t="s">
        <v>2031</v>
      </c>
      <c r="G11" s="102" t="b">
        <v>0</v>
      </c>
      <c r="H11" s="102" t="b">
        <v>0</v>
      </c>
      <c r="I11" s="102" t="b">
        <v>0</v>
      </c>
      <c r="J11" s="102" t="b">
        <v>0</v>
      </c>
      <c r="K11" s="102" t="b">
        <v>0</v>
      </c>
      <c r="L11" s="102" t="b">
        <v>0</v>
      </c>
    </row>
    <row r="12" spans="1:12" ht="15">
      <c r="A12" s="103" t="s">
        <v>691</v>
      </c>
      <c r="B12" s="102" t="s">
        <v>768</v>
      </c>
      <c r="C12" s="102">
        <v>11</v>
      </c>
      <c r="D12" s="105">
        <v>0.0016720983780540298</v>
      </c>
      <c r="E12" s="105">
        <v>2.3370521685462604</v>
      </c>
      <c r="F12" s="102" t="s">
        <v>2031</v>
      </c>
      <c r="G12" s="102" t="b">
        <v>0</v>
      </c>
      <c r="H12" s="102" t="b">
        <v>0</v>
      </c>
      <c r="I12" s="102" t="b">
        <v>0</v>
      </c>
      <c r="J12" s="102" t="b">
        <v>1</v>
      </c>
      <c r="K12" s="102" t="b">
        <v>0</v>
      </c>
      <c r="L12" s="102" t="b">
        <v>0</v>
      </c>
    </row>
    <row r="13" spans="1:12" ht="15">
      <c r="A13" s="103" t="s">
        <v>690</v>
      </c>
      <c r="B13" s="102" t="s">
        <v>757</v>
      </c>
      <c r="C13" s="102">
        <v>11</v>
      </c>
      <c r="D13" s="105">
        <v>0.0022253699152579394</v>
      </c>
      <c r="E13" s="105">
        <v>2.3070889451688172</v>
      </c>
      <c r="F13" s="102" t="s">
        <v>2031</v>
      </c>
      <c r="G13" s="102" t="b">
        <v>0</v>
      </c>
      <c r="H13" s="102" t="b">
        <v>0</v>
      </c>
      <c r="I13" s="102" t="b">
        <v>0</v>
      </c>
      <c r="J13" s="102" t="b">
        <v>0</v>
      </c>
      <c r="K13" s="102" t="b">
        <v>0</v>
      </c>
      <c r="L13" s="102" t="b">
        <v>0</v>
      </c>
    </row>
    <row r="14" spans="1:12" ht="15">
      <c r="A14" s="103" t="s">
        <v>751</v>
      </c>
      <c r="B14" s="102" t="s">
        <v>783</v>
      </c>
      <c r="C14" s="102">
        <v>11</v>
      </c>
      <c r="D14" s="105">
        <v>0.0022253699152579394</v>
      </c>
      <c r="E14" s="105">
        <v>2.696595786303992</v>
      </c>
      <c r="F14" s="102" t="s">
        <v>2031</v>
      </c>
      <c r="G14" s="102" t="b">
        <v>1</v>
      </c>
      <c r="H14" s="102" t="b">
        <v>0</v>
      </c>
      <c r="I14" s="102" t="b">
        <v>0</v>
      </c>
      <c r="J14" s="102" t="b">
        <v>0</v>
      </c>
      <c r="K14" s="102" t="b">
        <v>0</v>
      </c>
      <c r="L14" s="102" t="b">
        <v>0</v>
      </c>
    </row>
    <row r="15" spans="1:12" ht="15">
      <c r="A15" s="103" t="s">
        <v>671</v>
      </c>
      <c r="B15" s="102" t="s">
        <v>687</v>
      </c>
      <c r="C15" s="102">
        <v>10</v>
      </c>
      <c r="D15" s="105">
        <v>0.0012862197849884622</v>
      </c>
      <c r="E15" s="105">
        <v>1.0562863887881464</v>
      </c>
      <c r="F15" s="102" t="s">
        <v>2031</v>
      </c>
      <c r="G15" s="102" t="b">
        <v>0</v>
      </c>
      <c r="H15" s="102" t="b">
        <v>0</v>
      </c>
      <c r="I15" s="102" t="b">
        <v>0</v>
      </c>
      <c r="J15" s="102" t="b">
        <v>0</v>
      </c>
      <c r="K15" s="102" t="b">
        <v>0</v>
      </c>
      <c r="L15" s="102" t="b">
        <v>0</v>
      </c>
    </row>
    <row r="16" spans="1:12" ht="15">
      <c r="A16" s="103" t="s">
        <v>672</v>
      </c>
      <c r="B16" s="102" t="s">
        <v>676</v>
      </c>
      <c r="C16" s="102">
        <v>10</v>
      </c>
      <c r="D16" s="105">
        <v>0.0011321737849059846</v>
      </c>
      <c r="E16" s="105">
        <v>1.1270530722291412</v>
      </c>
      <c r="F16" s="102" t="s">
        <v>2031</v>
      </c>
      <c r="G16" s="102" t="b">
        <v>0</v>
      </c>
      <c r="H16" s="102" t="b">
        <v>0</v>
      </c>
      <c r="I16" s="102" t="b">
        <v>0</v>
      </c>
      <c r="J16" s="102" t="b">
        <v>0</v>
      </c>
      <c r="K16" s="102" t="b">
        <v>0</v>
      </c>
      <c r="L16" s="102" t="b">
        <v>0</v>
      </c>
    </row>
    <row r="17" spans="1:12" ht="15">
      <c r="A17" s="103" t="s">
        <v>710</v>
      </c>
      <c r="B17" s="102" t="s">
        <v>698</v>
      </c>
      <c r="C17" s="102">
        <v>10</v>
      </c>
      <c r="D17" s="105">
        <v>0.001071039537617679</v>
      </c>
      <c r="E17" s="105">
        <v>2.1643805687487165</v>
      </c>
      <c r="F17" s="102" t="s">
        <v>2031</v>
      </c>
      <c r="G17" s="102" t="b">
        <v>0</v>
      </c>
      <c r="H17" s="102" t="b">
        <v>0</v>
      </c>
      <c r="I17" s="102" t="b">
        <v>0</v>
      </c>
      <c r="J17" s="102" t="b">
        <v>0</v>
      </c>
      <c r="K17" s="102" t="b">
        <v>0</v>
      </c>
      <c r="L17" s="102" t="b">
        <v>0</v>
      </c>
    </row>
    <row r="18" spans="1:12" ht="15">
      <c r="A18" s="103" t="s">
        <v>705</v>
      </c>
      <c r="B18" s="102" t="s">
        <v>676</v>
      </c>
      <c r="C18" s="102">
        <v>10</v>
      </c>
      <c r="D18" s="105">
        <v>0.001071039537617679</v>
      </c>
      <c r="E18" s="105">
        <v>1.7948650945747735</v>
      </c>
      <c r="F18" s="102" t="s">
        <v>2031</v>
      </c>
      <c r="G18" s="102" t="b">
        <v>0</v>
      </c>
      <c r="H18" s="102" t="b">
        <v>0</v>
      </c>
      <c r="I18" s="102" t="b">
        <v>0</v>
      </c>
      <c r="J18" s="102" t="b">
        <v>0</v>
      </c>
      <c r="K18" s="102" t="b">
        <v>0</v>
      </c>
      <c r="L18" s="102" t="b">
        <v>0</v>
      </c>
    </row>
    <row r="19" spans="1:12" ht="15">
      <c r="A19" s="103" t="s">
        <v>683</v>
      </c>
      <c r="B19" s="102" t="s">
        <v>676</v>
      </c>
      <c r="C19" s="102">
        <v>10</v>
      </c>
      <c r="D19" s="105">
        <v>0.0017057222187561592</v>
      </c>
      <c r="E19" s="105">
        <v>1.6300548459287811</v>
      </c>
      <c r="F19" s="102" t="s">
        <v>2031</v>
      </c>
      <c r="G19" s="102" t="b">
        <v>0</v>
      </c>
      <c r="H19" s="102" t="b">
        <v>0</v>
      </c>
      <c r="I19" s="102" t="b">
        <v>0</v>
      </c>
      <c r="J19" s="102" t="b">
        <v>0</v>
      </c>
      <c r="K19" s="102" t="b">
        <v>0</v>
      </c>
      <c r="L19" s="102" t="b">
        <v>0</v>
      </c>
    </row>
    <row r="20" spans="1:12" ht="15">
      <c r="A20" s="103" t="s">
        <v>683</v>
      </c>
      <c r="B20" s="102" t="s">
        <v>671</v>
      </c>
      <c r="C20" s="102">
        <v>10</v>
      </c>
      <c r="D20" s="105">
        <v>0.0017057222187561592</v>
      </c>
      <c r="E20" s="105">
        <v>1.0169058824352064</v>
      </c>
      <c r="F20" s="102" t="s">
        <v>2031</v>
      </c>
      <c r="G20" s="102" t="b">
        <v>0</v>
      </c>
      <c r="H20" s="102" t="b">
        <v>0</v>
      </c>
      <c r="I20" s="102" t="b">
        <v>0</v>
      </c>
      <c r="J20" s="102" t="b">
        <v>0</v>
      </c>
      <c r="K20" s="102" t="b">
        <v>0</v>
      </c>
      <c r="L20" s="102" t="b">
        <v>0</v>
      </c>
    </row>
    <row r="21" spans="1:12" ht="15">
      <c r="A21" s="103" t="s">
        <v>793</v>
      </c>
      <c r="B21" s="102" t="s">
        <v>842</v>
      </c>
      <c r="C21" s="102">
        <v>9</v>
      </c>
      <c r="D21" s="105">
        <v>0.0013680804911351155</v>
      </c>
      <c r="E21" s="105">
        <v>2.9318737509503037</v>
      </c>
      <c r="F21" s="102" t="s">
        <v>2031</v>
      </c>
      <c r="G21" s="102" t="b">
        <v>0</v>
      </c>
      <c r="H21" s="102" t="b">
        <v>0</v>
      </c>
      <c r="I21" s="102" t="b">
        <v>0</v>
      </c>
      <c r="J21" s="102" t="b">
        <v>0</v>
      </c>
      <c r="K21" s="102" t="b">
        <v>1</v>
      </c>
      <c r="L21" s="102" t="b">
        <v>0</v>
      </c>
    </row>
    <row r="22" spans="1:12" ht="15">
      <c r="A22" s="103" t="s">
        <v>706</v>
      </c>
      <c r="B22" s="102" t="s">
        <v>671</v>
      </c>
      <c r="C22" s="102">
        <v>9</v>
      </c>
      <c r="D22" s="105">
        <v>0.001082473284622799</v>
      </c>
      <c r="E22" s="105">
        <v>1.1359586405205235</v>
      </c>
      <c r="F22" s="102" t="s">
        <v>2031</v>
      </c>
      <c r="G22" s="102" t="b">
        <v>0</v>
      </c>
      <c r="H22" s="102" t="b">
        <v>0</v>
      </c>
      <c r="I22" s="102" t="b">
        <v>0</v>
      </c>
      <c r="J22" s="102" t="b">
        <v>0</v>
      </c>
      <c r="K22" s="102" t="b">
        <v>0</v>
      </c>
      <c r="L22" s="102" t="b">
        <v>0</v>
      </c>
    </row>
    <row r="23" spans="1:12" ht="15">
      <c r="A23" s="103" t="s">
        <v>367</v>
      </c>
      <c r="B23" s="102" t="s">
        <v>767</v>
      </c>
      <c r="C23" s="102">
        <v>8</v>
      </c>
      <c r="D23" s="105">
        <v>0.000962198475220266</v>
      </c>
      <c r="E23" s="105">
        <v>1.5935078202658275</v>
      </c>
      <c r="F23" s="102" t="s">
        <v>2031</v>
      </c>
      <c r="G23" s="102" t="b">
        <v>0</v>
      </c>
      <c r="H23" s="102" t="b">
        <v>0</v>
      </c>
      <c r="I23" s="102" t="b">
        <v>0</v>
      </c>
      <c r="J23" s="102" t="b">
        <v>0</v>
      </c>
      <c r="K23" s="102" t="b">
        <v>0</v>
      </c>
      <c r="L23" s="102" t="b">
        <v>0</v>
      </c>
    </row>
    <row r="24" spans="1:12" ht="15">
      <c r="A24" s="103" t="s">
        <v>827</v>
      </c>
      <c r="B24" s="102" t="s">
        <v>825</v>
      </c>
      <c r="C24" s="102">
        <v>8</v>
      </c>
      <c r="D24" s="105">
        <v>0.0013645777750049275</v>
      </c>
      <c r="E24" s="105">
        <v>2.8763564231004723</v>
      </c>
      <c r="F24" s="102" t="s">
        <v>2031</v>
      </c>
      <c r="G24" s="102" t="b">
        <v>0</v>
      </c>
      <c r="H24" s="102" t="b">
        <v>0</v>
      </c>
      <c r="I24" s="102" t="b">
        <v>0</v>
      </c>
      <c r="J24" s="102" t="b">
        <v>0</v>
      </c>
      <c r="K24" s="102" t="b">
        <v>0</v>
      </c>
      <c r="L24" s="102" t="b">
        <v>0</v>
      </c>
    </row>
    <row r="25" spans="1:12" ht="15">
      <c r="A25" s="103" t="s">
        <v>862</v>
      </c>
      <c r="B25" s="102" t="s">
        <v>910</v>
      </c>
      <c r="C25" s="102">
        <v>8</v>
      </c>
      <c r="D25" s="105">
        <v>0.0011107047025495352</v>
      </c>
      <c r="E25" s="105">
        <v>3.019023926669204</v>
      </c>
      <c r="F25" s="102" t="s">
        <v>2031</v>
      </c>
      <c r="G25" s="102" t="b">
        <v>0</v>
      </c>
      <c r="H25" s="102" t="b">
        <v>0</v>
      </c>
      <c r="I25" s="102" t="b">
        <v>0</v>
      </c>
      <c r="J25" s="102" t="b">
        <v>0</v>
      </c>
      <c r="K25" s="102" t="b">
        <v>0</v>
      </c>
      <c r="L25" s="102" t="b">
        <v>0</v>
      </c>
    </row>
    <row r="26" spans="1:12" ht="15">
      <c r="A26" s="103" t="s">
        <v>673</v>
      </c>
      <c r="B26" s="102" t="s">
        <v>760</v>
      </c>
      <c r="C26" s="102">
        <v>8</v>
      </c>
      <c r="D26" s="105">
        <v>0.000962198475220266</v>
      </c>
      <c r="E26" s="105">
        <v>1.731782215490856</v>
      </c>
      <c r="F26" s="102" t="s">
        <v>2031</v>
      </c>
      <c r="G26" s="102" t="b">
        <v>0</v>
      </c>
      <c r="H26" s="102" t="b">
        <v>0</v>
      </c>
      <c r="I26" s="102" t="b">
        <v>0</v>
      </c>
      <c r="J26" s="102" t="b">
        <v>0</v>
      </c>
      <c r="K26" s="102" t="b">
        <v>0</v>
      </c>
      <c r="L26" s="102" t="b">
        <v>0</v>
      </c>
    </row>
    <row r="27" spans="1:12" ht="15">
      <c r="A27" s="103" t="s">
        <v>725</v>
      </c>
      <c r="B27" s="102" t="s">
        <v>835</v>
      </c>
      <c r="C27" s="102">
        <v>8</v>
      </c>
      <c r="D27" s="105">
        <v>0.0013645777750049275</v>
      </c>
      <c r="E27" s="105">
        <v>2.575326427436491</v>
      </c>
      <c r="F27" s="102" t="s">
        <v>2031</v>
      </c>
      <c r="G27" s="102" t="b">
        <v>0</v>
      </c>
      <c r="H27" s="102" t="b">
        <v>0</v>
      </c>
      <c r="I27" s="102" t="b">
        <v>0</v>
      </c>
      <c r="J27" s="102" t="b">
        <v>0</v>
      </c>
      <c r="K27" s="102" t="b">
        <v>0</v>
      </c>
      <c r="L27" s="102" t="b">
        <v>0</v>
      </c>
    </row>
    <row r="28" spans="1:12" ht="15">
      <c r="A28" s="103" t="s">
        <v>778</v>
      </c>
      <c r="B28" s="102" t="s">
        <v>879</v>
      </c>
      <c r="C28" s="102">
        <v>7</v>
      </c>
      <c r="D28" s="105">
        <v>0.0014161444915277797</v>
      </c>
      <c r="E28" s="105">
        <v>2.8013311368240053</v>
      </c>
      <c r="F28" s="102" t="s">
        <v>2031</v>
      </c>
      <c r="G28" s="102" t="b">
        <v>0</v>
      </c>
      <c r="H28" s="102" t="b">
        <v>1</v>
      </c>
      <c r="I28" s="102" t="b">
        <v>0</v>
      </c>
      <c r="J28" s="102" t="b">
        <v>0</v>
      </c>
      <c r="K28" s="102" t="b">
        <v>1</v>
      </c>
      <c r="L28" s="102" t="b">
        <v>0</v>
      </c>
    </row>
    <row r="29" spans="1:12" ht="15">
      <c r="A29" s="103" t="s">
        <v>818</v>
      </c>
      <c r="B29" s="102" t="s">
        <v>899</v>
      </c>
      <c r="C29" s="102">
        <v>7</v>
      </c>
      <c r="D29" s="105">
        <v>0.0014161444915277797</v>
      </c>
      <c r="E29" s="105">
        <v>2.9152744891308418</v>
      </c>
      <c r="F29" s="102" t="s">
        <v>2031</v>
      </c>
      <c r="G29" s="102" t="b">
        <v>1</v>
      </c>
      <c r="H29" s="102" t="b">
        <v>0</v>
      </c>
      <c r="I29" s="102" t="b">
        <v>0</v>
      </c>
      <c r="J29" s="102" t="b">
        <v>0</v>
      </c>
      <c r="K29" s="102" t="b">
        <v>0</v>
      </c>
      <c r="L29" s="102" t="b">
        <v>0</v>
      </c>
    </row>
    <row r="30" spans="1:12" ht="15">
      <c r="A30" s="103" t="s">
        <v>748</v>
      </c>
      <c r="B30" s="102" t="s">
        <v>901</v>
      </c>
      <c r="C30" s="102">
        <v>7</v>
      </c>
      <c r="D30" s="105">
        <v>0.0014161444915277797</v>
      </c>
      <c r="E30" s="105">
        <v>2.711154506474917</v>
      </c>
      <c r="F30" s="102" t="s">
        <v>2031</v>
      </c>
      <c r="G30" s="102" t="b">
        <v>0</v>
      </c>
      <c r="H30" s="102" t="b">
        <v>0</v>
      </c>
      <c r="I30" s="102" t="b">
        <v>0</v>
      </c>
      <c r="J30" s="102" t="b">
        <v>0</v>
      </c>
      <c r="K30" s="102" t="b">
        <v>0</v>
      </c>
      <c r="L30" s="102" t="b">
        <v>0</v>
      </c>
    </row>
    <row r="31" spans="1:12" ht="15">
      <c r="A31" s="103" t="s">
        <v>700</v>
      </c>
      <c r="B31" s="102" t="s">
        <v>671</v>
      </c>
      <c r="C31" s="102">
        <v>7</v>
      </c>
      <c r="D31" s="105">
        <v>0.0011940055531293116</v>
      </c>
      <c r="E31" s="105">
        <v>0.9946294877240542</v>
      </c>
      <c r="F31" s="102" t="s">
        <v>2031</v>
      </c>
      <c r="G31" s="102" t="b">
        <v>0</v>
      </c>
      <c r="H31" s="102" t="b">
        <v>0</v>
      </c>
      <c r="I31" s="102" t="b">
        <v>0</v>
      </c>
      <c r="J31" s="102" t="b">
        <v>0</v>
      </c>
      <c r="K31" s="102" t="b">
        <v>0</v>
      </c>
      <c r="L31" s="102" t="b">
        <v>0</v>
      </c>
    </row>
    <row r="32" spans="1:12" ht="15">
      <c r="A32" s="103" t="s">
        <v>699</v>
      </c>
      <c r="B32" s="102" t="s">
        <v>675</v>
      </c>
      <c r="C32" s="102">
        <v>7</v>
      </c>
      <c r="D32" s="105">
        <v>0.0007925216494341893</v>
      </c>
      <c r="E32" s="105">
        <v>1.5706366432130623</v>
      </c>
      <c r="F32" s="102" t="s">
        <v>2031</v>
      </c>
      <c r="G32" s="102" t="b">
        <v>0</v>
      </c>
      <c r="H32" s="102" t="b">
        <v>0</v>
      </c>
      <c r="I32" s="102" t="b">
        <v>0</v>
      </c>
      <c r="J32" s="102" t="b">
        <v>0</v>
      </c>
      <c r="K32" s="102" t="b">
        <v>0</v>
      </c>
      <c r="L32" s="102" t="b">
        <v>0</v>
      </c>
    </row>
    <row r="33" spans="1:12" ht="15">
      <c r="A33" s="103" t="s">
        <v>673</v>
      </c>
      <c r="B33" s="102" t="s">
        <v>671</v>
      </c>
      <c r="C33" s="102">
        <v>7</v>
      </c>
      <c r="D33" s="105">
        <v>0.001064062604216201</v>
      </c>
      <c r="E33" s="105">
        <v>0.4733045705123384</v>
      </c>
      <c r="F33" s="102" t="s">
        <v>2031</v>
      </c>
      <c r="G33" s="102" t="b">
        <v>0</v>
      </c>
      <c r="H33" s="102" t="b">
        <v>0</v>
      </c>
      <c r="I33" s="102" t="b">
        <v>0</v>
      </c>
      <c r="J33" s="102" t="b">
        <v>0</v>
      </c>
      <c r="K33" s="102" t="b">
        <v>0</v>
      </c>
      <c r="L33" s="102" t="b">
        <v>0</v>
      </c>
    </row>
    <row r="34" spans="1:12" ht="15">
      <c r="A34" s="103" t="s">
        <v>724</v>
      </c>
      <c r="B34" s="102" t="s">
        <v>687</v>
      </c>
      <c r="C34" s="102">
        <v>6</v>
      </c>
      <c r="D34" s="105">
        <v>0.0009120536607567436</v>
      </c>
      <c r="E34" s="105">
        <v>1.9063196464779155</v>
      </c>
      <c r="F34" s="102" t="s">
        <v>2031</v>
      </c>
      <c r="G34" s="102" t="b">
        <v>0</v>
      </c>
      <c r="H34" s="102" t="b">
        <v>0</v>
      </c>
      <c r="I34" s="102" t="b">
        <v>0</v>
      </c>
      <c r="J34" s="102" t="b">
        <v>0</v>
      </c>
      <c r="K34" s="102" t="b">
        <v>0</v>
      </c>
      <c r="L34" s="102" t="b">
        <v>0</v>
      </c>
    </row>
    <row r="35" spans="1:12" ht="15">
      <c r="A35" s="103" t="s">
        <v>677</v>
      </c>
      <c r="B35" s="102" t="s">
        <v>674</v>
      </c>
      <c r="C35" s="102">
        <v>6</v>
      </c>
      <c r="D35" s="105">
        <v>0.0008330285269121515</v>
      </c>
      <c r="E35" s="105">
        <v>1.1269293239787235</v>
      </c>
      <c r="F35" s="102" t="s">
        <v>2031</v>
      </c>
      <c r="G35" s="102" t="b">
        <v>0</v>
      </c>
      <c r="H35" s="102" t="b">
        <v>0</v>
      </c>
      <c r="I35" s="102" t="b">
        <v>0</v>
      </c>
      <c r="J35" s="102" t="b">
        <v>0</v>
      </c>
      <c r="K35" s="102" t="b">
        <v>0</v>
      </c>
      <c r="L35" s="102" t="b">
        <v>0</v>
      </c>
    </row>
    <row r="36" spans="1:12" ht="15">
      <c r="A36" s="103" t="s">
        <v>717</v>
      </c>
      <c r="B36" s="102" t="s">
        <v>916</v>
      </c>
      <c r="C36" s="102">
        <v>6</v>
      </c>
      <c r="D36" s="105">
        <v>0.0007717318709930774</v>
      </c>
      <c r="E36" s="105">
        <v>2.5638969656557093</v>
      </c>
      <c r="F36" s="102" t="s">
        <v>2031</v>
      </c>
      <c r="G36" s="102" t="b">
        <v>0</v>
      </c>
      <c r="H36" s="102" t="b">
        <v>0</v>
      </c>
      <c r="I36" s="102" t="b">
        <v>0</v>
      </c>
      <c r="J36" s="102" t="b">
        <v>0</v>
      </c>
      <c r="K36" s="102" t="b">
        <v>0</v>
      </c>
      <c r="L36" s="102" t="b">
        <v>0</v>
      </c>
    </row>
    <row r="37" spans="1:12" ht="15">
      <c r="A37" s="103" t="s">
        <v>897</v>
      </c>
      <c r="B37" s="102" t="s">
        <v>675</v>
      </c>
      <c r="C37" s="102">
        <v>6</v>
      </c>
      <c r="D37" s="105">
        <v>0.0009120536607567436</v>
      </c>
      <c r="E37" s="105">
        <v>2.0629978644894615</v>
      </c>
      <c r="F37" s="102" t="s">
        <v>2031</v>
      </c>
      <c r="G37" s="102" t="b">
        <v>0</v>
      </c>
      <c r="H37" s="102" t="b">
        <v>1</v>
      </c>
      <c r="I37" s="102" t="b">
        <v>0</v>
      </c>
      <c r="J37" s="102" t="b">
        <v>0</v>
      </c>
      <c r="K37" s="102" t="b">
        <v>0</v>
      </c>
      <c r="L37" s="102" t="b">
        <v>0</v>
      </c>
    </row>
    <row r="38" spans="1:12" ht="15">
      <c r="A38" s="103" t="s">
        <v>859</v>
      </c>
      <c r="B38" s="102" t="s">
        <v>700</v>
      </c>
      <c r="C38" s="102">
        <v>6</v>
      </c>
      <c r="D38" s="105">
        <v>0.0010234333312536955</v>
      </c>
      <c r="E38" s="105">
        <v>2.3500171457106283</v>
      </c>
      <c r="F38" s="102" t="s">
        <v>2031</v>
      </c>
      <c r="G38" s="102" t="b">
        <v>0</v>
      </c>
      <c r="H38" s="102" t="b">
        <v>0</v>
      </c>
      <c r="I38" s="102" t="b">
        <v>0</v>
      </c>
      <c r="J38" s="102" t="b">
        <v>0</v>
      </c>
      <c r="K38" s="102" t="b">
        <v>0</v>
      </c>
      <c r="L38" s="102" t="b">
        <v>0</v>
      </c>
    </row>
    <row r="39" spans="1:12" ht="15">
      <c r="A39" s="103" t="s">
        <v>696</v>
      </c>
      <c r="B39" s="102" t="s">
        <v>674</v>
      </c>
      <c r="C39" s="102">
        <v>6</v>
      </c>
      <c r="D39" s="105">
        <v>0.0008330285269121515</v>
      </c>
      <c r="E39" s="105">
        <v>1.3515709737792498</v>
      </c>
      <c r="F39" s="102" t="s">
        <v>2031</v>
      </c>
      <c r="G39" s="102" t="b">
        <v>0</v>
      </c>
      <c r="H39" s="102" t="b">
        <v>0</v>
      </c>
      <c r="I39" s="102" t="b">
        <v>0</v>
      </c>
      <c r="J39" s="102" t="b">
        <v>0</v>
      </c>
      <c r="K39" s="102" t="b">
        <v>0</v>
      </c>
      <c r="L39" s="102" t="b">
        <v>0</v>
      </c>
    </row>
    <row r="40" spans="1:12" ht="15">
      <c r="A40" s="103" t="s">
        <v>768</v>
      </c>
      <c r="B40" s="102" t="s">
        <v>694</v>
      </c>
      <c r="C40" s="102">
        <v>6</v>
      </c>
      <c r="D40" s="105">
        <v>0.0010234333312536955</v>
      </c>
      <c r="E40" s="105">
        <v>2.1001396724940284</v>
      </c>
      <c r="F40" s="102" t="s">
        <v>2031</v>
      </c>
      <c r="G40" s="102" t="b">
        <v>1</v>
      </c>
      <c r="H40" s="102" t="b">
        <v>0</v>
      </c>
      <c r="I40" s="102" t="b">
        <v>0</v>
      </c>
      <c r="J40" s="102" t="b">
        <v>0</v>
      </c>
      <c r="K40" s="102" t="b">
        <v>0</v>
      </c>
      <c r="L40" s="102" t="b">
        <v>0</v>
      </c>
    </row>
    <row r="41" spans="1:12" ht="15">
      <c r="A41" s="103" t="s">
        <v>675</v>
      </c>
      <c r="B41" s="102" t="s">
        <v>738</v>
      </c>
      <c r="C41" s="102">
        <v>6</v>
      </c>
      <c r="D41" s="105">
        <v>0.0007717318709930774</v>
      </c>
      <c r="E41" s="105">
        <v>1.7179939310052226</v>
      </c>
      <c r="F41" s="102" t="s">
        <v>2031</v>
      </c>
      <c r="G41" s="102" t="b">
        <v>0</v>
      </c>
      <c r="H41" s="102" t="b">
        <v>0</v>
      </c>
      <c r="I41" s="102" t="b">
        <v>0</v>
      </c>
      <c r="J41" s="102" t="b">
        <v>0</v>
      </c>
      <c r="K41" s="102" t="b">
        <v>0</v>
      </c>
      <c r="L41" s="102" t="b">
        <v>0</v>
      </c>
    </row>
    <row r="42" spans="1:12" ht="15">
      <c r="A42" s="103" t="s">
        <v>741</v>
      </c>
      <c r="B42" s="102" t="s">
        <v>671</v>
      </c>
      <c r="C42" s="102">
        <v>6</v>
      </c>
      <c r="D42" s="105">
        <v>0.0007717318709930774</v>
      </c>
      <c r="E42" s="105">
        <v>1.1707207467797356</v>
      </c>
      <c r="F42" s="102" t="s">
        <v>2031</v>
      </c>
      <c r="G42" s="102" t="b">
        <v>0</v>
      </c>
      <c r="H42" s="102" t="b">
        <v>0</v>
      </c>
      <c r="I42" s="102" t="b">
        <v>0</v>
      </c>
      <c r="J42" s="102" t="b">
        <v>0</v>
      </c>
      <c r="K42" s="102" t="b">
        <v>0</v>
      </c>
      <c r="L42" s="102" t="b">
        <v>0</v>
      </c>
    </row>
    <row r="43" spans="1:12" ht="15">
      <c r="A43" s="103" t="s">
        <v>783</v>
      </c>
      <c r="B43" s="102" t="s">
        <v>671</v>
      </c>
      <c r="C43" s="102">
        <v>6</v>
      </c>
      <c r="D43" s="105">
        <v>0.0012138381355952398</v>
      </c>
      <c r="E43" s="105">
        <v>1.2608973771288237</v>
      </c>
      <c r="F43" s="102" t="s">
        <v>2031</v>
      </c>
      <c r="G43" s="102" t="b">
        <v>0</v>
      </c>
      <c r="H43" s="102" t="b">
        <v>0</v>
      </c>
      <c r="I43" s="102" t="b">
        <v>0</v>
      </c>
      <c r="J43" s="102" t="b">
        <v>0</v>
      </c>
      <c r="K43" s="102" t="b">
        <v>0</v>
      </c>
      <c r="L43" s="102" t="b">
        <v>0</v>
      </c>
    </row>
    <row r="44" spans="1:12" ht="15">
      <c r="A44" s="103" t="s">
        <v>683</v>
      </c>
      <c r="B44" s="102" t="s">
        <v>744</v>
      </c>
      <c r="C44" s="102">
        <v>6</v>
      </c>
      <c r="D44" s="105">
        <v>0.0010234333312536955</v>
      </c>
      <c r="E44" s="105">
        <v>1.9411851684970882</v>
      </c>
      <c r="F44" s="102" t="s">
        <v>2031</v>
      </c>
      <c r="G44" s="102" t="b">
        <v>0</v>
      </c>
      <c r="H44" s="102" t="b">
        <v>0</v>
      </c>
      <c r="I44" s="102" t="b">
        <v>0</v>
      </c>
      <c r="J44" s="102" t="b">
        <v>0</v>
      </c>
      <c r="K44" s="102" t="b">
        <v>0</v>
      </c>
      <c r="L44" s="102" t="b">
        <v>0</v>
      </c>
    </row>
    <row r="45" spans="1:12" ht="15">
      <c r="A45" s="103" t="s">
        <v>702</v>
      </c>
      <c r="B45" s="102" t="s">
        <v>678</v>
      </c>
      <c r="C45" s="102">
        <v>6</v>
      </c>
      <c r="D45" s="105">
        <v>0.0010234333312536955</v>
      </c>
      <c r="E45" s="105">
        <v>1.657296090651611</v>
      </c>
      <c r="F45" s="102" t="s">
        <v>2031</v>
      </c>
      <c r="G45" s="102" t="b">
        <v>0</v>
      </c>
      <c r="H45" s="102" t="b">
        <v>0</v>
      </c>
      <c r="I45" s="102" t="b">
        <v>0</v>
      </c>
      <c r="J45" s="102" t="b">
        <v>0</v>
      </c>
      <c r="K45" s="102" t="b">
        <v>0</v>
      </c>
      <c r="L45" s="102" t="b">
        <v>0</v>
      </c>
    </row>
    <row r="46" spans="1:12" ht="15">
      <c r="A46" s="103" t="s">
        <v>678</v>
      </c>
      <c r="B46" s="102" t="s">
        <v>367</v>
      </c>
      <c r="C46" s="102">
        <v>6</v>
      </c>
      <c r="D46" s="105">
        <v>0.0010234333312536955</v>
      </c>
      <c r="E46" s="105">
        <v>0.958326086315592</v>
      </c>
      <c r="F46" s="102" t="s">
        <v>2031</v>
      </c>
      <c r="G46" s="102" t="b">
        <v>0</v>
      </c>
      <c r="H46" s="102" t="b">
        <v>0</v>
      </c>
      <c r="I46" s="102" t="b">
        <v>0</v>
      </c>
      <c r="J46" s="102" t="b">
        <v>0</v>
      </c>
      <c r="K46" s="102" t="b">
        <v>0</v>
      </c>
      <c r="L46" s="102" t="b">
        <v>0</v>
      </c>
    </row>
    <row r="47" spans="1:12" ht="15">
      <c r="A47" s="103" t="s">
        <v>367</v>
      </c>
      <c r="B47" s="102" t="s">
        <v>671</v>
      </c>
      <c r="C47" s="102">
        <v>5</v>
      </c>
      <c r="D47" s="105">
        <v>0.0006941904390934595</v>
      </c>
      <c r="E47" s="105">
        <v>0.15893891623162873</v>
      </c>
      <c r="F47" s="102" t="s">
        <v>2031</v>
      </c>
      <c r="G47" s="102" t="b">
        <v>0</v>
      </c>
      <c r="H47" s="102" t="b">
        <v>0</v>
      </c>
      <c r="I47" s="102" t="b">
        <v>0</v>
      </c>
      <c r="J47" s="102" t="b">
        <v>0</v>
      </c>
      <c r="K47" s="102" t="b">
        <v>0</v>
      </c>
      <c r="L47" s="102" t="b">
        <v>0</v>
      </c>
    </row>
    <row r="48" spans="1:12" ht="15">
      <c r="A48" s="103" t="s">
        <v>671</v>
      </c>
      <c r="B48" s="102" t="s">
        <v>367</v>
      </c>
      <c r="C48" s="102">
        <v>5</v>
      </c>
      <c r="D48" s="105">
        <v>0.0006431098924942311</v>
      </c>
      <c r="E48" s="105">
        <v>0.16899066897943477</v>
      </c>
      <c r="F48" s="102" t="s">
        <v>2031</v>
      </c>
      <c r="G48" s="102" t="b">
        <v>0</v>
      </c>
      <c r="H48" s="102" t="b">
        <v>0</v>
      </c>
      <c r="I48" s="102" t="b">
        <v>0</v>
      </c>
      <c r="J48" s="102" t="b">
        <v>0</v>
      </c>
      <c r="K48" s="102" t="b">
        <v>0</v>
      </c>
      <c r="L48" s="102" t="b">
        <v>0</v>
      </c>
    </row>
    <row r="49" spans="1:12" ht="15">
      <c r="A49" s="103" t="s">
        <v>671</v>
      </c>
      <c r="B49" s="102" t="s">
        <v>671</v>
      </c>
      <c r="C49" s="102">
        <v>5</v>
      </c>
      <c r="D49" s="105">
        <v>0.0006431098924942311</v>
      </c>
      <c r="E49" s="105">
        <v>-0.07725251958207108</v>
      </c>
      <c r="F49" s="102" t="s">
        <v>2031</v>
      </c>
      <c r="G49" s="102" t="b">
        <v>0</v>
      </c>
      <c r="H49" s="102" t="b">
        <v>0</v>
      </c>
      <c r="I49" s="102" t="b">
        <v>0</v>
      </c>
      <c r="J49" s="102" t="b">
        <v>0</v>
      </c>
      <c r="K49" s="102" t="b">
        <v>0</v>
      </c>
      <c r="L49" s="102" t="b">
        <v>0</v>
      </c>
    </row>
    <row r="50" spans="1:12" ht="15">
      <c r="A50" s="103" t="s">
        <v>975</v>
      </c>
      <c r="B50" s="102" t="s">
        <v>787</v>
      </c>
      <c r="C50" s="102">
        <v>5</v>
      </c>
      <c r="D50" s="105">
        <v>0.0008528611093780796</v>
      </c>
      <c r="E50" s="105">
        <v>2.814903944013279</v>
      </c>
      <c r="F50" s="102" t="s">
        <v>2031</v>
      </c>
      <c r="G50" s="102" t="b">
        <v>0</v>
      </c>
      <c r="H50" s="102" t="b">
        <v>0</v>
      </c>
      <c r="I50" s="102" t="b">
        <v>0</v>
      </c>
      <c r="J50" s="102" t="b">
        <v>0</v>
      </c>
      <c r="K50" s="102" t="b">
        <v>0</v>
      </c>
      <c r="L50" s="102" t="b">
        <v>0</v>
      </c>
    </row>
    <row r="51" spans="1:12" ht="15">
      <c r="A51" s="103" t="s">
        <v>764</v>
      </c>
      <c r="B51" s="102" t="s">
        <v>886</v>
      </c>
      <c r="C51" s="102">
        <v>5</v>
      </c>
      <c r="D51" s="105">
        <v>0.0006941904390934595</v>
      </c>
      <c r="E51" s="105">
        <v>2.623018417774366</v>
      </c>
      <c r="F51" s="102" t="s">
        <v>2031</v>
      </c>
      <c r="G51" s="102" t="b">
        <v>0</v>
      </c>
      <c r="H51" s="102" t="b">
        <v>0</v>
      </c>
      <c r="I51" s="102" t="b">
        <v>0</v>
      </c>
      <c r="J51" s="102" t="b">
        <v>0</v>
      </c>
      <c r="K51" s="102" t="b">
        <v>0</v>
      </c>
      <c r="L51" s="102" t="b">
        <v>0</v>
      </c>
    </row>
    <row r="52" spans="1:12" ht="15">
      <c r="A52" s="103" t="s">
        <v>695</v>
      </c>
      <c r="B52" s="102" t="s">
        <v>889</v>
      </c>
      <c r="C52" s="102">
        <v>5</v>
      </c>
      <c r="D52" s="105">
        <v>0.0008528611093780796</v>
      </c>
      <c r="E52" s="105">
        <v>2.2639964751326977</v>
      </c>
      <c r="F52" s="102" t="s">
        <v>2031</v>
      </c>
      <c r="G52" s="102" t="b">
        <v>0</v>
      </c>
      <c r="H52" s="102" t="b">
        <v>0</v>
      </c>
      <c r="I52" s="102" t="b">
        <v>0</v>
      </c>
      <c r="J52" s="102" t="b">
        <v>0</v>
      </c>
      <c r="K52" s="102" t="b">
        <v>0</v>
      </c>
      <c r="L52" s="102" t="b">
        <v>0</v>
      </c>
    </row>
    <row r="53" spans="1:12" ht="15">
      <c r="A53" s="103" t="s">
        <v>690</v>
      </c>
      <c r="B53" s="102" t="s">
        <v>927</v>
      </c>
      <c r="C53" s="102">
        <v>5</v>
      </c>
      <c r="D53" s="105">
        <v>0.0006431098924942311</v>
      </c>
      <c r="E53" s="105">
        <v>2.2956594833880355</v>
      </c>
      <c r="F53" s="102" t="s">
        <v>2031</v>
      </c>
      <c r="G53" s="102" t="b">
        <v>0</v>
      </c>
      <c r="H53" s="102" t="b">
        <v>0</v>
      </c>
      <c r="I53" s="102" t="b">
        <v>0</v>
      </c>
      <c r="J53" s="102" t="b">
        <v>0</v>
      </c>
      <c r="K53" s="102" t="b">
        <v>0</v>
      </c>
      <c r="L53" s="102" t="b">
        <v>0</v>
      </c>
    </row>
    <row r="54" spans="1:12" ht="15">
      <c r="A54" s="103" t="s">
        <v>726</v>
      </c>
      <c r="B54" s="102" t="s">
        <v>702</v>
      </c>
      <c r="C54" s="102">
        <v>5</v>
      </c>
      <c r="D54" s="105">
        <v>0.0007600447172972863</v>
      </c>
      <c r="E54" s="105">
        <v>1.939842680621579</v>
      </c>
      <c r="F54" s="102" t="s">
        <v>2031</v>
      </c>
      <c r="G54" s="102" t="b">
        <v>0</v>
      </c>
      <c r="H54" s="102" t="b">
        <v>0</v>
      </c>
      <c r="I54" s="102" t="b">
        <v>0</v>
      </c>
      <c r="J54" s="102" t="b">
        <v>0</v>
      </c>
      <c r="K54" s="102" t="b">
        <v>0</v>
      </c>
      <c r="L54" s="102" t="b">
        <v>0</v>
      </c>
    </row>
    <row r="55" spans="1:12" ht="15">
      <c r="A55" s="103" t="s">
        <v>685</v>
      </c>
      <c r="B55" s="102" t="s">
        <v>673</v>
      </c>
      <c r="C55" s="102">
        <v>5</v>
      </c>
      <c r="D55" s="105">
        <v>0.0007600447172972863</v>
      </c>
      <c r="E55" s="105">
        <v>1.1428060860775615</v>
      </c>
      <c r="F55" s="102" t="s">
        <v>2031</v>
      </c>
      <c r="G55" s="102" t="b">
        <v>0</v>
      </c>
      <c r="H55" s="102" t="b">
        <v>0</v>
      </c>
      <c r="I55" s="102" t="b">
        <v>0</v>
      </c>
      <c r="J55" s="102" t="b">
        <v>0</v>
      </c>
      <c r="K55" s="102" t="b">
        <v>0</v>
      </c>
      <c r="L55" s="102" t="b">
        <v>0</v>
      </c>
    </row>
    <row r="56" spans="1:12" ht="15">
      <c r="A56" s="103" t="s">
        <v>671</v>
      </c>
      <c r="B56" s="102" t="s">
        <v>856</v>
      </c>
      <c r="C56" s="102">
        <v>5</v>
      </c>
      <c r="D56" s="105">
        <v>0.0006941904390934595</v>
      </c>
      <c r="E56" s="105">
        <v>1.345081928035116</v>
      </c>
      <c r="F56" s="102" t="s">
        <v>2031</v>
      </c>
      <c r="G56" s="102" t="b">
        <v>0</v>
      </c>
      <c r="H56" s="102" t="b">
        <v>0</v>
      </c>
      <c r="I56" s="102" t="b">
        <v>0</v>
      </c>
      <c r="J56" s="102" t="b">
        <v>0</v>
      </c>
      <c r="K56" s="102" t="b">
        <v>0</v>
      </c>
      <c r="L56" s="102" t="b">
        <v>0</v>
      </c>
    </row>
    <row r="57" spans="1:12" ht="15">
      <c r="A57" s="103" t="s">
        <v>726</v>
      </c>
      <c r="B57" s="102" t="s">
        <v>673</v>
      </c>
      <c r="C57" s="102">
        <v>5</v>
      </c>
      <c r="D57" s="105">
        <v>0.0006941904390934595</v>
      </c>
      <c r="E57" s="105">
        <v>1.3980785911808675</v>
      </c>
      <c r="F57" s="102" t="s">
        <v>2031</v>
      </c>
      <c r="G57" s="102" t="b">
        <v>0</v>
      </c>
      <c r="H57" s="102" t="b">
        <v>0</v>
      </c>
      <c r="I57" s="102" t="b">
        <v>0</v>
      </c>
      <c r="J57" s="102" t="b">
        <v>0</v>
      </c>
      <c r="K57" s="102" t="b">
        <v>0</v>
      </c>
      <c r="L57" s="102" t="b">
        <v>0</v>
      </c>
    </row>
    <row r="58" spans="1:12" ht="15">
      <c r="A58" s="103" t="s">
        <v>907</v>
      </c>
      <c r="B58" s="102" t="s">
        <v>699</v>
      </c>
      <c r="C58" s="102">
        <v>5</v>
      </c>
      <c r="D58" s="105">
        <v>0.0006431098924942311</v>
      </c>
      <c r="E58" s="105">
        <v>2.306748455553648</v>
      </c>
      <c r="F58" s="102" t="s">
        <v>2031</v>
      </c>
      <c r="G58" s="102" t="b">
        <v>0</v>
      </c>
      <c r="H58" s="102" t="b">
        <v>0</v>
      </c>
      <c r="I58" s="102" t="b">
        <v>0</v>
      </c>
      <c r="J58" s="102" t="b">
        <v>0</v>
      </c>
      <c r="K58" s="102" t="b">
        <v>0</v>
      </c>
      <c r="L58" s="102" t="b">
        <v>0</v>
      </c>
    </row>
    <row r="59" spans="1:12" ht="15">
      <c r="A59" s="103" t="s">
        <v>825</v>
      </c>
      <c r="B59" s="102" t="s">
        <v>714</v>
      </c>
      <c r="C59" s="102">
        <v>5</v>
      </c>
      <c r="D59" s="105">
        <v>0.0010115317796626996</v>
      </c>
      <c r="E59" s="105">
        <v>2.3105086044269547</v>
      </c>
      <c r="F59" s="102" t="s">
        <v>2031</v>
      </c>
      <c r="G59" s="102" t="b">
        <v>0</v>
      </c>
      <c r="H59" s="102" t="b">
        <v>0</v>
      </c>
      <c r="I59" s="102" t="b">
        <v>0</v>
      </c>
      <c r="J59" s="102" t="b">
        <v>0</v>
      </c>
      <c r="K59" s="102" t="b">
        <v>0</v>
      </c>
      <c r="L59" s="102" t="b">
        <v>0</v>
      </c>
    </row>
    <row r="60" spans="1:12" ht="15">
      <c r="A60" s="103" t="s">
        <v>822</v>
      </c>
      <c r="B60" s="102" t="s">
        <v>887</v>
      </c>
      <c r="C60" s="102">
        <v>5</v>
      </c>
      <c r="D60" s="105">
        <v>0.0006941904390934595</v>
      </c>
      <c r="E60" s="105">
        <v>2.769146453452604</v>
      </c>
      <c r="F60" s="102" t="s">
        <v>2031</v>
      </c>
      <c r="G60" s="102" t="b">
        <v>0</v>
      </c>
      <c r="H60" s="102" t="b">
        <v>0</v>
      </c>
      <c r="I60" s="102" t="b">
        <v>0</v>
      </c>
      <c r="J60" s="102" t="b">
        <v>0</v>
      </c>
      <c r="K60" s="102" t="b">
        <v>0</v>
      </c>
      <c r="L60" s="102" t="b">
        <v>0</v>
      </c>
    </row>
    <row r="61" spans="1:12" ht="15">
      <c r="A61" s="103" t="s">
        <v>705</v>
      </c>
      <c r="B61" s="102" t="s">
        <v>870</v>
      </c>
      <c r="C61" s="102">
        <v>5</v>
      </c>
      <c r="D61" s="105">
        <v>0.0006431098924942311</v>
      </c>
      <c r="E61" s="105">
        <v>2.354173105481786</v>
      </c>
      <c r="F61" s="102" t="s">
        <v>2031</v>
      </c>
      <c r="G61" s="102" t="b">
        <v>0</v>
      </c>
      <c r="H61" s="102" t="b">
        <v>0</v>
      </c>
      <c r="I61" s="102" t="b">
        <v>0</v>
      </c>
      <c r="J61" s="102" t="b">
        <v>0</v>
      </c>
      <c r="K61" s="102" t="b">
        <v>0</v>
      </c>
      <c r="L61" s="102" t="b">
        <v>0</v>
      </c>
    </row>
    <row r="62" spans="1:12" ht="15">
      <c r="A62" s="103" t="s">
        <v>870</v>
      </c>
      <c r="B62" s="102" t="s">
        <v>732</v>
      </c>
      <c r="C62" s="102">
        <v>5</v>
      </c>
      <c r="D62" s="105">
        <v>0.0006431098924942311</v>
      </c>
      <c r="E62" s="105">
        <v>2.4903928524997747</v>
      </c>
      <c r="F62" s="102" t="s">
        <v>2031</v>
      </c>
      <c r="G62" s="102" t="b">
        <v>0</v>
      </c>
      <c r="H62" s="102" t="b">
        <v>0</v>
      </c>
      <c r="I62" s="102" t="b">
        <v>0</v>
      </c>
      <c r="J62" s="102" t="b">
        <v>0</v>
      </c>
      <c r="K62" s="102" t="b">
        <v>0</v>
      </c>
      <c r="L62" s="102" t="b">
        <v>0</v>
      </c>
    </row>
    <row r="63" spans="1:12" ht="15">
      <c r="A63" s="103" t="s">
        <v>1012</v>
      </c>
      <c r="B63" s="102" t="s">
        <v>1072</v>
      </c>
      <c r="C63" s="102">
        <v>5</v>
      </c>
      <c r="D63" s="105">
        <v>0.0010115317796626996</v>
      </c>
      <c r="E63" s="105">
        <v>3.195115185724885</v>
      </c>
      <c r="F63" s="102" t="s">
        <v>2031</v>
      </c>
      <c r="G63" s="102" t="b">
        <v>0</v>
      </c>
      <c r="H63" s="102" t="b">
        <v>0</v>
      </c>
      <c r="I63" s="102" t="b">
        <v>0</v>
      </c>
      <c r="J63" s="102" t="b">
        <v>0</v>
      </c>
      <c r="K63" s="102" t="b">
        <v>0</v>
      </c>
      <c r="L63" s="102" t="b">
        <v>0</v>
      </c>
    </row>
    <row r="64" spans="1:12" ht="15">
      <c r="A64" s="103" t="s">
        <v>671</v>
      </c>
      <c r="B64" s="102" t="s">
        <v>780</v>
      </c>
      <c r="C64" s="102">
        <v>5</v>
      </c>
      <c r="D64" s="105">
        <v>0.0006941904390934595</v>
      </c>
      <c r="E64" s="105">
        <v>1.185381085167604</v>
      </c>
      <c r="F64" s="102" t="s">
        <v>2031</v>
      </c>
      <c r="G64" s="102" t="b">
        <v>0</v>
      </c>
      <c r="H64" s="102" t="b">
        <v>0</v>
      </c>
      <c r="I64" s="102" t="b">
        <v>0</v>
      </c>
      <c r="J64" s="102" t="b">
        <v>0</v>
      </c>
      <c r="K64" s="102" t="b">
        <v>0</v>
      </c>
      <c r="L64" s="102" t="b">
        <v>0</v>
      </c>
    </row>
    <row r="65" spans="1:12" ht="15">
      <c r="A65" s="103" t="s">
        <v>702</v>
      </c>
      <c r="B65" s="102" t="s">
        <v>680</v>
      </c>
      <c r="C65" s="102">
        <v>5</v>
      </c>
      <c r="D65" s="105">
        <v>0.0007600447172972863</v>
      </c>
      <c r="E65" s="105">
        <v>1.6074042207059736</v>
      </c>
      <c r="F65" s="102" t="s">
        <v>2031</v>
      </c>
      <c r="G65" s="102" t="b">
        <v>0</v>
      </c>
      <c r="H65" s="102" t="b">
        <v>0</v>
      </c>
      <c r="I65" s="102" t="b">
        <v>0</v>
      </c>
      <c r="J65" s="102" t="b">
        <v>0</v>
      </c>
      <c r="K65" s="102" t="b">
        <v>0</v>
      </c>
      <c r="L65" s="102" t="b">
        <v>0</v>
      </c>
    </row>
    <row r="66" spans="1:12" ht="15">
      <c r="A66" s="103" t="s">
        <v>678</v>
      </c>
      <c r="B66" s="102" t="s">
        <v>671</v>
      </c>
      <c r="C66" s="102">
        <v>5</v>
      </c>
      <c r="D66" s="105">
        <v>0.0007600447172972863</v>
      </c>
      <c r="E66" s="105">
        <v>0.6329016517064613</v>
      </c>
      <c r="F66" s="102" t="s">
        <v>2031</v>
      </c>
      <c r="G66" s="102" t="b">
        <v>0</v>
      </c>
      <c r="H66" s="102" t="b">
        <v>0</v>
      </c>
      <c r="I66" s="102" t="b">
        <v>0</v>
      </c>
      <c r="J66" s="102" t="b">
        <v>0</v>
      </c>
      <c r="K66" s="102" t="b">
        <v>0</v>
      </c>
      <c r="L66" s="102" t="b">
        <v>0</v>
      </c>
    </row>
    <row r="67" spans="1:12" ht="15">
      <c r="A67" s="103" t="s">
        <v>696</v>
      </c>
      <c r="B67" s="102" t="s">
        <v>853</v>
      </c>
      <c r="C67" s="102">
        <v>5</v>
      </c>
      <c r="D67" s="105">
        <v>0.0007600447172972863</v>
      </c>
      <c r="E67" s="105">
        <v>2.22663223717095</v>
      </c>
      <c r="F67" s="102" t="s">
        <v>2031</v>
      </c>
      <c r="G67" s="102" t="b">
        <v>0</v>
      </c>
      <c r="H67" s="102" t="b">
        <v>0</v>
      </c>
      <c r="I67" s="102" t="b">
        <v>0</v>
      </c>
      <c r="J67" s="102" t="b">
        <v>0</v>
      </c>
      <c r="K67" s="102" t="b">
        <v>0</v>
      </c>
      <c r="L67" s="102" t="b">
        <v>0</v>
      </c>
    </row>
    <row r="68" spans="1:12" ht="15">
      <c r="A68" s="103" t="s">
        <v>865</v>
      </c>
      <c r="B68" s="102" t="s">
        <v>731</v>
      </c>
      <c r="C68" s="102">
        <v>5</v>
      </c>
      <c r="D68" s="105">
        <v>0.0007600447172972863</v>
      </c>
      <c r="E68" s="105">
        <v>2.4392403300523937</v>
      </c>
      <c r="F68" s="102" t="s">
        <v>2031</v>
      </c>
      <c r="G68" s="102" t="b">
        <v>0</v>
      </c>
      <c r="H68" s="102" t="b">
        <v>0</v>
      </c>
      <c r="I68" s="102" t="b">
        <v>0</v>
      </c>
      <c r="J68" s="102" t="b">
        <v>0</v>
      </c>
      <c r="K68" s="102" t="b">
        <v>0</v>
      </c>
      <c r="L68" s="102" t="b">
        <v>0</v>
      </c>
    </row>
    <row r="69" spans="1:12" ht="15">
      <c r="A69" s="103" t="s">
        <v>693</v>
      </c>
      <c r="B69" s="102" t="s">
        <v>731</v>
      </c>
      <c r="C69" s="102">
        <v>5</v>
      </c>
      <c r="D69" s="105">
        <v>0.0008528611093780796</v>
      </c>
      <c r="E69" s="105">
        <v>1.8883328611718124</v>
      </c>
      <c r="F69" s="102" t="s">
        <v>2031</v>
      </c>
      <c r="G69" s="102" t="b">
        <v>0</v>
      </c>
      <c r="H69" s="102" t="b">
        <v>1</v>
      </c>
      <c r="I69" s="102" t="b">
        <v>0</v>
      </c>
      <c r="J69" s="102" t="b">
        <v>0</v>
      </c>
      <c r="K69" s="102" t="b">
        <v>0</v>
      </c>
      <c r="L69" s="102" t="b">
        <v>0</v>
      </c>
    </row>
    <row r="70" spans="1:12" ht="15">
      <c r="A70" s="103" t="s">
        <v>680</v>
      </c>
      <c r="B70" s="102" t="s">
        <v>678</v>
      </c>
      <c r="C70" s="102">
        <v>5</v>
      </c>
      <c r="D70" s="105">
        <v>0.0007600447172972863</v>
      </c>
      <c r="E70" s="105">
        <v>1.386229318365073</v>
      </c>
      <c r="F70" s="102" t="s">
        <v>2031</v>
      </c>
      <c r="G70" s="102" t="b">
        <v>0</v>
      </c>
      <c r="H70" s="102" t="b">
        <v>0</v>
      </c>
      <c r="I70" s="102" t="b">
        <v>0</v>
      </c>
      <c r="J70" s="102" t="b">
        <v>0</v>
      </c>
      <c r="K70" s="102" t="b">
        <v>0</v>
      </c>
      <c r="L70" s="102" t="b">
        <v>0</v>
      </c>
    </row>
    <row r="71" spans="1:12" ht="15">
      <c r="A71" s="103" t="s">
        <v>676</v>
      </c>
      <c r="B71" s="102" t="s">
        <v>706</v>
      </c>
      <c r="C71" s="102">
        <v>5</v>
      </c>
      <c r="D71" s="105">
        <v>0.0006431098924942311</v>
      </c>
      <c r="E71" s="105">
        <v>1.53615034306045</v>
      </c>
      <c r="F71" s="102" t="s">
        <v>2031</v>
      </c>
      <c r="G71" s="102" t="b">
        <v>0</v>
      </c>
      <c r="H71" s="102" t="b">
        <v>0</v>
      </c>
      <c r="I71" s="102" t="b">
        <v>0</v>
      </c>
      <c r="J71" s="102" t="b">
        <v>0</v>
      </c>
      <c r="K71" s="102" t="b">
        <v>0</v>
      </c>
      <c r="L71" s="102" t="b">
        <v>0</v>
      </c>
    </row>
    <row r="72" spans="1:12" ht="15">
      <c r="A72" s="103" t="s">
        <v>1013</v>
      </c>
      <c r="B72" s="102" t="s">
        <v>1086</v>
      </c>
      <c r="C72" s="102">
        <v>5</v>
      </c>
      <c r="D72" s="105">
        <v>0.0006941904390934595</v>
      </c>
      <c r="E72" s="105">
        <v>3.195115185724885</v>
      </c>
      <c r="F72" s="102" t="s">
        <v>2031</v>
      </c>
      <c r="G72" s="102" t="b">
        <v>0</v>
      </c>
      <c r="H72" s="102" t="b">
        <v>0</v>
      </c>
      <c r="I72" s="102" t="b">
        <v>0</v>
      </c>
      <c r="J72" s="102" t="b">
        <v>0</v>
      </c>
      <c r="K72" s="102" t="b">
        <v>0</v>
      </c>
      <c r="L72" s="102" t="b">
        <v>0</v>
      </c>
    </row>
    <row r="73" spans="1:12" ht="15">
      <c r="A73" s="103" t="s">
        <v>692</v>
      </c>
      <c r="B73" s="102" t="s">
        <v>724</v>
      </c>
      <c r="C73" s="102">
        <v>5</v>
      </c>
      <c r="D73" s="105">
        <v>0.0010115317796626996</v>
      </c>
      <c r="E73" s="105">
        <v>1.8883328611718124</v>
      </c>
      <c r="F73" s="102" t="s">
        <v>2031</v>
      </c>
      <c r="G73" s="102" t="b">
        <v>0</v>
      </c>
      <c r="H73" s="102" t="b">
        <v>0</v>
      </c>
      <c r="I73" s="102" t="b">
        <v>0</v>
      </c>
      <c r="J73" s="102" t="b">
        <v>0</v>
      </c>
      <c r="K73" s="102" t="b">
        <v>0</v>
      </c>
      <c r="L73" s="102" t="b">
        <v>0</v>
      </c>
    </row>
    <row r="74" spans="1:12" ht="15">
      <c r="A74" s="103" t="s">
        <v>991</v>
      </c>
      <c r="B74" s="102" t="s">
        <v>692</v>
      </c>
      <c r="C74" s="102">
        <v>5</v>
      </c>
      <c r="D74" s="105">
        <v>0.0010115317796626996</v>
      </c>
      <c r="E74" s="105">
        <v>2.3889352117409977</v>
      </c>
      <c r="F74" s="102" t="s">
        <v>2031</v>
      </c>
      <c r="G74" s="102" t="b">
        <v>0</v>
      </c>
      <c r="H74" s="102" t="b">
        <v>0</v>
      </c>
      <c r="I74" s="102" t="b">
        <v>0</v>
      </c>
      <c r="J74" s="102" t="b">
        <v>0</v>
      </c>
      <c r="K74" s="102" t="b">
        <v>0</v>
      </c>
      <c r="L74" s="102" t="b">
        <v>0</v>
      </c>
    </row>
    <row r="75" spans="1:12" ht="15">
      <c r="A75" s="103" t="s">
        <v>671</v>
      </c>
      <c r="B75" s="102" t="s">
        <v>867</v>
      </c>
      <c r="C75" s="102">
        <v>4</v>
      </c>
      <c r="D75" s="105">
        <v>0.0005553523512747676</v>
      </c>
      <c r="E75" s="105">
        <v>1.2993244374744408</v>
      </c>
      <c r="F75" s="102" t="s">
        <v>2031</v>
      </c>
      <c r="G75" s="102" t="b">
        <v>0</v>
      </c>
      <c r="H75" s="102" t="b">
        <v>0</v>
      </c>
      <c r="I75" s="102" t="b">
        <v>0</v>
      </c>
      <c r="J75" s="102" t="b">
        <v>0</v>
      </c>
      <c r="K75" s="102" t="b">
        <v>0</v>
      </c>
      <c r="L75" s="102" t="b">
        <v>0</v>
      </c>
    </row>
    <row r="76" spans="1:12" ht="15">
      <c r="A76" s="103" t="s">
        <v>867</v>
      </c>
      <c r="B76" s="102" t="s">
        <v>367</v>
      </c>
      <c r="C76" s="102">
        <v>4</v>
      </c>
      <c r="D76" s="105">
        <v>0.0005553523512747676</v>
      </c>
      <c r="E76" s="105">
        <v>1.5419026719495412</v>
      </c>
      <c r="F76" s="102" t="s">
        <v>2031</v>
      </c>
      <c r="G76" s="102" t="b">
        <v>0</v>
      </c>
      <c r="H76" s="102" t="b">
        <v>0</v>
      </c>
      <c r="I76" s="102" t="b">
        <v>0</v>
      </c>
      <c r="J76" s="102" t="b">
        <v>0</v>
      </c>
      <c r="K76" s="102" t="b">
        <v>0</v>
      </c>
      <c r="L76" s="102" t="b">
        <v>0</v>
      </c>
    </row>
    <row r="77" spans="1:12" ht="15">
      <c r="A77" s="103" t="s">
        <v>698</v>
      </c>
      <c r="B77" s="102" t="s">
        <v>958</v>
      </c>
      <c r="C77" s="102">
        <v>4</v>
      </c>
      <c r="D77" s="105">
        <v>0.000608035773837829</v>
      </c>
      <c r="E77" s="105">
        <v>2.334777179153891</v>
      </c>
      <c r="F77" s="102" t="s">
        <v>2031</v>
      </c>
      <c r="G77" s="102" t="b">
        <v>0</v>
      </c>
      <c r="H77" s="102" t="b">
        <v>0</v>
      </c>
      <c r="I77" s="102" t="b">
        <v>0</v>
      </c>
      <c r="J77" s="102" t="b">
        <v>0</v>
      </c>
      <c r="K77" s="102" t="b">
        <v>0</v>
      </c>
      <c r="L77" s="102" t="b">
        <v>0</v>
      </c>
    </row>
    <row r="78" spans="1:12" ht="15">
      <c r="A78" s="103" t="s">
        <v>693</v>
      </c>
      <c r="B78" s="102" t="s">
        <v>674</v>
      </c>
      <c r="C78" s="102">
        <v>4</v>
      </c>
      <c r="D78" s="105">
        <v>0.0005553523512747676</v>
      </c>
      <c r="E78" s="105">
        <v>1.1616914302379353</v>
      </c>
      <c r="F78" s="102" t="s">
        <v>2031</v>
      </c>
      <c r="G78" s="102" t="b">
        <v>0</v>
      </c>
      <c r="H78" s="102" t="b">
        <v>1</v>
      </c>
      <c r="I78" s="102" t="b">
        <v>0</v>
      </c>
      <c r="J78" s="102" t="b">
        <v>0</v>
      </c>
      <c r="K78" s="102" t="b">
        <v>0</v>
      </c>
      <c r="L78" s="102" t="b">
        <v>0</v>
      </c>
    </row>
    <row r="79" spans="1:12" ht="15">
      <c r="A79" s="103" t="s">
        <v>874</v>
      </c>
      <c r="B79" s="102" t="s">
        <v>1098</v>
      </c>
      <c r="C79" s="102">
        <v>4</v>
      </c>
      <c r="D79" s="105">
        <v>0.000608035773837829</v>
      </c>
      <c r="E79" s="105">
        <v>3.0701764491165853</v>
      </c>
      <c r="F79" s="102" t="s">
        <v>2031</v>
      </c>
      <c r="G79" s="102" t="b">
        <v>0</v>
      </c>
      <c r="H79" s="102" t="b">
        <v>0</v>
      </c>
      <c r="I79" s="102" t="b">
        <v>0</v>
      </c>
      <c r="J79" s="102" t="b">
        <v>0</v>
      </c>
      <c r="K79" s="102" t="b">
        <v>0</v>
      </c>
      <c r="L79" s="102" t="b">
        <v>0</v>
      </c>
    </row>
    <row r="80" spans="1:12" ht="15">
      <c r="A80" s="103" t="s">
        <v>1033</v>
      </c>
      <c r="B80" s="102" t="s">
        <v>367</v>
      </c>
      <c r="C80" s="102">
        <v>4</v>
      </c>
      <c r="D80" s="105">
        <v>0.0008092254237301598</v>
      </c>
      <c r="E80" s="105">
        <v>1.746022654605466</v>
      </c>
      <c r="F80" s="102" t="s">
        <v>2031</v>
      </c>
      <c r="G80" s="102" t="b">
        <v>0</v>
      </c>
      <c r="H80" s="102" t="b">
        <v>1</v>
      </c>
      <c r="I80" s="102" t="b">
        <v>0</v>
      </c>
      <c r="J80" s="102" t="b">
        <v>0</v>
      </c>
      <c r="K80" s="102" t="b">
        <v>0</v>
      </c>
      <c r="L80" s="102" t="b">
        <v>0</v>
      </c>
    </row>
    <row r="81" spans="1:12" ht="15">
      <c r="A81" s="103" t="s">
        <v>367</v>
      </c>
      <c r="B81" s="102" t="s">
        <v>688</v>
      </c>
      <c r="C81" s="102">
        <v>4</v>
      </c>
      <c r="D81" s="105">
        <v>0.0008092254237301598</v>
      </c>
      <c r="E81" s="105">
        <v>0.9200919204021968</v>
      </c>
      <c r="F81" s="102" t="s">
        <v>2031</v>
      </c>
      <c r="G81" s="102" t="b">
        <v>0</v>
      </c>
      <c r="H81" s="102" t="b">
        <v>0</v>
      </c>
      <c r="I81" s="102" t="b">
        <v>0</v>
      </c>
      <c r="J81" s="102" t="b">
        <v>0</v>
      </c>
      <c r="K81" s="102" t="b">
        <v>0</v>
      </c>
      <c r="L81" s="102" t="b">
        <v>0</v>
      </c>
    </row>
    <row r="82" spans="1:12" ht="15">
      <c r="A82" s="103" t="s">
        <v>787</v>
      </c>
      <c r="B82" s="102" t="s">
        <v>756</v>
      </c>
      <c r="C82" s="102">
        <v>4</v>
      </c>
      <c r="D82" s="105">
        <v>0.0008092254237301598</v>
      </c>
      <c r="E82" s="105">
        <v>2.3500171457106283</v>
      </c>
      <c r="F82" s="102" t="s">
        <v>2031</v>
      </c>
      <c r="G82" s="102" t="b">
        <v>0</v>
      </c>
      <c r="H82" s="102" t="b">
        <v>0</v>
      </c>
      <c r="I82" s="102" t="b">
        <v>0</v>
      </c>
      <c r="J82" s="102" t="b">
        <v>0</v>
      </c>
      <c r="K82" s="102" t="b">
        <v>0</v>
      </c>
      <c r="L82" s="102" t="b">
        <v>0</v>
      </c>
    </row>
    <row r="83" spans="1:12" ht="15">
      <c r="A83" s="103" t="s">
        <v>889</v>
      </c>
      <c r="B83" s="102" t="s">
        <v>1037</v>
      </c>
      <c r="C83" s="102">
        <v>4</v>
      </c>
      <c r="D83" s="105">
        <v>0.0006822888875024637</v>
      </c>
      <c r="E83" s="105">
        <v>2.9732664361085286</v>
      </c>
      <c r="F83" s="102" t="s">
        <v>2031</v>
      </c>
      <c r="G83" s="102" t="b">
        <v>0</v>
      </c>
      <c r="H83" s="102" t="b">
        <v>0</v>
      </c>
      <c r="I83" s="102" t="b">
        <v>0</v>
      </c>
      <c r="J83" s="102" t="b">
        <v>0</v>
      </c>
      <c r="K83" s="102" t="b">
        <v>0</v>
      </c>
      <c r="L83" s="102" t="b">
        <v>0</v>
      </c>
    </row>
    <row r="84" spans="1:12" ht="15">
      <c r="A84" s="103" t="s">
        <v>685</v>
      </c>
      <c r="B84" s="102" t="s">
        <v>736</v>
      </c>
      <c r="C84" s="102">
        <v>4</v>
      </c>
      <c r="D84" s="105">
        <v>0.000608035773837829</v>
      </c>
      <c r="E84" s="105">
        <v>1.7637514215658976</v>
      </c>
      <c r="F84" s="102" t="s">
        <v>2031</v>
      </c>
      <c r="G84" s="102" t="b">
        <v>0</v>
      </c>
      <c r="H84" s="102" t="b">
        <v>0</v>
      </c>
      <c r="I84" s="102" t="b">
        <v>0</v>
      </c>
      <c r="J84" s="102" t="b">
        <v>0</v>
      </c>
      <c r="K84" s="102" t="b">
        <v>0</v>
      </c>
      <c r="L84" s="102" t="b">
        <v>0</v>
      </c>
    </row>
    <row r="85" spans="1:12" ht="15">
      <c r="A85" s="103" t="s">
        <v>1041</v>
      </c>
      <c r="B85" s="102" t="s">
        <v>779</v>
      </c>
      <c r="C85" s="102">
        <v>4</v>
      </c>
      <c r="D85" s="105">
        <v>0.000608035773837829</v>
      </c>
      <c r="E85" s="105">
        <v>2.7624130707936354</v>
      </c>
      <c r="F85" s="102" t="s">
        <v>2031</v>
      </c>
      <c r="G85" s="102" t="b">
        <v>0</v>
      </c>
      <c r="H85" s="102" t="b">
        <v>0</v>
      </c>
      <c r="I85" s="102" t="b">
        <v>0</v>
      </c>
      <c r="J85" s="102" t="b">
        <v>0</v>
      </c>
      <c r="K85" s="102" t="b">
        <v>0</v>
      </c>
      <c r="L85" s="102" t="b">
        <v>0</v>
      </c>
    </row>
    <row r="86" spans="1:12" ht="15">
      <c r="A86" s="103" t="s">
        <v>686</v>
      </c>
      <c r="B86" s="102" t="s">
        <v>896</v>
      </c>
      <c r="C86" s="102">
        <v>4</v>
      </c>
      <c r="D86" s="105">
        <v>0.0008092254237301598</v>
      </c>
      <c r="E86" s="105">
        <v>2.1281683960942717</v>
      </c>
      <c r="F86" s="102" t="s">
        <v>2031</v>
      </c>
      <c r="G86" s="102" t="b">
        <v>0</v>
      </c>
      <c r="H86" s="102" t="b">
        <v>0</v>
      </c>
      <c r="I86" s="102" t="b">
        <v>0</v>
      </c>
      <c r="J86" s="102" t="b">
        <v>0</v>
      </c>
      <c r="K86" s="102" t="b">
        <v>0</v>
      </c>
      <c r="L86" s="102" t="b">
        <v>0</v>
      </c>
    </row>
    <row r="87" spans="1:12" ht="15">
      <c r="A87" s="103" t="s">
        <v>757</v>
      </c>
      <c r="B87" s="102" t="s">
        <v>818</v>
      </c>
      <c r="C87" s="102">
        <v>4</v>
      </c>
      <c r="D87" s="105">
        <v>0.0008092254237301598</v>
      </c>
      <c r="E87" s="105">
        <v>2.3992351683808097</v>
      </c>
      <c r="F87" s="102" t="s">
        <v>2031</v>
      </c>
      <c r="G87" s="102" t="b">
        <v>0</v>
      </c>
      <c r="H87" s="102" t="b">
        <v>0</v>
      </c>
      <c r="I87" s="102" t="b">
        <v>0</v>
      </c>
      <c r="J87" s="102" t="b">
        <v>1</v>
      </c>
      <c r="K87" s="102" t="b">
        <v>0</v>
      </c>
      <c r="L87" s="102" t="b">
        <v>0</v>
      </c>
    </row>
    <row r="88" spans="1:12" ht="15">
      <c r="A88" s="103" t="s">
        <v>849</v>
      </c>
      <c r="B88" s="102" t="s">
        <v>823</v>
      </c>
      <c r="C88" s="102">
        <v>4</v>
      </c>
      <c r="D88" s="105">
        <v>0.0008092254237301598</v>
      </c>
      <c r="E88" s="105">
        <v>2.6210839179971663</v>
      </c>
      <c r="F88" s="102" t="s">
        <v>2031</v>
      </c>
      <c r="G88" s="102" t="b">
        <v>0</v>
      </c>
      <c r="H88" s="102" t="b">
        <v>0</v>
      </c>
      <c r="I88" s="102" t="b">
        <v>0</v>
      </c>
      <c r="J88" s="102" t="b">
        <v>0</v>
      </c>
      <c r="K88" s="102" t="b">
        <v>0</v>
      </c>
      <c r="L88" s="102" t="b">
        <v>0</v>
      </c>
    </row>
    <row r="89" spans="1:12" ht="15">
      <c r="A89" s="103" t="s">
        <v>795</v>
      </c>
      <c r="B89" s="102" t="s">
        <v>820</v>
      </c>
      <c r="C89" s="102">
        <v>4</v>
      </c>
      <c r="D89" s="105">
        <v>0.0005553523512747676</v>
      </c>
      <c r="E89" s="105">
        <v>2.533933742278266</v>
      </c>
      <c r="F89" s="102" t="s">
        <v>2031</v>
      </c>
      <c r="G89" s="102" t="b">
        <v>0</v>
      </c>
      <c r="H89" s="102" t="b">
        <v>0</v>
      </c>
      <c r="I89" s="102" t="b">
        <v>0</v>
      </c>
      <c r="J89" s="102" t="b">
        <v>0</v>
      </c>
      <c r="K89" s="102" t="b">
        <v>0</v>
      </c>
      <c r="L89" s="102" t="b">
        <v>0</v>
      </c>
    </row>
    <row r="90" spans="1:12" ht="15">
      <c r="A90" s="103" t="s">
        <v>904</v>
      </c>
      <c r="B90" s="102" t="s">
        <v>859</v>
      </c>
      <c r="C90" s="102">
        <v>4</v>
      </c>
      <c r="D90" s="105">
        <v>0.0008092254237301598</v>
      </c>
      <c r="E90" s="105">
        <v>2.7179939310052226</v>
      </c>
      <c r="F90" s="102" t="s">
        <v>2031</v>
      </c>
      <c r="G90" s="102" t="b">
        <v>0</v>
      </c>
      <c r="H90" s="102" t="b">
        <v>0</v>
      </c>
      <c r="I90" s="102" t="b">
        <v>0</v>
      </c>
      <c r="J90" s="102" t="b">
        <v>0</v>
      </c>
      <c r="K90" s="102" t="b">
        <v>0</v>
      </c>
      <c r="L90" s="102" t="b">
        <v>0</v>
      </c>
    </row>
    <row r="91" spans="1:12" ht="15">
      <c r="A91" s="103" t="s">
        <v>700</v>
      </c>
      <c r="B91" s="102" t="s">
        <v>796</v>
      </c>
      <c r="C91" s="102">
        <v>4</v>
      </c>
      <c r="D91" s="105">
        <v>0.000608035773837829</v>
      </c>
      <c r="E91" s="105">
        <v>2.0867757109360467</v>
      </c>
      <c r="F91" s="102" t="s">
        <v>2031</v>
      </c>
      <c r="G91" s="102" t="b">
        <v>0</v>
      </c>
      <c r="H91" s="102" t="b">
        <v>0</v>
      </c>
      <c r="I91" s="102" t="b">
        <v>0</v>
      </c>
      <c r="J91" s="102" t="b">
        <v>0</v>
      </c>
      <c r="K91" s="102" t="b">
        <v>0</v>
      </c>
      <c r="L91" s="102" t="b">
        <v>0</v>
      </c>
    </row>
    <row r="92" spans="1:12" ht="15">
      <c r="A92" s="103" t="s">
        <v>702</v>
      </c>
      <c r="B92" s="102" t="s">
        <v>673</v>
      </c>
      <c r="C92" s="102">
        <v>4</v>
      </c>
      <c r="D92" s="105">
        <v>0.0006822888875024637</v>
      </c>
      <c r="E92" s="105">
        <v>1.170834809677805</v>
      </c>
      <c r="F92" s="102" t="s">
        <v>2031</v>
      </c>
      <c r="G92" s="102" t="b">
        <v>0</v>
      </c>
      <c r="H92" s="102" t="b">
        <v>0</v>
      </c>
      <c r="I92" s="102" t="b">
        <v>0</v>
      </c>
      <c r="J92" s="102" t="b">
        <v>0</v>
      </c>
      <c r="K92" s="102" t="b">
        <v>0</v>
      </c>
      <c r="L92" s="102" t="b">
        <v>0</v>
      </c>
    </row>
    <row r="93" spans="1:12" ht="15">
      <c r="A93" s="103" t="s">
        <v>692</v>
      </c>
      <c r="B93" s="102" t="s">
        <v>672</v>
      </c>
      <c r="C93" s="102">
        <v>4</v>
      </c>
      <c r="D93" s="105">
        <v>0.0005553523512747676</v>
      </c>
      <c r="E93" s="105">
        <v>0.9909952030689603</v>
      </c>
      <c r="F93" s="102" t="s">
        <v>2031</v>
      </c>
      <c r="G93" s="102" t="b">
        <v>0</v>
      </c>
      <c r="H93" s="102" t="b">
        <v>0</v>
      </c>
      <c r="I93" s="102" t="b">
        <v>0</v>
      </c>
      <c r="J93" s="102" t="b">
        <v>0</v>
      </c>
      <c r="K93" s="102" t="b">
        <v>0</v>
      </c>
      <c r="L93" s="102" t="b">
        <v>0</v>
      </c>
    </row>
    <row r="94" spans="1:12" ht="15">
      <c r="A94" s="103" t="s">
        <v>671</v>
      </c>
      <c r="B94" s="102" t="s">
        <v>949</v>
      </c>
      <c r="C94" s="102">
        <v>4</v>
      </c>
      <c r="D94" s="105">
        <v>0.000608035773837829</v>
      </c>
      <c r="E94" s="105">
        <v>1.3573163844521277</v>
      </c>
      <c r="F94" s="102" t="s">
        <v>2031</v>
      </c>
      <c r="G94" s="102" t="b">
        <v>0</v>
      </c>
      <c r="H94" s="102" t="b">
        <v>0</v>
      </c>
      <c r="I94" s="102" t="b">
        <v>0</v>
      </c>
      <c r="J94" s="102" t="b">
        <v>0</v>
      </c>
      <c r="K94" s="102" t="b">
        <v>0</v>
      </c>
      <c r="L94" s="102" t="b">
        <v>0</v>
      </c>
    </row>
    <row r="95" spans="1:12" ht="15">
      <c r="A95" s="103" t="s">
        <v>672</v>
      </c>
      <c r="B95" s="102" t="s">
        <v>678</v>
      </c>
      <c r="C95" s="102">
        <v>4</v>
      </c>
      <c r="D95" s="105">
        <v>0.0005553523512747676</v>
      </c>
      <c r="E95" s="105">
        <v>0.8297832254384668</v>
      </c>
      <c r="F95" s="102" t="s">
        <v>2031</v>
      </c>
      <c r="G95" s="102" t="b">
        <v>0</v>
      </c>
      <c r="H95" s="102" t="b">
        <v>0</v>
      </c>
      <c r="I95" s="102" t="b">
        <v>0</v>
      </c>
      <c r="J95" s="102" t="b">
        <v>0</v>
      </c>
      <c r="K95" s="102" t="b">
        <v>0</v>
      </c>
      <c r="L95" s="102" t="b">
        <v>0</v>
      </c>
    </row>
    <row r="96" spans="1:12" ht="15">
      <c r="A96" s="103" t="s">
        <v>1068</v>
      </c>
      <c r="B96" s="102" t="s">
        <v>679</v>
      </c>
      <c r="C96" s="102">
        <v>4</v>
      </c>
      <c r="D96" s="105">
        <v>0.000608035773837829</v>
      </c>
      <c r="E96" s="105">
        <v>2.232903746614285</v>
      </c>
      <c r="F96" s="102" t="s">
        <v>2031</v>
      </c>
      <c r="G96" s="102" t="b">
        <v>0</v>
      </c>
      <c r="H96" s="102" t="b">
        <v>0</v>
      </c>
      <c r="I96" s="102" t="b">
        <v>0</v>
      </c>
      <c r="J96" s="102" t="b">
        <v>0</v>
      </c>
      <c r="K96" s="102" t="b">
        <v>0</v>
      </c>
      <c r="L96" s="102" t="b">
        <v>0</v>
      </c>
    </row>
    <row r="97" spans="1:12" ht="15">
      <c r="A97" s="103" t="s">
        <v>682</v>
      </c>
      <c r="B97" s="102" t="s">
        <v>673</v>
      </c>
      <c r="C97" s="102">
        <v>4</v>
      </c>
      <c r="D97" s="105">
        <v>0.0006822888875024637</v>
      </c>
      <c r="E97" s="105">
        <v>1.00013858250883</v>
      </c>
      <c r="F97" s="102" t="s">
        <v>2031</v>
      </c>
      <c r="G97" s="102" t="b">
        <v>0</v>
      </c>
      <c r="H97" s="102" t="b">
        <v>0</v>
      </c>
      <c r="I97" s="102" t="b">
        <v>0</v>
      </c>
      <c r="J97" s="102" t="b">
        <v>0</v>
      </c>
      <c r="K97" s="102" t="b">
        <v>0</v>
      </c>
      <c r="L97" s="102" t="b">
        <v>0</v>
      </c>
    </row>
    <row r="98" spans="1:12" ht="15">
      <c r="A98" s="103" t="s">
        <v>686</v>
      </c>
      <c r="B98" s="102" t="s">
        <v>671</v>
      </c>
      <c r="C98" s="102">
        <v>4</v>
      </c>
      <c r="D98" s="105">
        <v>0.0005553523512747676</v>
      </c>
      <c r="E98" s="105">
        <v>0.6546814260297034</v>
      </c>
      <c r="F98" s="102" t="s">
        <v>2031</v>
      </c>
      <c r="G98" s="102" t="b">
        <v>0</v>
      </c>
      <c r="H98" s="102" t="b">
        <v>0</v>
      </c>
      <c r="I98" s="102" t="b">
        <v>0</v>
      </c>
      <c r="J98" s="102" t="b">
        <v>0</v>
      </c>
      <c r="K98" s="102" t="b">
        <v>0</v>
      </c>
      <c r="L98" s="102" t="b">
        <v>0</v>
      </c>
    </row>
    <row r="99" spans="1:12" ht="15">
      <c r="A99" s="103" t="s">
        <v>1009</v>
      </c>
      <c r="B99" s="102" t="s">
        <v>1176</v>
      </c>
      <c r="C99" s="102">
        <v>4</v>
      </c>
      <c r="D99" s="105">
        <v>0.0008092254237301598</v>
      </c>
      <c r="E99" s="105">
        <v>3.195115185724885</v>
      </c>
      <c r="F99" s="102" t="s">
        <v>2031</v>
      </c>
      <c r="G99" s="102" t="b">
        <v>0</v>
      </c>
      <c r="H99" s="102" t="b">
        <v>0</v>
      </c>
      <c r="I99" s="102" t="b">
        <v>0</v>
      </c>
      <c r="J99" s="102" t="b">
        <v>0</v>
      </c>
      <c r="K99" s="102" t="b">
        <v>0</v>
      </c>
      <c r="L99" s="102" t="b">
        <v>0</v>
      </c>
    </row>
    <row r="100" spans="1:12" ht="15">
      <c r="A100" s="103" t="s">
        <v>1177</v>
      </c>
      <c r="B100" s="102" t="s">
        <v>1178</v>
      </c>
      <c r="C100" s="102">
        <v>4</v>
      </c>
      <c r="D100" s="105">
        <v>0.0005553523512747676</v>
      </c>
      <c r="E100" s="105">
        <v>3.3712064447805665</v>
      </c>
      <c r="F100" s="102" t="s">
        <v>2031</v>
      </c>
      <c r="G100" s="102" t="b">
        <v>0</v>
      </c>
      <c r="H100" s="102" t="b">
        <v>0</v>
      </c>
      <c r="I100" s="102" t="b">
        <v>0</v>
      </c>
      <c r="J100" s="102" t="b">
        <v>0</v>
      </c>
      <c r="K100" s="102" t="b">
        <v>0</v>
      </c>
      <c r="L100" s="102" t="b">
        <v>0</v>
      </c>
    </row>
    <row r="101" spans="1:12" ht="15">
      <c r="A101" s="103" t="s">
        <v>792</v>
      </c>
      <c r="B101" s="102" t="s">
        <v>671</v>
      </c>
      <c r="C101" s="102">
        <v>4</v>
      </c>
      <c r="D101" s="105">
        <v>0.0005553523512747676</v>
      </c>
      <c r="E101" s="105">
        <v>1.1195682243323541</v>
      </c>
      <c r="F101" s="102" t="s">
        <v>2031</v>
      </c>
      <c r="G101" s="102" t="b">
        <v>0</v>
      </c>
      <c r="H101" s="102" t="b">
        <v>0</v>
      </c>
      <c r="I101" s="102" t="b">
        <v>0</v>
      </c>
      <c r="J101" s="102" t="b">
        <v>0</v>
      </c>
      <c r="K101" s="102" t="b">
        <v>0</v>
      </c>
      <c r="L101" s="102" t="b">
        <v>0</v>
      </c>
    </row>
    <row r="102" spans="1:12" ht="15">
      <c r="A102" s="103" t="s">
        <v>750</v>
      </c>
      <c r="B102" s="102" t="s">
        <v>1185</v>
      </c>
      <c r="C102" s="102">
        <v>4</v>
      </c>
      <c r="D102" s="105">
        <v>0.000608035773837829</v>
      </c>
      <c r="E102" s="105">
        <v>2.769146453452604</v>
      </c>
      <c r="F102" s="102" t="s">
        <v>2031</v>
      </c>
      <c r="G102" s="102" t="b">
        <v>0</v>
      </c>
      <c r="H102" s="102" t="b">
        <v>0</v>
      </c>
      <c r="I102" s="102" t="b">
        <v>0</v>
      </c>
      <c r="J102" s="102" t="b">
        <v>0</v>
      </c>
      <c r="K102" s="102" t="b">
        <v>0</v>
      </c>
      <c r="L102" s="102" t="b">
        <v>0</v>
      </c>
    </row>
    <row r="103" spans="1:12" ht="15">
      <c r="A103" s="103" t="s">
        <v>881</v>
      </c>
      <c r="B103" s="102" t="s">
        <v>911</v>
      </c>
      <c r="C103" s="102">
        <v>4</v>
      </c>
      <c r="D103" s="105">
        <v>0.0005553523512747676</v>
      </c>
      <c r="E103" s="105">
        <v>2.769146453452604</v>
      </c>
      <c r="F103" s="102" t="s">
        <v>2031</v>
      </c>
      <c r="G103" s="102" t="b">
        <v>0</v>
      </c>
      <c r="H103" s="102" t="b">
        <v>0</v>
      </c>
      <c r="I103" s="102" t="b">
        <v>0</v>
      </c>
      <c r="J103" s="102" t="b">
        <v>0</v>
      </c>
      <c r="K103" s="102" t="b">
        <v>0</v>
      </c>
      <c r="L103" s="102" t="b">
        <v>0</v>
      </c>
    </row>
    <row r="104" spans="1:12" ht="15">
      <c r="A104" s="103" t="s">
        <v>367</v>
      </c>
      <c r="B104" s="102" t="s">
        <v>704</v>
      </c>
      <c r="C104" s="102">
        <v>4</v>
      </c>
      <c r="D104" s="105">
        <v>0.0005553523512747676</v>
      </c>
      <c r="E104" s="105">
        <v>1.0236325123092664</v>
      </c>
      <c r="F104" s="102" t="s">
        <v>2031</v>
      </c>
      <c r="G104" s="102" t="b">
        <v>0</v>
      </c>
      <c r="H104" s="102" t="b">
        <v>0</v>
      </c>
      <c r="I104" s="102" t="b">
        <v>0</v>
      </c>
      <c r="J104" s="102" t="b">
        <v>0</v>
      </c>
      <c r="K104" s="102" t="b">
        <v>0</v>
      </c>
      <c r="L104" s="102" t="b">
        <v>0</v>
      </c>
    </row>
    <row r="105" spans="1:12" ht="15">
      <c r="A105" s="103" t="s">
        <v>737</v>
      </c>
      <c r="B105" s="102" t="s">
        <v>741</v>
      </c>
      <c r="C105" s="102">
        <v>4</v>
      </c>
      <c r="D105" s="105">
        <v>0.000608035773837829</v>
      </c>
      <c r="E105" s="105">
        <v>2.089605000954911</v>
      </c>
      <c r="F105" s="102" t="s">
        <v>2031</v>
      </c>
      <c r="G105" s="102" t="b">
        <v>0</v>
      </c>
      <c r="H105" s="102" t="b">
        <v>0</v>
      </c>
      <c r="I105" s="102" t="b">
        <v>0</v>
      </c>
      <c r="J105" s="102" t="b">
        <v>0</v>
      </c>
      <c r="K105" s="102" t="b">
        <v>0</v>
      </c>
      <c r="L105" s="102" t="b">
        <v>0</v>
      </c>
    </row>
    <row r="106" spans="1:12" ht="15">
      <c r="A106" s="103" t="s">
        <v>671</v>
      </c>
      <c r="B106" s="102" t="s">
        <v>681</v>
      </c>
      <c r="C106" s="102">
        <v>4</v>
      </c>
      <c r="D106" s="105">
        <v>0.0006822888875024637</v>
      </c>
      <c r="E106" s="105">
        <v>0.6113498174398853</v>
      </c>
      <c r="F106" s="102" t="s">
        <v>2031</v>
      </c>
      <c r="G106" s="102" t="b">
        <v>0</v>
      </c>
      <c r="H106" s="102" t="b">
        <v>0</v>
      </c>
      <c r="I106" s="102" t="b">
        <v>0</v>
      </c>
      <c r="J106" s="102" t="b">
        <v>0</v>
      </c>
      <c r="K106" s="102" t="b">
        <v>0</v>
      </c>
      <c r="L106" s="102" t="b">
        <v>0</v>
      </c>
    </row>
    <row r="107" spans="1:12" ht="15">
      <c r="A107" s="103" t="s">
        <v>681</v>
      </c>
      <c r="B107" s="102" t="s">
        <v>671</v>
      </c>
      <c r="C107" s="102">
        <v>4</v>
      </c>
      <c r="D107" s="105">
        <v>0.0006822888875024637</v>
      </c>
      <c r="E107" s="105">
        <v>0.5859656136602436</v>
      </c>
      <c r="F107" s="102" t="s">
        <v>2031</v>
      </c>
      <c r="G107" s="102" t="b">
        <v>0</v>
      </c>
      <c r="H107" s="102" t="b">
        <v>0</v>
      </c>
      <c r="I107" s="102" t="b">
        <v>0</v>
      </c>
      <c r="J107" s="102" t="b">
        <v>0</v>
      </c>
      <c r="K107" s="102" t="b">
        <v>0</v>
      </c>
      <c r="L107" s="102" t="b">
        <v>0</v>
      </c>
    </row>
    <row r="108" spans="1:12" ht="15">
      <c r="A108" s="103" t="s">
        <v>748</v>
      </c>
      <c r="B108" s="102" t="s">
        <v>1199</v>
      </c>
      <c r="C108" s="102">
        <v>4</v>
      </c>
      <c r="D108" s="105">
        <v>0.0005553523512747676</v>
      </c>
      <c r="E108" s="105">
        <v>2.769146453452604</v>
      </c>
      <c r="F108" s="102" t="s">
        <v>2031</v>
      </c>
      <c r="G108" s="102" t="b">
        <v>0</v>
      </c>
      <c r="H108" s="102" t="b">
        <v>0</v>
      </c>
      <c r="I108" s="102" t="b">
        <v>0</v>
      </c>
      <c r="J108" s="102" t="b">
        <v>0</v>
      </c>
      <c r="K108" s="102" t="b">
        <v>0</v>
      </c>
      <c r="L108" s="102" t="b">
        <v>0</v>
      </c>
    </row>
    <row r="109" spans="1:12" ht="15">
      <c r="A109" s="103" t="s">
        <v>692</v>
      </c>
      <c r="B109" s="102" t="s">
        <v>676</v>
      </c>
      <c r="C109" s="102">
        <v>4</v>
      </c>
      <c r="D109" s="105">
        <v>0.0005553523512747676</v>
      </c>
      <c r="E109" s="105">
        <v>1.3067484555536477</v>
      </c>
      <c r="F109" s="102" t="s">
        <v>2031</v>
      </c>
      <c r="G109" s="102" t="b">
        <v>0</v>
      </c>
      <c r="H109" s="102" t="b">
        <v>0</v>
      </c>
      <c r="I109" s="102" t="b">
        <v>0</v>
      </c>
      <c r="J109" s="102" t="b">
        <v>0</v>
      </c>
      <c r="K109" s="102" t="b">
        <v>0</v>
      </c>
      <c r="L109" s="102" t="b">
        <v>0</v>
      </c>
    </row>
    <row r="110" spans="1:12" ht="15">
      <c r="A110" s="103" t="s">
        <v>672</v>
      </c>
      <c r="B110" s="102" t="s">
        <v>1200</v>
      </c>
      <c r="C110" s="102">
        <v>4</v>
      </c>
      <c r="D110" s="105">
        <v>0.0006822888875024637</v>
      </c>
      <c r="E110" s="105">
        <v>1.8904810657920785</v>
      </c>
      <c r="F110" s="102" t="s">
        <v>2031</v>
      </c>
      <c r="G110" s="102" t="b">
        <v>0</v>
      </c>
      <c r="H110" s="102" t="b">
        <v>0</v>
      </c>
      <c r="I110" s="102" t="b">
        <v>0</v>
      </c>
      <c r="J110" s="102" t="b">
        <v>0</v>
      </c>
      <c r="K110" s="102" t="b">
        <v>0</v>
      </c>
      <c r="L110" s="102" t="b">
        <v>0</v>
      </c>
    </row>
    <row r="111" spans="1:12" ht="15">
      <c r="A111" s="103" t="s">
        <v>672</v>
      </c>
      <c r="B111" s="102" t="s">
        <v>765</v>
      </c>
      <c r="C111" s="102">
        <v>4</v>
      </c>
      <c r="D111" s="105">
        <v>0.0006822888875024637</v>
      </c>
      <c r="E111" s="105">
        <v>1.3464130214418029</v>
      </c>
      <c r="F111" s="102" t="s">
        <v>2031</v>
      </c>
      <c r="G111" s="102" t="b">
        <v>0</v>
      </c>
      <c r="H111" s="102" t="b">
        <v>0</v>
      </c>
      <c r="I111" s="102" t="b">
        <v>0</v>
      </c>
      <c r="J111" s="102" t="b">
        <v>0</v>
      </c>
      <c r="K111" s="102" t="b">
        <v>0</v>
      </c>
      <c r="L111" s="102" t="b">
        <v>0</v>
      </c>
    </row>
    <row r="112" spans="1:12" ht="15">
      <c r="A112" s="103" t="s">
        <v>846</v>
      </c>
      <c r="B112" s="102" t="s">
        <v>674</v>
      </c>
      <c r="C112" s="102">
        <v>4</v>
      </c>
      <c r="D112" s="105">
        <v>0.0006822888875024637</v>
      </c>
      <c r="E112" s="105">
        <v>1.7125988991185164</v>
      </c>
      <c r="F112" s="102" t="s">
        <v>2031</v>
      </c>
      <c r="G112" s="102" t="b">
        <v>0</v>
      </c>
      <c r="H112" s="102" t="b">
        <v>1</v>
      </c>
      <c r="I112" s="102" t="b">
        <v>0</v>
      </c>
      <c r="J112" s="102" t="b">
        <v>0</v>
      </c>
      <c r="K112" s="102" t="b">
        <v>0</v>
      </c>
      <c r="L112" s="102" t="b">
        <v>0</v>
      </c>
    </row>
    <row r="113" spans="1:12" ht="15">
      <c r="A113" s="103" t="s">
        <v>1205</v>
      </c>
      <c r="B113" s="102" t="s">
        <v>912</v>
      </c>
      <c r="C113" s="102">
        <v>4</v>
      </c>
      <c r="D113" s="105">
        <v>0.000608035773837829</v>
      </c>
      <c r="E113" s="105">
        <v>3.0701764491165853</v>
      </c>
      <c r="F113" s="102" t="s">
        <v>2031</v>
      </c>
      <c r="G113" s="102" t="b">
        <v>0</v>
      </c>
      <c r="H113" s="102" t="b">
        <v>0</v>
      </c>
      <c r="I113" s="102" t="b">
        <v>0</v>
      </c>
      <c r="J113" s="102" t="b">
        <v>0</v>
      </c>
      <c r="K113" s="102" t="b">
        <v>0</v>
      </c>
      <c r="L113" s="102" t="b">
        <v>0</v>
      </c>
    </row>
    <row r="114" spans="1:12" ht="15">
      <c r="A114" s="103" t="s">
        <v>955</v>
      </c>
      <c r="B114" s="102" t="s">
        <v>947</v>
      </c>
      <c r="C114" s="102">
        <v>4</v>
      </c>
      <c r="D114" s="105">
        <v>0.000608035773837829</v>
      </c>
      <c r="E114" s="105">
        <v>2.8851303474079772</v>
      </c>
      <c r="F114" s="102" t="s">
        <v>2031</v>
      </c>
      <c r="G114" s="102" t="b">
        <v>0</v>
      </c>
      <c r="H114" s="102" t="b">
        <v>0</v>
      </c>
      <c r="I114" s="102" t="b">
        <v>0</v>
      </c>
      <c r="J114" s="102" t="b">
        <v>0</v>
      </c>
      <c r="K114" s="102" t="b">
        <v>0</v>
      </c>
      <c r="L114" s="102" t="b">
        <v>0</v>
      </c>
    </row>
    <row r="115" spans="1:12" ht="15">
      <c r="A115" s="103" t="s">
        <v>683</v>
      </c>
      <c r="B115" s="102" t="s">
        <v>715</v>
      </c>
      <c r="C115" s="102">
        <v>4</v>
      </c>
      <c r="D115" s="105">
        <v>0.000608035773837829</v>
      </c>
      <c r="E115" s="105">
        <v>1.6531201499974746</v>
      </c>
      <c r="F115" s="102" t="s">
        <v>2031</v>
      </c>
      <c r="G115" s="102" t="b">
        <v>0</v>
      </c>
      <c r="H115" s="102" t="b">
        <v>0</v>
      </c>
      <c r="I115" s="102" t="b">
        <v>0</v>
      </c>
      <c r="J115" s="102" t="b">
        <v>0</v>
      </c>
      <c r="K115" s="102" t="b">
        <v>0</v>
      </c>
      <c r="L115" s="102" t="b">
        <v>0</v>
      </c>
    </row>
    <row r="116" spans="1:12" ht="15">
      <c r="A116" s="103" t="s">
        <v>1212</v>
      </c>
      <c r="B116" s="102" t="s">
        <v>689</v>
      </c>
      <c r="C116" s="102">
        <v>4</v>
      </c>
      <c r="D116" s="105">
        <v>0.0006822888875024637</v>
      </c>
      <c r="E116" s="105">
        <v>2.4417875190662737</v>
      </c>
      <c r="F116" s="102" t="s">
        <v>2031</v>
      </c>
      <c r="G116" s="102" t="b">
        <v>0</v>
      </c>
      <c r="H116" s="102" t="b">
        <v>0</v>
      </c>
      <c r="I116" s="102" t="b">
        <v>0</v>
      </c>
      <c r="J116" s="102" t="b">
        <v>0</v>
      </c>
      <c r="K116" s="102" t="b">
        <v>0</v>
      </c>
      <c r="L116" s="102" t="b">
        <v>0</v>
      </c>
    </row>
    <row r="117" spans="1:12" ht="15">
      <c r="A117" s="103" t="s">
        <v>944</v>
      </c>
      <c r="B117" s="102" t="s">
        <v>683</v>
      </c>
      <c r="C117" s="102">
        <v>4</v>
      </c>
      <c r="D117" s="105">
        <v>0.0006822888875024637</v>
      </c>
      <c r="E117" s="105">
        <v>2.162026663355239</v>
      </c>
      <c r="F117" s="102" t="s">
        <v>2031</v>
      </c>
      <c r="G117" s="102" t="b">
        <v>0</v>
      </c>
      <c r="H117" s="102" t="b">
        <v>0</v>
      </c>
      <c r="I117" s="102" t="b">
        <v>0</v>
      </c>
      <c r="J117" s="102" t="b">
        <v>0</v>
      </c>
      <c r="K117" s="102" t="b">
        <v>0</v>
      </c>
      <c r="L117" s="102" t="b">
        <v>0</v>
      </c>
    </row>
    <row r="118" spans="1:12" ht="15">
      <c r="A118" s="103" t="s">
        <v>673</v>
      </c>
      <c r="B118" s="102" t="s">
        <v>1062</v>
      </c>
      <c r="C118" s="102">
        <v>4</v>
      </c>
      <c r="D118" s="105">
        <v>0.0006822888875024637</v>
      </c>
      <c r="E118" s="105">
        <v>1.907873474546537</v>
      </c>
      <c r="F118" s="102" t="s">
        <v>2031</v>
      </c>
      <c r="G118" s="102" t="b">
        <v>0</v>
      </c>
      <c r="H118" s="102" t="b">
        <v>0</v>
      </c>
      <c r="I118" s="102" t="b">
        <v>0</v>
      </c>
      <c r="J118" s="102" t="b">
        <v>0</v>
      </c>
      <c r="K118" s="102" t="b">
        <v>0</v>
      </c>
      <c r="L118" s="102" t="b">
        <v>0</v>
      </c>
    </row>
    <row r="119" spans="1:12" ht="15">
      <c r="A119" s="103" t="s">
        <v>1062</v>
      </c>
      <c r="B119" s="102" t="s">
        <v>725</v>
      </c>
      <c r="C119" s="102">
        <v>4</v>
      </c>
      <c r="D119" s="105">
        <v>0.0006822888875024637</v>
      </c>
      <c r="E119" s="105">
        <v>2.575326427436491</v>
      </c>
      <c r="F119" s="102" t="s">
        <v>2031</v>
      </c>
      <c r="G119" s="102" t="b">
        <v>0</v>
      </c>
      <c r="H119" s="102" t="b">
        <v>0</v>
      </c>
      <c r="I119" s="102" t="b">
        <v>0</v>
      </c>
      <c r="J119" s="102" t="b">
        <v>0</v>
      </c>
      <c r="K119" s="102" t="b">
        <v>0</v>
      </c>
      <c r="L119" s="102" t="b">
        <v>0</v>
      </c>
    </row>
    <row r="120" spans="1:12" ht="15">
      <c r="A120" s="103" t="s">
        <v>671</v>
      </c>
      <c r="B120" s="102" t="s">
        <v>784</v>
      </c>
      <c r="C120" s="102">
        <v>4</v>
      </c>
      <c r="D120" s="105">
        <v>0.0006822888875024637</v>
      </c>
      <c r="E120" s="105">
        <v>1.1232331784187595</v>
      </c>
      <c r="F120" s="102" t="s">
        <v>2031</v>
      </c>
      <c r="G120" s="102" t="b">
        <v>0</v>
      </c>
      <c r="H120" s="102" t="b">
        <v>0</v>
      </c>
      <c r="I120" s="102" t="b">
        <v>0</v>
      </c>
      <c r="J120" s="102" t="b">
        <v>0</v>
      </c>
      <c r="K120" s="102" t="b">
        <v>0</v>
      </c>
      <c r="L120" s="102" t="b">
        <v>0</v>
      </c>
    </row>
    <row r="121" spans="1:12" ht="15">
      <c r="A121" s="103" t="s">
        <v>683</v>
      </c>
      <c r="B121" s="102" t="s">
        <v>1018</v>
      </c>
      <c r="C121" s="102">
        <v>4</v>
      </c>
      <c r="D121" s="105">
        <v>0.0006822888875024637</v>
      </c>
      <c r="E121" s="105">
        <v>2.217391580436037</v>
      </c>
      <c r="F121" s="102" t="s">
        <v>2031</v>
      </c>
      <c r="G121" s="102" t="b">
        <v>0</v>
      </c>
      <c r="H121" s="102" t="b">
        <v>0</v>
      </c>
      <c r="I121" s="102" t="b">
        <v>0</v>
      </c>
      <c r="J121" s="102" t="b">
        <v>0</v>
      </c>
      <c r="K121" s="102" t="b">
        <v>0</v>
      </c>
      <c r="L121" s="102" t="b">
        <v>0</v>
      </c>
    </row>
    <row r="122" spans="1:12" ht="15">
      <c r="A122" s="103" t="s">
        <v>1018</v>
      </c>
      <c r="B122" s="102" t="s">
        <v>683</v>
      </c>
      <c r="C122" s="102">
        <v>4</v>
      </c>
      <c r="D122" s="105">
        <v>0.0006822888875024637</v>
      </c>
      <c r="E122" s="105">
        <v>2.2289734529858523</v>
      </c>
      <c r="F122" s="102" t="s">
        <v>2031</v>
      </c>
      <c r="G122" s="102" t="b">
        <v>0</v>
      </c>
      <c r="H122" s="102" t="b">
        <v>0</v>
      </c>
      <c r="I122" s="102" t="b">
        <v>0</v>
      </c>
      <c r="J122" s="102" t="b">
        <v>0</v>
      </c>
      <c r="K122" s="102" t="b">
        <v>0</v>
      </c>
      <c r="L122" s="102" t="b">
        <v>0</v>
      </c>
    </row>
    <row r="123" spans="1:12" ht="15">
      <c r="A123" s="103" t="s">
        <v>1215</v>
      </c>
      <c r="B123" s="102" t="s">
        <v>866</v>
      </c>
      <c r="C123" s="102">
        <v>4</v>
      </c>
      <c r="D123" s="105">
        <v>0.0006822888875024637</v>
      </c>
      <c r="E123" s="105">
        <v>3.0701764491165853</v>
      </c>
      <c r="F123" s="102" t="s">
        <v>2031</v>
      </c>
      <c r="G123" s="102" t="b">
        <v>0</v>
      </c>
      <c r="H123" s="102" t="b">
        <v>0</v>
      </c>
      <c r="I123" s="102" t="b">
        <v>0</v>
      </c>
      <c r="J123" s="102" t="b">
        <v>0</v>
      </c>
      <c r="K123" s="102" t="b">
        <v>0</v>
      </c>
      <c r="L123" s="102" t="b">
        <v>0</v>
      </c>
    </row>
    <row r="124" spans="1:12" ht="15">
      <c r="A124" s="103" t="s">
        <v>866</v>
      </c>
      <c r="B124" s="102" t="s">
        <v>702</v>
      </c>
      <c r="C124" s="102">
        <v>4</v>
      </c>
      <c r="D124" s="105">
        <v>0.0006822888875024637</v>
      </c>
      <c r="E124" s="105">
        <v>2.189720153838179</v>
      </c>
      <c r="F124" s="102" t="s">
        <v>2031</v>
      </c>
      <c r="G124" s="102" t="b">
        <v>0</v>
      </c>
      <c r="H124" s="102" t="b">
        <v>0</v>
      </c>
      <c r="I124" s="102" t="b">
        <v>0</v>
      </c>
      <c r="J124" s="102" t="b">
        <v>0</v>
      </c>
      <c r="K124" s="102" t="b">
        <v>0</v>
      </c>
      <c r="L124" s="102" t="b">
        <v>0</v>
      </c>
    </row>
    <row r="125" spans="1:12" ht="15">
      <c r="A125" s="103" t="s">
        <v>678</v>
      </c>
      <c r="B125" s="102" t="s">
        <v>680</v>
      </c>
      <c r="C125" s="102">
        <v>4</v>
      </c>
      <c r="D125" s="105">
        <v>0.0006822888875024637</v>
      </c>
      <c r="E125" s="105">
        <v>1.2791001401753304</v>
      </c>
      <c r="F125" s="102" t="s">
        <v>2031</v>
      </c>
      <c r="G125" s="102" t="b">
        <v>0</v>
      </c>
      <c r="H125" s="102" t="b">
        <v>0</v>
      </c>
      <c r="I125" s="102" t="b">
        <v>0</v>
      </c>
      <c r="J125" s="102" t="b">
        <v>0</v>
      </c>
      <c r="K125" s="102" t="b">
        <v>0</v>
      </c>
      <c r="L125" s="102" t="b">
        <v>0</v>
      </c>
    </row>
    <row r="126" spans="1:12" ht="15">
      <c r="A126" s="103" t="s">
        <v>671</v>
      </c>
      <c r="B126" s="102" t="s">
        <v>678</v>
      </c>
      <c r="C126" s="102">
        <v>4</v>
      </c>
      <c r="D126" s="105">
        <v>0.0005553523512747676</v>
      </c>
      <c r="E126" s="105">
        <v>0.5396565927848104</v>
      </c>
      <c r="F126" s="102" t="s">
        <v>2031</v>
      </c>
      <c r="G126" s="102" t="b">
        <v>0</v>
      </c>
      <c r="H126" s="102" t="b">
        <v>0</v>
      </c>
      <c r="I126" s="102" t="b">
        <v>0</v>
      </c>
      <c r="J126" s="102" t="b">
        <v>0</v>
      </c>
      <c r="K126" s="102" t="b">
        <v>0</v>
      </c>
      <c r="L126" s="102" t="b">
        <v>0</v>
      </c>
    </row>
    <row r="127" spans="1:12" ht="15">
      <c r="A127" s="103" t="s">
        <v>671</v>
      </c>
      <c r="B127" s="102" t="s">
        <v>781</v>
      </c>
      <c r="C127" s="102">
        <v>4</v>
      </c>
      <c r="D127" s="105">
        <v>0.0006822888875024637</v>
      </c>
      <c r="E127" s="105">
        <v>1.0884710721595476</v>
      </c>
      <c r="F127" s="102" t="s">
        <v>2031</v>
      </c>
      <c r="G127" s="102" t="b">
        <v>0</v>
      </c>
      <c r="H127" s="102" t="b">
        <v>0</v>
      </c>
      <c r="I127" s="102" t="b">
        <v>0</v>
      </c>
      <c r="J127" s="102" t="b">
        <v>0</v>
      </c>
      <c r="K127" s="102" t="b">
        <v>0</v>
      </c>
      <c r="L127" s="102" t="b">
        <v>0</v>
      </c>
    </row>
    <row r="128" spans="1:12" ht="15">
      <c r="A128" s="103" t="s">
        <v>781</v>
      </c>
      <c r="B128" s="102" t="s">
        <v>685</v>
      </c>
      <c r="C128" s="102">
        <v>4</v>
      </c>
      <c r="D128" s="105">
        <v>0.0006822888875024637</v>
      </c>
      <c r="E128" s="105">
        <v>1.9050805743623669</v>
      </c>
      <c r="F128" s="102" t="s">
        <v>2031</v>
      </c>
      <c r="G128" s="102" t="b">
        <v>0</v>
      </c>
      <c r="H128" s="102" t="b">
        <v>0</v>
      </c>
      <c r="I128" s="102" t="b">
        <v>0</v>
      </c>
      <c r="J128" s="102" t="b">
        <v>0</v>
      </c>
      <c r="K128" s="102" t="b">
        <v>0</v>
      </c>
      <c r="L128" s="102" t="b">
        <v>0</v>
      </c>
    </row>
    <row r="129" spans="1:12" ht="15">
      <c r="A129" s="103" t="s">
        <v>671</v>
      </c>
      <c r="B129" s="102" t="s">
        <v>1218</v>
      </c>
      <c r="C129" s="102">
        <v>4</v>
      </c>
      <c r="D129" s="105">
        <v>0.0008092254237301598</v>
      </c>
      <c r="E129" s="105">
        <v>1.600354433138422</v>
      </c>
      <c r="F129" s="102" t="s">
        <v>2031</v>
      </c>
      <c r="G129" s="102" t="b">
        <v>0</v>
      </c>
      <c r="H129" s="102" t="b">
        <v>0</v>
      </c>
      <c r="I129" s="102" t="b">
        <v>0</v>
      </c>
      <c r="J129" s="102" t="b">
        <v>0</v>
      </c>
      <c r="K129" s="102" t="b">
        <v>0</v>
      </c>
      <c r="L129" s="102" t="b">
        <v>0</v>
      </c>
    </row>
    <row r="130" spans="1:12" ht="15">
      <c r="A130" s="103" t="s">
        <v>750</v>
      </c>
      <c r="B130" s="102" t="s">
        <v>1221</v>
      </c>
      <c r="C130" s="102">
        <v>4</v>
      </c>
      <c r="D130" s="105">
        <v>0.0006822888875024637</v>
      </c>
      <c r="E130" s="105">
        <v>2.769146453452604</v>
      </c>
      <c r="F130" s="102" t="s">
        <v>2031</v>
      </c>
      <c r="G130" s="102" t="b">
        <v>0</v>
      </c>
      <c r="H130" s="102" t="b">
        <v>0</v>
      </c>
      <c r="I130" s="102" t="b">
        <v>0</v>
      </c>
      <c r="J130" s="102" t="b">
        <v>0</v>
      </c>
      <c r="K130" s="102" t="b">
        <v>0</v>
      </c>
      <c r="L130" s="102" t="b">
        <v>0</v>
      </c>
    </row>
    <row r="131" spans="1:12" ht="15">
      <c r="A131" s="103" t="s">
        <v>774</v>
      </c>
      <c r="B131" s="102" t="s">
        <v>1088</v>
      </c>
      <c r="C131" s="102">
        <v>4</v>
      </c>
      <c r="D131" s="105">
        <v>0.0008092254237301598</v>
      </c>
      <c r="E131" s="105">
        <v>2.730228387422234</v>
      </c>
      <c r="F131" s="102" t="s">
        <v>2031</v>
      </c>
      <c r="G131" s="102" t="b">
        <v>0</v>
      </c>
      <c r="H131" s="102" t="b">
        <v>0</v>
      </c>
      <c r="I131" s="102" t="b">
        <v>0</v>
      </c>
      <c r="J131" s="102" t="b">
        <v>0</v>
      </c>
      <c r="K131" s="102" t="b">
        <v>0</v>
      </c>
      <c r="L131" s="102" t="b">
        <v>0</v>
      </c>
    </row>
    <row r="132" spans="1:12" ht="15">
      <c r="A132" s="103" t="s">
        <v>687</v>
      </c>
      <c r="B132" s="102" t="s">
        <v>684</v>
      </c>
      <c r="C132" s="102">
        <v>3</v>
      </c>
      <c r="D132" s="105">
        <v>0.0004560268303783718</v>
      </c>
      <c r="E132" s="105">
        <v>1.3748407294356604</v>
      </c>
      <c r="F132" s="102" t="s">
        <v>2031</v>
      </c>
      <c r="G132" s="102" t="b">
        <v>0</v>
      </c>
      <c r="H132" s="102" t="b">
        <v>0</v>
      </c>
      <c r="I132" s="102" t="b">
        <v>0</v>
      </c>
      <c r="J132" s="102" t="b">
        <v>0</v>
      </c>
      <c r="K132" s="102" t="b">
        <v>0</v>
      </c>
      <c r="L132" s="102" t="b">
        <v>0</v>
      </c>
    </row>
    <row r="133" spans="1:12" ht="15">
      <c r="A133" s="103" t="s">
        <v>699</v>
      </c>
      <c r="B133" s="102" t="s">
        <v>687</v>
      </c>
      <c r="C133" s="102">
        <v>3</v>
      </c>
      <c r="D133" s="105">
        <v>0.0004560268303783718</v>
      </c>
      <c r="E133" s="105">
        <v>1.4439216485789594</v>
      </c>
      <c r="F133" s="102" t="s">
        <v>2031</v>
      </c>
      <c r="G133" s="102" t="b">
        <v>0</v>
      </c>
      <c r="H133" s="102" t="b">
        <v>0</v>
      </c>
      <c r="I133" s="102" t="b">
        <v>0</v>
      </c>
      <c r="J133" s="102" t="b">
        <v>0</v>
      </c>
      <c r="K133" s="102" t="b">
        <v>0</v>
      </c>
      <c r="L133" s="102" t="b">
        <v>0</v>
      </c>
    </row>
    <row r="134" spans="1:12" ht="15">
      <c r="A134" s="103" t="s">
        <v>671</v>
      </c>
      <c r="B134" s="102" t="s">
        <v>729</v>
      </c>
      <c r="C134" s="102">
        <v>3</v>
      </c>
      <c r="D134" s="105">
        <v>0.0004560268303783718</v>
      </c>
      <c r="E134" s="105">
        <v>0.7987220869052556</v>
      </c>
      <c r="F134" s="102" t="s">
        <v>2031</v>
      </c>
      <c r="G134" s="102" t="b">
        <v>0</v>
      </c>
      <c r="H134" s="102" t="b">
        <v>0</v>
      </c>
      <c r="I134" s="102" t="b">
        <v>0</v>
      </c>
      <c r="J134" s="102" t="b">
        <v>0</v>
      </c>
      <c r="K134" s="102" t="b">
        <v>0</v>
      </c>
      <c r="L134" s="102" t="b">
        <v>0</v>
      </c>
    </row>
    <row r="135" spans="1:12" ht="15">
      <c r="A135" s="103" t="s">
        <v>703</v>
      </c>
      <c r="B135" s="102" t="s">
        <v>674</v>
      </c>
      <c r="C135" s="102">
        <v>3</v>
      </c>
      <c r="D135" s="105">
        <v>0.0004560268303783718</v>
      </c>
      <c r="E135" s="105">
        <v>1.1269293239787235</v>
      </c>
      <c r="F135" s="102" t="s">
        <v>2031</v>
      </c>
      <c r="G135" s="102" t="b">
        <v>0</v>
      </c>
      <c r="H135" s="102" t="b">
        <v>0</v>
      </c>
      <c r="I135" s="102" t="b">
        <v>0</v>
      </c>
      <c r="J135" s="102" t="b">
        <v>0</v>
      </c>
      <c r="K135" s="102" t="b">
        <v>0</v>
      </c>
      <c r="L135" s="102" t="b">
        <v>0</v>
      </c>
    </row>
    <row r="136" spans="1:12" ht="15">
      <c r="A136" s="103" t="s">
        <v>674</v>
      </c>
      <c r="B136" s="102" t="s">
        <v>843</v>
      </c>
      <c r="C136" s="102">
        <v>3</v>
      </c>
      <c r="D136" s="105">
        <v>0.0006069190677976199</v>
      </c>
      <c r="E136" s="105">
        <v>1.5985180900984248</v>
      </c>
      <c r="F136" s="102" t="s">
        <v>2031</v>
      </c>
      <c r="G136" s="102" t="b">
        <v>0</v>
      </c>
      <c r="H136" s="102" t="b">
        <v>0</v>
      </c>
      <c r="I136" s="102" t="b">
        <v>0</v>
      </c>
      <c r="J136" s="102" t="b">
        <v>0</v>
      </c>
      <c r="K136" s="102" t="b">
        <v>0</v>
      </c>
      <c r="L136" s="102" t="b">
        <v>0</v>
      </c>
    </row>
    <row r="137" spans="1:12" ht="15">
      <c r="A137" s="103" t="s">
        <v>843</v>
      </c>
      <c r="B137" s="102" t="s">
        <v>868</v>
      </c>
      <c r="C137" s="102">
        <v>3</v>
      </c>
      <c r="D137" s="105">
        <v>0.0005117166656268478</v>
      </c>
      <c r="E137" s="105">
        <v>2.5930551943969227</v>
      </c>
      <c r="F137" s="102" t="s">
        <v>2031</v>
      </c>
      <c r="G137" s="102" t="b">
        <v>0</v>
      </c>
      <c r="H137" s="102" t="b">
        <v>0</v>
      </c>
      <c r="I137" s="102" t="b">
        <v>0</v>
      </c>
      <c r="J137" s="102" t="b">
        <v>0</v>
      </c>
      <c r="K137" s="102" t="b">
        <v>0</v>
      </c>
      <c r="L137" s="102" t="b">
        <v>0</v>
      </c>
    </row>
    <row r="138" spans="1:12" ht="15">
      <c r="A138" s="103" t="s">
        <v>1029</v>
      </c>
      <c r="B138" s="102" t="s">
        <v>674</v>
      </c>
      <c r="C138" s="102">
        <v>3</v>
      </c>
      <c r="D138" s="105">
        <v>0.0006069190677976199</v>
      </c>
      <c r="E138" s="105">
        <v>1.8429326676135225</v>
      </c>
      <c r="F138" s="102" t="s">
        <v>2031</v>
      </c>
      <c r="G138" s="102" t="b">
        <v>0</v>
      </c>
      <c r="H138" s="102" t="b">
        <v>0</v>
      </c>
      <c r="I138" s="102" t="b">
        <v>0</v>
      </c>
      <c r="J138" s="102" t="b">
        <v>0</v>
      </c>
      <c r="K138" s="102" t="b">
        <v>0</v>
      </c>
      <c r="L138" s="102" t="b">
        <v>0</v>
      </c>
    </row>
    <row r="139" spans="1:12" ht="15">
      <c r="A139" s="103" t="s">
        <v>674</v>
      </c>
      <c r="B139" s="102" t="s">
        <v>919</v>
      </c>
      <c r="C139" s="102">
        <v>3</v>
      </c>
      <c r="D139" s="105">
        <v>0.0006069190677976199</v>
      </c>
      <c r="E139" s="105">
        <v>1.7076625595234929</v>
      </c>
      <c r="F139" s="102" t="s">
        <v>2031</v>
      </c>
      <c r="G139" s="102" t="b">
        <v>0</v>
      </c>
      <c r="H139" s="102" t="b">
        <v>0</v>
      </c>
      <c r="I139" s="102" t="b">
        <v>0</v>
      </c>
      <c r="J139" s="102" t="b">
        <v>0</v>
      </c>
      <c r="K139" s="102" t="b">
        <v>0</v>
      </c>
      <c r="L139" s="102" t="b">
        <v>0</v>
      </c>
    </row>
    <row r="140" spans="1:12" ht="15">
      <c r="A140" s="103" t="s">
        <v>777</v>
      </c>
      <c r="B140" s="102" t="s">
        <v>878</v>
      </c>
      <c r="C140" s="102">
        <v>3</v>
      </c>
      <c r="D140" s="105">
        <v>0.0006069190677976199</v>
      </c>
      <c r="E140" s="105">
        <v>2.433354351529411</v>
      </c>
      <c r="F140" s="102" t="s">
        <v>2031</v>
      </c>
      <c r="G140" s="102" t="b">
        <v>0</v>
      </c>
      <c r="H140" s="102" t="b">
        <v>0</v>
      </c>
      <c r="I140" s="102" t="b">
        <v>0</v>
      </c>
      <c r="J140" s="102" t="b">
        <v>0</v>
      </c>
      <c r="K140" s="102" t="b">
        <v>0</v>
      </c>
      <c r="L140" s="102" t="b">
        <v>0</v>
      </c>
    </row>
    <row r="141" spans="1:12" ht="15">
      <c r="A141" s="103" t="s">
        <v>367</v>
      </c>
      <c r="B141" s="102" t="s">
        <v>722</v>
      </c>
      <c r="C141" s="102">
        <v>3</v>
      </c>
      <c r="D141" s="105">
        <v>0.0006069190677976199</v>
      </c>
      <c r="E141" s="105">
        <v>0.9914478289378652</v>
      </c>
      <c r="F141" s="102" t="s">
        <v>2031</v>
      </c>
      <c r="G141" s="102" t="b">
        <v>0</v>
      </c>
      <c r="H141" s="102" t="b">
        <v>0</v>
      </c>
      <c r="I141" s="102" t="b">
        <v>0</v>
      </c>
      <c r="J141" s="102" t="b">
        <v>0</v>
      </c>
      <c r="K141" s="102" t="b">
        <v>0</v>
      </c>
      <c r="L141" s="102" t="b">
        <v>0</v>
      </c>
    </row>
    <row r="142" spans="1:12" ht="15">
      <c r="A142" s="103" t="s">
        <v>707</v>
      </c>
      <c r="B142" s="102" t="s">
        <v>707</v>
      </c>
      <c r="C142" s="102">
        <v>3</v>
      </c>
      <c r="D142" s="105">
        <v>0.0006069190677976199</v>
      </c>
      <c r="E142" s="105">
        <v>1.654507673484116</v>
      </c>
      <c r="F142" s="102" t="s">
        <v>2031</v>
      </c>
      <c r="G142" s="102" t="b">
        <v>0</v>
      </c>
      <c r="H142" s="102" t="b">
        <v>0</v>
      </c>
      <c r="I142" s="102" t="b">
        <v>0</v>
      </c>
      <c r="J142" s="102" t="b">
        <v>0</v>
      </c>
      <c r="K142" s="102" t="b">
        <v>0</v>
      </c>
      <c r="L142" s="102" t="b">
        <v>0</v>
      </c>
    </row>
    <row r="143" spans="1:12" ht="15">
      <c r="A143" s="103" t="s">
        <v>707</v>
      </c>
      <c r="B143" s="102" t="s">
        <v>722</v>
      </c>
      <c r="C143" s="102">
        <v>3</v>
      </c>
      <c r="D143" s="105">
        <v>0.0006069190677976199</v>
      </c>
      <c r="E143" s="105">
        <v>1.7302283874222342</v>
      </c>
      <c r="F143" s="102" t="s">
        <v>2031</v>
      </c>
      <c r="G143" s="102" t="b">
        <v>0</v>
      </c>
      <c r="H143" s="102" t="b">
        <v>0</v>
      </c>
      <c r="I143" s="102" t="b">
        <v>0</v>
      </c>
      <c r="J143" s="102" t="b">
        <v>0</v>
      </c>
      <c r="K143" s="102" t="b">
        <v>0</v>
      </c>
      <c r="L143" s="102" t="b">
        <v>0</v>
      </c>
    </row>
    <row r="144" spans="1:12" ht="15">
      <c r="A144" s="103" t="s">
        <v>755</v>
      </c>
      <c r="B144" s="102" t="s">
        <v>923</v>
      </c>
      <c r="C144" s="102">
        <v>3</v>
      </c>
      <c r="D144" s="105">
        <v>0.0005117166656268478</v>
      </c>
      <c r="E144" s="105">
        <v>2.429198391758253</v>
      </c>
      <c r="F144" s="102" t="s">
        <v>2031</v>
      </c>
      <c r="G144" s="102" t="b">
        <v>0</v>
      </c>
      <c r="H144" s="102" t="b">
        <v>0</v>
      </c>
      <c r="I144" s="102" t="b">
        <v>0</v>
      </c>
      <c r="J144" s="102" t="b">
        <v>0</v>
      </c>
      <c r="K144" s="102" t="b">
        <v>0</v>
      </c>
      <c r="L144" s="102" t="b">
        <v>0</v>
      </c>
    </row>
    <row r="145" spans="1:12" ht="15">
      <c r="A145" s="103" t="s">
        <v>1036</v>
      </c>
      <c r="B145" s="102" t="s">
        <v>811</v>
      </c>
      <c r="C145" s="102">
        <v>3</v>
      </c>
      <c r="D145" s="105">
        <v>0.0004560268303783718</v>
      </c>
      <c r="E145" s="105">
        <v>2.7514176864921724</v>
      </c>
      <c r="F145" s="102" t="s">
        <v>2031</v>
      </c>
      <c r="G145" s="102" t="b">
        <v>0</v>
      </c>
      <c r="H145" s="102" t="b">
        <v>0</v>
      </c>
      <c r="I145" s="102" t="b">
        <v>0</v>
      </c>
      <c r="J145" s="102" t="b">
        <v>0</v>
      </c>
      <c r="K145" s="102" t="b">
        <v>0</v>
      </c>
      <c r="L145" s="102" t="b">
        <v>0</v>
      </c>
    </row>
    <row r="146" spans="1:12" ht="15">
      <c r="A146" s="103" t="s">
        <v>980</v>
      </c>
      <c r="B146" s="102" t="s">
        <v>727</v>
      </c>
      <c r="C146" s="102">
        <v>3</v>
      </c>
      <c r="D146" s="105">
        <v>0.0004560268303783718</v>
      </c>
      <c r="E146" s="105">
        <v>2.371206444780566</v>
      </c>
      <c r="F146" s="102" t="s">
        <v>2031</v>
      </c>
      <c r="G146" s="102" t="b">
        <v>0</v>
      </c>
      <c r="H146" s="102" t="b">
        <v>0</v>
      </c>
      <c r="I146" s="102" t="b">
        <v>0</v>
      </c>
      <c r="J146" s="102" t="b">
        <v>0</v>
      </c>
      <c r="K146" s="102" t="b">
        <v>0</v>
      </c>
      <c r="L146" s="102" t="b">
        <v>0</v>
      </c>
    </row>
    <row r="147" spans="1:12" ht="15">
      <c r="A147" s="103" t="s">
        <v>795</v>
      </c>
      <c r="B147" s="102" t="s">
        <v>876</v>
      </c>
      <c r="C147" s="102">
        <v>3</v>
      </c>
      <c r="D147" s="105">
        <v>0.0004560268303783718</v>
      </c>
      <c r="E147" s="105">
        <v>2.5059050186780225</v>
      </c>
      <c r="F147" s="102" t="s">
        <v>2031</v>
      </c>
      <c r="G147" s="102" t="b">
        <v>0</v>
      </c>
      <c r="H147" s="102" t="b">
        <v>0</v>
      </c>
      <c r="I147" s="102" t="b">
        <v>0</v>
      </c>
      <c r="J147" s="102" t="b">
        <v>0</v>
      </c>
      <c r="K147" s="102" t="b">
        <v>0</v>
      </c>
      <c r="L147" s="102" t="b">
        <v>0</v>
      </c>
    </row>
    <row r="148" spans="1:12" ht="15">
      <c r="A148" s="103" t="s">
        <v>876</v>
      </c>
      <c r="B148" s="102" t="s">
        <v>671</v>
      </c>
      <c r="C148" s="102">
        <v>3</v>
      </c>
      <c r="D148" s="105">
        <v>0.0004560268303783718</v>
      </c>
      <c r="E148" s="105">
        <v>1.1707207467797356</v>
      </c>
      <c r="F148" s="102" t="s">
        <v>2031</v>
      </c>
      <c r="G148" s="102" t="b">
        <v>0</v>
      </c>
      <c r="H148" s="102" t="b">
        <v>0</v>
      </c>
      <c r="I148" s="102" t="b">
        <v>0</v>
      </c>
      <c r="J148" s="102" t="b">
        <v>0</v>
      </c>
      <c r="K148" s="102" t="b">
        <v>0</v>
      </c>
      <c r="L148" s="102" t="b">
        <v>0</v>
      </c>
    </row>
    <row r="149" spans="1:12" ht="15">
      <c r="A149" s="103" t="s">
        <v>367</v>
      </c>
      <c r="B149" s="102" t="s">
        <v>686</v>
      </c>
      <c r="C149" s="102">
        <v>3</v>
      </c>
      <c r="D149" s="105">
        <v>0.0004560268303783718</v>
      </c>
      <c r="E149" s="105">
        <v>0.7821882066295293</v>
      </c>
      <c r="F149" s="102" t="s">
        <v>2031</v>
      </c>
      <c r="G149" s="102" t="b">
        <v>0</v>
      </c>
      <c r="H149" s="102" t="b">
        <v>0</v>
      </c>
      <c r="I149" s="102" t="b">
        <v>0</v>
      </c>
      <c r="J149" s="102" t="b">
        <v>0</v>
      </c>
      <c r="K149" s="102" t="b">
        <v>0</v>
      </c>
      <c r="L149" s="102" t="b">
        <v>0</v>
      </c>
    </row>
    <row r="150" spans="1:12" ht="15">
      <c r="A150" s="103" t="s">
        <v>1304</v>
      </c>
      <c r="B150" s="102" t="s">
        <v>985</v>
      </c>
      <c r="C150" s="102">
        <v>3</v>
      </c>
      <c r="D150" s="105">
        <v>0.0004560268303783718</v>
      </c>
      <c r="E150" s="105">
        <v>3.195115185724885</v>
      </c>
      <c r="F150" s="102" t="s">
        <v>2031</v>
      </c>
      <c r="G150" s="102" t="b">
        <v>0</v>
      </c>
      <c r="H150" s="102" t="b">
        <v>0</v>
      </c>
      <c r="I150" s="102" t="b">
        <v>0</v>
      </c>
      <c r="J150" s="102" t="b">
        <v>0</v>
      </c>
      <c r="K150" s="102" t="b">
        <v>0</v>
      </c>
      <c r="L150" s="102" t="b">
        <v>0</v>
      </c>
    </row>
    <row r="151" spans="1:12" ht="15">
      <c r="A151" s="103" t="s">
        <v>789</v>
      </c>
      <c r="B151" s="102" t="s">
        <v>860</v>
      </c>
      <c r="C151" s="102">
        <v>3</v>
      </c>
      <c r="D151" s="105">
        <v>0.0004560268303783718</v>
      </c>
      <c r="E151" s="105">
        <v>2.4169639353412413</v>
      </c>
      <c r="F151" s="102" t="s">
        <v>2031</v>
      </c>
      <c r="G151" s="102" t="b">
        <v>0</v>
      </c>
      <c r="H151" s="102" t="b">
        <v>0</v>
      </c>
      <c r="I151" s="102" t="b">
        <v>0</v>
      </c>
      <c r="J151" s="102" t="b">
        <v>0</v>
      </c>
      <c r="K151" s="102" t="b">
        <v>0</v>
      </c>
      <c r="L151" s="102" t="b">
        <v>0</v>
      </c>
    </row>
    <row r="152" spans="1:12" ht="15">
      <c r="A152" s="103" t="s">
        <v>789</v>
      </c>
      <c r="B152" s="102" t="s">
        <v>695</v>
      </c>
      <c r="C152" s="102">
        <v>3</v>
      </c>
      <c r="D152" s="105">
        <v>0.0005117166656268478</v>
      </c>
      <c r="E152" s="105">
        <v>1.8660564664606603</v>
      </c>
      <c r="F152" s="102" t="s">
        <v>2031</v>
      </c>
      <c r="G152" s="102" t="b">
        <v>0</v>
      </c>
      <c r="H152" s="102" t="b">
        <v>0</v>
      </c>
      <c r="I152" s="102" t="b">
        <v>0</v>
      </c>
      <c r="J152" s="102" t="b">
        <v>0</v>
      </c>
      <c r="K152" s="102" t="b">
        <v>0</v>
      </c>
      <c r="L152" s="102" t="b">
        <v>0</v>
      </c>
    </row>
    <row r="153" spans="1:12" ht="15">
      <c r="A153" s="103" t="s">
        <v>796</v>
      </c>
      <c r="B153" s="102" t="s">
        <v>700</v>
      </c>
      <c r="C153" s="102">
        <v>3</v>
      </c>
      <c r="D153" s="105">
        <v>0.0004560268303783718</v>
      </c>
      <c r="E153" s="105">
        <v>1.9618369743277468</v>
      </c>
      <c r="F153" s="102" t="s">
        <v>2031</v>
      </c>
      <c r="G153" s="102" t="b">
        <v>0</v>
      </c>
      <c r="H153" s="102" t="b">
        <v>0</v>
      </c>
      <c r="I153" s="102" t="b">
        <v>0</v>
      </c>
      <c r="J153" s="102" t="b">
        <v>0</v>
      </c>
      <c r="K153" s="102" t="b">
        <v>0</v>
      </c>
      <c r="L153" s="102" t="b">
        <v>0</v>
      </c>
    </row>
    <row r="154" spans="1:12" ht="15">
      <c r="A154" s="103" t="s">
        <v>700</v>
      </c>
      <c r="B154" s="102" t="s">
        <v>1353</v>
      </c>
      <c r="C154" s="102">
        <v>3</v>
      </c>
      <c r="D154" s="105">
        <v>0.0005117166656268478</v>
      </c>
      <c r="E154" s="105">
        <v>2.5261084047663096</v>
      </c>
      <c r="F154" s="102" t="s">
        <v>2031</v>
      </c>
      <c r="G154" s="102" t="b">
        <v>0</v>
      </c>
      <c r="H154" s="102" t="b">
        <v>0</v>
      </c>
      <c r="I154" s="102" t="b">
        <v>0</v>
      </c>
      <c r="J154" s="102" t="b">
        <v>0</v>
      </c>
      <c r="K154" s="102" t="b">
        <v>0</v>
      </c>
      <c r="L154" s="102" t="b">
        <v>0</v>
      </c>
    </row>
    <row r="155" spans="1:12" ht="15">
      <c r="A155" s="103" t="s">
        <v>743</v>
      </c>
      <c r="B155" s="102" t="s">
        <v>904</v>
      </c>
      <c r="C155" s="102">
        <v>3</v>
      </c>
      <c r="D155" s="105">
        <v>0.0006069190677976199</v>
      </c>
      <c r="E155" s="105">
        <v>2.3168487824579738</v>
      </c>
      <c r="F155" s="102" t="s">
        <v>2031</v>
      </c>
      <c r="G155" s="102" t="b">
        <v>0</v>
      </c>
      <c r="H155" s="102" t="b">
        <v>0</v>
      </c>
      <c r="I155" s="102" t="b">
        <v>0</v>
      </c>
      <c r="J155" s="102" t="b">
        <v>0</v>
      </c>
      <c r="K155" s="102" t="b">
        <v>0</v>
      </c>
      <c r="L155" s="102" t="b">
        <v>0</v>
      </c>
    </row>
    <row r="156" spans="1:12" ht="15">
      <c r="A156" s="103" t="s">
        <v>671</v>
      </c>
      <c r="B156" s="102" t="s">
        <v>743</v>
      </c>
      <c r="C156" s="102">
        <v>3</v>
      </c>
      <c r="D156" s="105">
        <v>0.0005117166656268478</v>
      </c>
      <c r="E156" s="105">
        <v>0.9313476521798466</v>
      </c>
      <c r="F156" s="102" t="s">
        <v>2031</v>
      </c>
      <c r="G156" s="102" t="b">
        <v>0</v>
      </c>
      <c r="H156" s="102" t="b">
        <v>0</v>
      </c>
      <c r="I156" s="102" t="b">
        <v>0</v>
      </c>
      <c r="J156" s="102" t="b">
        <v>0</v>
      </c>
      <c r="K156" s="102" t="b">
        <v>0</v>
      </c>
      <c r="L156" s="102" t="b">
        <v>0</v>
      </c>
    </row>
    <row r="157" spans="1:12" ht="15">
      <c r="A157" s="103" t="s">
        <v>728</v>
      </c>
      <c r="B157" s="102" t="s">
        <v>685</v>
      </c>
      <c r="C157" s="102">
        <v>3</v>
      </c>
      <c r="D157" s="105">
        <v>0.0005117166656268478</v>
      </c>
      <c r="E157" s="105">
        <v>1.5930551943969227</v>
      </c>
      <c r="F157" s="102" t="s">
        <v>2031</v>
      </c>
      <c r="G157" s="102" t="b">
        <v>0</v>
      </c>
      <c r="H157" s="102" t="b">
        <v>0</v>
      </c>
      <c r="I157" s="102" t="b">
        <v>0</v>
      </c>
      <c r="J157" s="102" t="b">
        <v>0</v>
      </c>
      <c r="K157" s="102" t="b">
        <v>0</v>
      </c>
      <c r="L157" s="102" t="b">
        <v>0</v>
      </c>
    </row>
    <row r="158" spans="1:12" ht="15">
      <c r="A158" s="103" t="s">
        <v>710</v>
      </c>
      <c r="B158" s="102" t="s">
        <v>671</v>
      </c>
      <c r="C158" s="102">
        <v>3</v>
      </c>
      <c r="D158" s="105">
        <v>0.0004560268303783718</v>
      </c>
      <c r="E158" s="105">
        <v>0.7120828977540863</v>
      </c>
      <c r="F158" s="102" t="s">
        <v>2031</v>
      </c>
      <c r="G158" s="102" t="b">
        <v>0</v>
      </c>
      <c r="H158" s="102" t="b">
        <v>0</v>
      </c>
      <c r="I158" s="102" t="b">
        <v>0</v>
      </c>
      <c r="J158" s="102" t="b">
        <v>0</v>
      </c>
      <c r="K158" s="102" t="b">
        <v>0</v>
      </c>
      <c r="L158" s="102" t="b">
        <v>0</v>
      </c>
    </row>
    <row r="159" spans="1:12" ht="15">
      <c r="A159" s="103" t="s">
        <v>945</v>
      </c>
      <c r="B159" s="102" t="s">
        <v>702</v>
      </c>
      <c r="C159" s="102">
        <v>3</v>
      </c>
      <c r="D159" s="105">
        <v>0.0004560268303783718</v>
      </c>
      <c r="E159" s="105">
        <v>2.173925886654947</v>
      </c>
      <c r="F159" s="102" t="s">
        <v>2031</v>
      </c>
      <c r="G159" s="102" t="b">
        <v>0</v>
      </c>
      <c r="H159" s="102" t="b">
        <v>0</v>
      </c>
      <c r="I159" s="102" t="b">
        <v>0</v>
      </c>
      <c r="J159" s="102" t="b">
        <v>0</v>
      </c>
      <c r="K159" s="102" t="b">
        <v>0</v>
      </c>
      <c r="L159" s="102" t="b">
        <v>0</v>
      </c>
    </row>
    <row r="160" spans="1:12" ht="15">
      <c r="A160" s="103" t="s">
        <v>1363</v>
      </c>
      <c r="B160" s="102" t="s">
        <v>801</v>
      </c>
      <c r="C160" s="102">
        <v>3</v>
      </c>
      <c r="D160" s="105">
        <v>0.0004560268303783718</v>
      </c>
      <c r="E160" s="105">
        <v>2.9318737509503037</v>
      </c>
      <c r="F160" s="102" t="s">
        <v>2031</v>
      </c>
      <c r="G160" s="102" t="b">
        <v>0</v>
      </c>
      <c r="H160" s="102" t="b">
        <v>0</v>
      </c>
      <c r="I160" s="102" t="b">
        <v>0</v>
      </c>
      <c r="J160" s="102" t="b">
        <v>0</v>
      </c>
      <c r="K160" s="102" t="b">
        <v>0</v>
      </c>
      <c r="L160" s="102" t="b">
        <v>0</v>
      </c>
    </row>
    <row r="161" spans="1:12" ht="15">
      <c r="A161" s="103" t="s">
        <v>737</v>
      </c>
      <c r="B161" s="102" t="s">
        <v>754</v>
      </c>
      <c r="C161" s="102">
        <v>3</v>
      </c>
      <c r="D161" s="105">
        <v>0.0004560268303783718</v>
      </c>
      <c r="E161" s="105">
        <v>2.019023926669204</v>
      </c>
      <c r="F161" s="102" t="s">
        <v>2031</v>
      </c>
      <c r="G161" s="102" t="b">
        <v>0</v>
      </c>
      <c r="H161" s="102" t="b">
        <v>0</v>
      </c>
      <c r="I161" s="102" t="b">
        <v>0</v>
      </c>
      <c r="J161" s="102" t="b">
        <v>0</v>
      </c>
      <c r="K161" s="102" t="b">
        <v>0</v>
      </c>
      <c r="L161" s="102" t="b">
        <v>0</v>
      </c>
    </row>
    <row r="162" spans="1:12" ht="15">
      <c r="A162" s="103" t="s">
        <v>696</v>
      </c>
      <c r="B162" s="102" t="s">
        <v>784</v>
      </c>
      <c r="C162" s="102">
        <v>3</v>
      </c>
      <c r="D162" s="105">
        <v>0.0005117166656268478</v>
      </c>
      <c r="E162" s="105">
        <v>1.8798447509462937</v>
      </c>
      <c r="F162" s="102" t="s">
        <v>2031</v>
      </c>
      <c r="G162" s="102" t="b">
        <v>0</v>
      </c>
      <c r="H162" s="102" t="b">
        <v>0</v>
      </c>
      <c r="I162" s="102" t="b">
        <v>0</v>
      </c>
      <c r="J162" s="102" t="b">
        <v>0</v>
      </c>
      <c r="K162" s="102" t="b">
        <v>0</v>
      </c>
      <c r="L162" s="102" t="b">
        <v>0</v>
      </c>
    </row>
    <row r="163" spans="1:12" ht="15">
      <c r="A163" s="103" t="s">
        <v>677</v>
      </c>
      <c r="B163" s="102" t="s">
        <v>703</v>
      </c>
      <c r="C163" s="102">
        <v>3</v>
      </c>
      <c r="D163" s="105">
        <v>0.0004560268303783718</v>
      </c>
      <c r="E163" s="105">
        <v>1.319410999222574</v>
      </c>
      <c r="F163" s="102" t="s">
        <v>2031</v>
      </c>
      <c r="G163" s="102" t="b">
        <v>0</v>
      </c>
      <c r="H163" s="102" t="b">
        <v>0</v>
      </c>
      <c r="I163" s="102" t="b">
        <v>0</v>
      </c>
      <c r="J163" s="102" t="b">
        <v>0</v>
      </c>
      <c r="K163" s="102" t="b">
        <v>0</v>
      </c>
      <c r="L163" s="102" t="b">
        <v>0</v>
      </c>
    </row>
    <row r="164" spans="1:12" ht="15">
      <c r="A164" s="103" t="s">
        <v>679</v>
      </c>
      <c r="B164" s="102" t="s">
        <v>908</v>
      </c>
      <c r="C164" s="102">
        <v>3</v>
      </c>
      <c r="D164" s="105">
        <v>0.0005117166656268478</v>
      </c>
      <c r="E164" s="105">
        <v>1.9038450273500602</v>
      </c>
      <c r="F164" s="102" t="s">
        <v>2031</v>
      </c>
      <c r="G164" s="102" t="b">
        <v>0</v>
      </c>
      <c r="H164" s="102" t="b">
        <v>0</v>
      </c>
      <c r="I164" s="102" t="b">
        <v>0</v>
      </c>
      <c r="J164" s="102" t="b">
        <v>0</v>
      </c>
      <c r="K164" s="102" t="b">
        <v>0</v>
      </c>
      <c r="L164" s="102" t="b">
        <v>0</v>
      </c>
    </row>
    <row r="165" spans="1:12" ht="15">
      <c r="A165" s="103" t="s">
        <v>1377</v>
      </c>
      <c r="B165" s="102" t="s">
        <v>822</v>
      </c>
      <c r="C165" s="102">
        <v>3</v>
      </c>
      <c r="D165" s="105">
        <v>0.0004560268303783718</v>
      </c>
      <c r="E165" s="105">
        <v>2.9732664361085286</v>
      </c>
      <c r="F165" s="102" t="s">
        <v>2031</v>
      </c>
      <c r="G165" s="102" t="b">
        <v>0</v>
      </c>
      <c r="H165" s="102" t="b">
        <v>0</v>
      </c>
      <c r="I165" s="102" t="b">
        <v>0</v>
      </c>
      <c r="J165" s="102" t="b">
        <v>0</v>
      </c>
      <c r="K165" s="102" t="b">
        <v>0</v>
      </c>
      <c r="L165" s="102" t="b">
        <v>0</v>
      </c>
    </row>
    <row r="166" spans="1:12" ht="15">
      <c r="A166" s="103" t="s">
        <v>937</v>
      </c>
      <c r="B166" s="102" t="s">
        <v>857</v>
      </c>
      <c r="C166" s="102">
        <v>3</v>
      </c>
      <c r="D166" s="105">
        <v>0.0004560268303783718</v>
      </c>
      <c r="E166" s="105">
        <v>2.6510471413746095</v>
      </c>
      <c r="F166" s="102" t="s">
        <v>2031</v>
      </c>
      <c r="G166" s="102" t="b">
        <v>0</v>
      </c>
      <c r="H166" s="102" t="b">
        <v>0</v>
      </c>
      <c r="I166" s="102" t="b">
        <v>0</v>
      </c>
      <c r="J166" s="102" t="b">
        <v>0</v>
      </c>
      <c r="K166" s="102" t="b">
        <v>0</v>
      </c>
      <c r="L166" s="102" t="b">
        <v>0</v>
      </c>
    </row>
    <row r="167" spans="1:12" ht="15">
      <c r="A167" s="103" t="s">
        <v>982</v>
      </c>
      <c r="B167" s="102" t="s">
        <v>740</v>
      </c>
      <c r="C167" s="102">
        <v>3</v>
      </c>
      <c r="D167" s="105">
        <v>0.0005117166656268478</v>
      </c>
      <c r="E167" s="105">
        <v>2.4417875190662737</v>
      </c>
      <c r="F167" s="102" t="s">
        <v>2031</v>
      </c>
      <c r="G167" s="102" t="b">
        <v>0</v>
      </c>
      <c r="H167" s="102" t="b">
        <v>0</v>
      </c>
      <c r="I167" s="102" t="b">
        <v>0</v>
      </c>
      <c r="J167" s="102" t="b">
        <v>0</v>
      </c>
      <c r="K167" s="102" t="b">
        <v>0</v>
      </c>
      <c r="L167" s="102" t="b">
        <v>0</v>
      </c>
    </row>
    <row r="168" spans="1:12" ht="15">
      <c r="A168" s="103" t="s">
        <v>671</v>
      </c>
      <c r="B168" s="102" t="s">
        <v>677</v>
      </c>
      <c r="C168" s="102">
        <v>3</v>
      </c>
      <c r="D168" s="105">
        <v>0.0004560268303783718</v>
      </c>
      <c r="E168" s="105">
        <v>0.3614723442232854</v>
      </c>
      <c r="F168" s="102" t="s">
        <v>2031</v>
      </c>
      <c r="G168" s="102" t="b">
        <v>0</v>
      </c>
      <c r="H168" s="102" t="b">
        <v>0</v>
      </c>
      <c r="I168" s="102" t="b">
        <v>0</v>
      </c>
      <c r="J168" s="102" t="b">
        <v>0</v>
      </c>
      <c r="K168" s="102" t="b">
        <v>0</v>
      </c>
      <c r="L168" s="102" t="b">
        <v>0</v>
      </c>
    </row>
    <row r="169" spans="1:12" ht="15">
      <c r="A169" s="103" t="s">
        <v>682</v>
      </c>
      <c r="B169" s="102" t="s">
        <v>740</v>
      </c>
      <c r="C169" s="102">
        <v>3</v>
      </c>
      <c r="D169" s="105">
        <v>0.0004560268303783718</v>
      </c>
      <c r="E169" s="105">
        <v>1.6178787781219548</v>
      </c>
      <c r="F169" s="102" t="s">
        <v>2031</v>
      </c>
      <c r="G169" s="102" t="b">
        <v>0</v>
      </c>
      <c r="H169" s="102" t="b">
        <v>0</v>
      </c>
      <c r="I169" s="102" t="b">
        <v>0</v>
      </c>
      <c r="J169" s="102" t="b">
        <v>0</v>
      </c>
      <c r="K169" s="102" t="b">
        <v>0</v>
      </c>
      <c r="L169" s="102" t="b">
        <v>0</v>
      </c>
    </row>
    <row r="170" spans="1:12" ht="15">
      <c r="A170" s="103" t="s">
        <v>1391</v>
      </c>
      <c r="B170" s="102" t="s">
        <v>677</v>
      </c>
      <c r="C170" s="102">
        <v>3</v>
      </c>
      <c r="D170" s="105">
        <v>0.0005117166656268478</v>
      </c>
      <c r="E170" s="105">
        <v>2.2572630924737296</v>
      </c>
      <c r="F170" s="102" t="s">
        <v>2031</v>
      </c>
      <c r="G170" s="102" t="b">
        <v>0</v>
      </c>
      <c r="H170" s="102" t="b">
        <v>0</v>
      </c>
      <c r="I170" s="102" t="b">
        <v>0</v>
      </c>
      <c r="J170" s="102" t="b">
        <v>0</v>
      </c>
      <c r="K170" s="102" t="b">
        <v>0</v>
      </c>
      <c r="L170" s="102" t="b">
        <v>0</v>
      </c>
    </row>
    <row r="171" spans="1:12" ht="15">
      <c r="A171" s="103" t="s">
        <v>804</v>
      </c>
      <c r="B171" s="102" t="s">
        <v>809</v>
      </c>
      <c r="C171" s="102">
        <v>3</v>
      </c>
      <c r="D171" s="105">
        <v>0.0006069190677976199</v>
      </c>
      <c r="E171" s="105">
        <v>2.5059050186780225</v>
      </c>
      <c r="F171" s="102" t="s">
        <v>2031</v>
      </c>
      <c r="G171" s="102" t="b">
        <v>0</v>
      </c>
      <c r="H171" s="102" t="b">
        <v>0</v>
      </c>
      <c r="I171" s="102" t="b">
        <v>0</v>
      </c>
      <c r="J171" s="102" t="b">
        <v>0</v>
      </c>
      <c r="K171" s="102" t="b">
        <v>0</v>
      </c>
      <c r="L171" s="102" t="b">
        <v>0</v>
      </c>
    </row>
    <row r="172" spans="1:12" ht="15">
      <c r="A172" s="103" t="s">
        <v>838</v>
      </c>
      <c r="B172" s="102" t="s">
        <v>672</v>
      </c>
      <c r="C172" s="102">
        <v>3</v>
      </c>
      <c r="D172" s="105">
        <v>0.0004560268303783718</v>
      </c>
      <c r="E172" s="105">
        <v>1.4169639353412413</v>
      </c>
      <c r="F172" s="102" t="s">
        <v>2031</v>
      </c>
      <c r="G172" s="102" t="b">
        <v>0</v>
      </c>
      <c r="H172" s="102" t="b">
        <v>0</v>
      </c>
      <c r="I172" s="102" t="b">
        <v>0</v>
      </c>
      <c r="J172" s="102" t="b">
        <v>0</v>
      </c>
      <c r="K172" s="102" t="b">
        <v>0</v>
      </c>
      <c r="L172" s="102" t="b">
        <v>0</v>
      </c>
    </row>
    <row r="173" spans="1:12" ht="15">
      <c r="A173" s="103" t="s">
        <v>1399</v>
      </c>
      <c r="B173" s="102" t="s">
        <v>822</v>
      </c>
      <c r="C173" s="102">
        <v>3</v>
      </c>
      <c r="D173" s="105">
        <v>0.0004560268303783718</v>
      </c>
      <c r="E173" s="105">
        <v>2.9732664361085286</v>
      </c>
      <c r="F173" s="102" t="s">
        <v>2031</v>
      </c>
      <c r="G173" s="102" t="b">
        <v>0</v>
      </c>
      <c r="H173" s="102" t="b">
        <v>0</v>
      </c>
      <c r="I173" s="102" t="b">
        <v>0</v>
      </c>
      <c r="J173" s="102" t="b">
        <v>0</v>
      </c>
      <c r="K173" s="102" t="b">
        <v>0</v>
      </c>
      <c r="L173" s="102" t="b">
        <v>0</v>
      </c>
    </row>
    <row r="174" spans="1:12" ht="15">
      <c r="A174" s="103" t="s">
        <v>759</v>
      </c>
      <c r="B174" s="102" t="s">
        <v>1184</v>
      </c>
      <c r="C174" s="102">
        <v>3</v>
      </c>
      <c r="D174" s="105">
        <v>0.0004560268303783718</v>
      </c>
      <c r="E174" s="105">
        <v>2.6722364404445473</v>
      </c>
      <c r="F174" s="102" t="s">
        <v>2031</v>
      </c>
      <c r="G174" s="102" t="b">
        <v>0</v>
      </c>
      <c r="H174" s="102" t="b">
        <v>0</v>
      </c>
      <c r="I174" s="102" t="b">
        <v>0</v>
      </c>
      <c r="J174" s="102" t="b">
        <v>0</v>
      </c>
      <c r="K174" s="102" t="b">
        <v>0</v>
      </c>
      <c r="L174" s="102" t="b">
        <v>0</v>
      </c>
    </row>
    <row r="175" spans="1:12" ht="15">
      <c r="A175" s="103" t="s">
        <v>893</v>
      </c>
      <c r="B175" s="102" t="s">
        <v>672</v>
      </c>
      <c r="C175" s="102">
        <v>3</v>
      </c>
      <c r="D175" s="105">
        <v>0.0004560268303783718</v>
      </c>
      <c r="E175" s="105">
        <v>1.4681164577886228</v>
      </c>
      <c r="F175" s="102" t="s">
        <v>2031</v>
      </c>
      <c r="G175" s="102" t="b">
        <v>0</v>
      </c>
      <c r="H175" s="102" t="b">
        <v>0</v>
      </c>
      <c r="I175" s="102" t="b">
        <v>0</v>
      </c>
      <c r="J175" s="102" t="b">
        <v>0</v>
      </c>
      <c r="K175" s="102" t="b">
        <v>0</v>
      </c>
      <c r="L175" s="102" t="b">
        <v>0</v>
      </c>
    </row>
    <row r="176" spans="1:12" ht="15">
      <c r="A176" s="103" t="s">
        <v>671</v>
      </c>
      <c r="B176" s="102" t="s">
        <v>672</v>
      </c>
      <c r="C176" s="102">
        <v>3</v>
      </c>
      <c r="D176" s="105">
        <v>0.0004560268303783718</v>
      </c>
      <c r="E176" s="105">
        <v>-0.0017055581895403145</v>
      </c>
      <c r="F176" s="102" t="s">
        <v>2031</v>
      </c>
      <c r="G176" s="102" t="b">
        <v>0</v>
      </c>
      <c r="H176" s="102" t="b">
        <v>0</v>
      </c>
      <c r="I176" s="102" t="b">
        <v>0</v>
      </c>
      <c r="J176" s="102" t="b">
        <v>0</v>
      </c>
      <c r="K176" s="102" t="b">
        <v>0</v>
      </c>
      <c r="L176" s="102" t="b">
        <v>0</v>
      </c>
    </row>
    <row r="177" spans="1:12" ht="15">
      <c r="A177" s="103" t="s">
        <v>881</v>
      </c>
      <c r="B177" s="102" t="s">
        <v>699</v>
      </c>
      <c r="C177" s="102">
        <v>3</v>
      </c>
      <c r="D177" s="105">
        <v>0.0004560268303783718</v>
      </c>
      <c r="E177" s="105">
        <v>2.0848997059372913</v>
      </c>
      <c r="F177" s="102" t="s">
        <v>2031</v>
      </c>
      <c r="G177" s="102" t="b">
        <v>0</v>
      </c>
      <c r="H177" s="102" t="b">
        <v>0</v>
      </c>
      <c r="I177" s="102" t="b">
        <v>0</v>
      </c>
      <c r="J177" s="102" t="b">
        <v>0</v>
      </c>
      <c r="K177" s="102" t="b">
        <v>0</v>
      </c>
      <c r="L177" s="102" t="b">
        <v>0</v>
      </c>
    </row>
    <row r="178" spans="1:12" ht="15">
      <c r="A178" s="103" t="s">
        <v>1155</v>
      </c>
      <c r="B178" s="102" t="s">
        <v>852</v>
      </c>
      <c r="C178" s="102">
        <v>3</v>
      </c>
      <c r="D178" s="105">
        <v>0.0006069190677976199</v>
      </c>
      <c r="E178" s="105">
        <v>2.894085190060904</v>
      </c>
      <c r="F178" s="102" t="s">
        <v>2031</v>
      </c>
      <c r="G178" s="102" t="b">
        <v>0</v>
      </c>
      <c r="H178" s="102" t="b">
        <v>0</v>
      </c>
      <c r="I178" s="102" t="b">
        <v>0</v>
      </c>
      <c r="J178" s="102" t="b">
        <v>0</v>
      </c>
      <c r="K178" s="102" t="b">
        <v>0</v>
      </c>
      <c r="L178" s="102" t="b">
        <v>0</v>
      </c>
    </row>
    <row r="179" spans="1:12" ht="15">
      <c r="A179" s="103" t="s">
        <v>801</v>
      </c>
      <c r="B179" s="102" t="s">
        <v>675</v>
      </c>
      <c r="C179" s="102">
        <v>3</v>
      </c>
      <c r="D179" s="105">
        <v>0.0005117166656268478</v>
      </c>
      <c r="E179" s="105">
        <v>1.6236651706591991</v>
      </c>
      <c r="F179" s="102" t="s">
        <v>2031</v>
      </c>
      <c r="G179" s="102" t="b">
        <v>0</v>
      </c>
      <c r="H179" s="102" t="b">
        <v>0</v>
      </c>
      <c r="I179" s="102" t="b">
        <v>0</v>
      </c>
      <c r="J179" s="102" t="b">
        <v>0</v>
      </c>
      <c r="K179" s="102" t="b">
        <v>0</v>
      </c>
      <c r="L179" s="102" t="b">
        <v>0</v>
      </c>
    </row>
    <row r="180" spans="1:12" ht="15">
      <c r="A180" s="103" t="s">
        <v>738</v>
      </c>
      <c r="B180" s="102" t="s">
        <v>724</v>
      </c>
      <c r="C180" s="102">
        <v>3</v>
      </c>
      <c r="D180" s="105">
        <v>0.0004560268303783718</v>
      </c>
      <c r="E180" s="105">
        <v>1.916361584772056</v>
      </c>
      <c r="F180" s="102" t="s">
        <v>2031</v>
      </c>
      <c r="G180" s="102" t="b">
        <v>0</v>
      </c>
      <c r="H180" s="102" t="b">
        <v>0</v>
      </c>
      <c r="I180" s="102" t="b">
        <v>0</v>
      </c>
      <c r="J180" s="102" t="b">
        <v>0</v>
      </c>
      <c r="K180" s="102" t="b">
        <v>0</v>
      </c>
      <c r="L180" s="102" t="b">
        <v>0</v>
      </c>
    </row>
    <row r="181" spans="1:12" ht="15">
      <c r="A181" s="103" t="s">
        <v>875</v>
      </c>
      <c r="B181" s="102" t="s">
        <v>771</v>
      </c>
      <c r="C181" s="102">
        <v>3</v>
      </c>
      <c r="D181" s="105">
        <v>0.0004560268303783718</v>
      </c>
      <c r="E181" s="105">
        <v>2.4011696681580097</v>
      </c>
      <c r="F181" s="102" t="s">
        <v>2031</v>
      </c>
      <c r="G181" s="102" t="b">
        <v>0</v>
      </c>
      <c r="H181" s="102" t="b">
        <v>0</v>
      </c>
      <c r="I181" s="102" t="b">
        <v>0</v>
      </c>
      <c r="J181" s="102" t="b">
        <v>0</v>
      </c>
      <c r="K181" s="102" t="b">
        <v>0</v>
      </c>
      <c r="L181" s="102" t="b">
        <v>0</v>
      </c>
    </row>
    <row r="182" spans="1:12" ht="15">
      <c r="A182" s="103" t="s">
        <v>831</v>
      </c>
      <c r="B182" s="102" t="s">
        <v>678</v>
      </c>
      <c r="C182" s="102">
        <v>3</v>
      </c>
      <c r="D182" s="105">
        <v>0.0004560268303783718</v>
      </c>
      <c r="E182" s="105">
        <v>1.787629859146617</v>
      </c>
      <c r="F182" s="102" t="s">
        <v>2031</v>
      </c>
      <c r="G182" s="102" t="b">
        <v>0</v>
      </c>
      <c r="H182" s="102" t="b">
        <v>0</v>
      </c>
      <c r="I182" s="102" t="b">
        <v>0</v>
      </c>
      <c r="J182" s="102" t="b">
        <v>0</v>
      </c>
      <c r="K182" s="102" t="b">
        <v>0</v>
      </c>
      <c r="L182" s="102" t="b">
        <v>0</v>
      </c>
    </row>
    <row r="183" spans="1:12" ht="15">
      <c r="A183" s="103" t="s">
        <v>1417</v>
      </c>
      <c r="B183" s="102" t="s">
        <v>1418</v>
      </c>
      <c r="C183" s="102">
        <v>3</v>
      </c>
      <c r="D183" s="105">
        <v>0.0004560268303783718</v>
      </c>
      <c r="E183" s="105">
        <v>3.496145181388866</v>
      </c>
      <c r="F183" s="102" t="s">
        <v>2031</v>
      </c>
      <c r="G183" s="102" t="b">
        <v>0</v>
      </c>
      <c r="H183" s="102" t="b">
        <v>0</v>
      </c>
      <c r="I183" s="102" t="b">
        <v>0</v>
      </c>
      <c r="J183" s="102" t="b">
        <v>0</v>
      </c>
      <c r="K183" s="102" t="b">
        <v>0</v>
      </c>
      <c r="L183" s="102" t="b">
        <v>0</v>
      </c>
    </row>
    <row r="184" spans="1:12" ht="15">
      <c r="A184" s="103" t="s">
        <v>737</v>
      </c>
      <c r="B184" s="102" t="s">
        <v>864</v>
      </c>
      <c r="C184" s="102">
        <v>3</v>
      </c>
      <c r="D184" s="105">
        <v>0.0006069190677976199</v>
      </c>
      <c r="E184" s="105">
        <v>2.24087267628556</v>
      </c>
      <c r="F184" s="102" t="s">
        <v>2031</v>
      </c>
      <c r="G184" s="102" t="b">
        <v>0</v>
      </c>
      <c r="H184" s="102" t="b">
        <v>0</v>
      </c>
      <c r="I184" s="102" t="b">
        <v>0</v>
      </c>
      <c r="J184" s="102" t="b">
        <v>0</v>
      </c>
      <c r="K184" s="102" t="b">
        <v>0</v>
      </c>
      <c r="L184" s="102" t="b">
        <v>0</v>
      </c>
    </row>
    <row r="185" spans="1:12" ht="15">
      <c r="A185" s="103" t="s">
        <v>855</v>
      </c>
      <c r="B185" s="102" t="s">
        <v>367</v>
      </c>
      <c r="C185" s="102">
        <v>3</v>
      </c>
      <c r="D185" s="105">
        <v>0.0005117166656268478</v>
      </c>
      <c r="E185" s="105">
        <v>1.36581141289386</v>
      </c>
      <c r="F185" s="102" t="s">
        <v>2031</v>
      </c>
      <c r="G185" s="102" t="b">
        <v>0</v>
      </c>
      <c r="H185" s="102" t="b">
        <v>0</v>
      </c>
      <c r="I185" s="102" t="b">
        <v>0</v>
      </c>
      <c r="J185" s="102" t="b">
        <v>0</v>
      </c>
      <c r="K185" s="102" t="b">
        <v>0</v>
      </c>
      <c r="L185" s="102" t="b">
        <v>0</v>
      </c>
    </row>
    <row r="186" spans="1:12" ht="15">
      <c r="A186" s="103" t="s">
        <v>737</v>
      </c>
      <c r="B186" s="102" t="s">
        <v>681</v>
      </c>
      <c r="C186" s="102">
        <v>3</v>
      </c>
      <c r="D186" s="105">
        <v>0.0006069190677976199</v>
      </c>
      <c r="E186" s="105">
        <v>1.6040505786983859</v>
      </c>
      <c r="F186" s="102" t="s">
        <v>2031</v>
      </c>
      <c r="G186" s="102" t="b">
        <v>0</v>
      </c>
      <c r="H186" s="102" t="b">
        <v>0</v>
      </c>
      <c r="I186" s="102" t="b">
        <v>0</v>
      </c>
      <c r="J186" s="102" t="b">
        <v>0</v>
      </c>
      <c r="K186" s="102" t="b">
        <v>0</v>
      </c>
      <c r="L186" s="102" t="b">
        <v>0</v>
      </c>
    </row>
    <row r="187" spans="1:12" ht="15">
      <c r="A187" s="103" t="s">
        <v>671</v>
      </c>
      <c r="B187" s="102" t="s">
        <v>808</v>
      </c>
      <c r="C187" s="102">
        <v>3</v>
      </c>
      <c r="D187" s="105">
        <v>0.0006069190677976199</v>
      </c>
      <c r="E187" s="105">
        <v>1.0774756878580847</v>
      </c>
      <c r="F187" s="102" t="s">
        <v>2031</v>
      </c>
      <c r="G187" s="102" t="b">
        <v>0</v>
      </c>
      <c r="H187" s="102" t="b">
        <v>0</v>
      </c>
      <c r="I187" s="102" t="b">
        <v>0</v>
      </c>
      <c r="J187" s="102" t="b">
        <v>0</v>
      </c>
      <c r="K187" s="102" t="b">
        <v>0</v>
      </c>
      <c r="L187" s="102" t="b">
        <v>0</v>
      </c>
    </row>
    <row r="188" spans="1:12" ht="15">
      <c r="A188" s="103" t="s">
        <v>808</v>
      </c>
      <c r="B188" s="102" t="s">
        <v>935</v>
      </c>
      <c r="C188" s="102">
        <v>3</v>
      </c>
      <c r="D188" s="105">
        <v>0.0006069190677976199</v>
      </c>
      <c r="E188" s="105">
        <v>2.6052896508139343</v>
      </c>
      <c r="F188" s="102" t="s">
        <v>2031</v>
      </c>
      <c r="G188" s="102" t="b">
        <v>0</v>
      </c>
      <c r="H188" s="102" t="b">
        <v>0</v>
      </c>
      <c r="I188" s="102" t="b">
        <v>0</v>
      </c>
      <c r="J188" s="102" t="b">
        <v>0</v>
      </c>
      <c r="K188" s="102" t="b">
        <v>0</v>
      </c>
      <c r="L188" s="102" t="b">
        <v>0</v>
      </c>
    </row>
    <row r="189" spans="1:12" ht="15">
      <c r="A189" s="103" t="s">
        <v>702</v>
      </c>
      <c r="B189" s="102" t="s">
        <v>726</v>
      </c>
      <c r="C189" s="102">
        <v>3</v>
      </c>
      <c r="D189" s="105">
        <v>0.0006069190677976199</v>
      </c>
      <c r="E189" s="105">
        <v>1.7179939310052226</v>
      </c>
      <c r="F189" s="102" t="s">
        <v>2031</v>
      </c>
      <c r="G189" s="102" t="b">
        <v>0</v>
      </c>
      <c r="H189" s="102" t="b">
        <v>0</v>
      </c>
      <c r="I189" s="102" t="b">
        <v>0</v>
      </c>
      <c r="J189" s="102" t="b">
        <v>0</v>
      </c>
      <c r="K189" s="102" t="b">
        <v>0</v>
      </c>
      <c r="L189" s="102" t="b">
        <v>0</v>
      </c>
    </row>
    <row r="190" spans="1:12" ht="15">
      <c r="A190" s="103" t="s">
        <v>695</v>
      </c>
      <c r="B190" s="102" t="s">
        <v>671</v>
      </c>
      <c r="C190" s="102">
        <v>3</v>
      </c>
      <c r="D190" s="105">
        <v>0.0005117166656268478</v>
      </c>
      <c r="E190" s="105">
        <v>0.5686607554517732</v>
      </c>
      <c r="F190" s="102" t="s">
        <v>2031</v>
      </c>
      <c r="G190" s="102" t="b">
        <v>0</v>
      </c>
      <c r="H190" s="102" t="b">
        <v>0</v>
      </c>
      <c r="I190" s="102" t="b">
        <v>0</v>
      </c>
      <c r="J190" s="102" t="b">
        <v>0</v>
      </c>
      <c r="K190" s="102" t="b">
        <v>0</v>
      </c>
      <c r="L190" s="102" t="b">
        <v>0</v>
      </c>
    </row>
    <row r="191" spans="1:12" ht="15">
      <c r="A191" s="103" t="s">
        <v>367</v>
      </c>
      <c r="B191" s="102" t="s">
        <v>676</v>
      </c>
      <c r="C191" s="102">
        <v>3</v>
      </c>
      <c r="D191" s="105">
        <v>0.0005117166656268478</v>
      </c>
      <c r="E191" s="105">
        <v>0.5502391301088471</v>
      </c>
      <c r="F191" s="102" t="s">
        <v>2031</v>
      </c>
      <c r="G191" s="102" t="b">
        <v>0</v>
      </c>
      <c r="H191" s="102" t="b">
        <v>0</v>
      </c>
      <c r="I191" s="102" t="b">
        <v>0</v>
      </c>
      <c r="J191" s="102" t="b">
        <v>0</v>
      </c>
      <c r="K191" s="102" t="b">
        <v>0</v>
      </c>
      <c r="L191" s="102" t="b">
        <v>0</v>
      </c>
    </row>
    <row r="192" spans="1:12" ht="15">
      <c r="A192" s="103" t="s">
        <v>762</v>
      </c>
      <c r="B192" s="102" t="s">
        <v>985</v>
      </c>
      <c r="C192" s="102">
        <v>3</v>
      </c>
      <c r="D192" s="105">
        <v>0.0005117166656268478</v>
      </c>
      <c r="E192" s="105">
        <v>2.5261084047663096</v>
      </c>
      <c r="F192" s="102" t="s">
        <v>2031</v>
      </c>
      <c r="G192" s="102" t="b">
        <v>0</v>
      </c>
      <c r="H192" s="102" t="b">
        <v>0</v>
      </c>
      <c r="I192" s="102" t="b">
        <v>0</v>
      </c>
      <c r="J192" s="102" t="b">
        <v>0</v>
      </c>
      <c r="K192" s="102" t="b">
        <v>0</v>
      </c>
      <c r="L192" s="102" t="b">
        <v>0</v>
      </c>
    </row>
    <row r="193" spans="1:12" ht="15">
      <c r="A193" s="103" t="s">
        <v>812</v>
      </c>
      <c r="B193" s="102" t="s">
        <v>704</v>
      </c>
      <c r="C193" s="102">
        <v>3</v>
      </c>
      <c r="D193" s="105">
        <v>0.0004560268303783718</v>
      </c>
      <c r="E193" s="105">
        <v>2.035414342857373</v>
      </c>
      <c r="F193" s="102" t="s">
        <v>2031</v>
      </c>
      <c r="G193" s="102" t="b">
        <v>0</v>
      </c>
      <c r="H193" s="102" t="b">
        <v>0</v>
      </c>
      <c r="I193" s="102" t="b">
        <v>0</v>
      </c>
      <c r="J193" s="102" t="b">
        <v>0</v>
      </c>
      <c r="K193" s="102" t="b">
        <v>0</v>
      </c>
      <c r="L193" s="102" t="b">
        <v>0</v>
      </c>
    </row>
    <row r="194" spans="1:12" ht="15">
      <c r="A194" s="103" t="s">
        <v>806</v>
      </c>
      <c r="B194" s="102" t="s">
        <v>704</v>
      </c>
      <c r="C194" s="102">
        <v>3</v>
      </c>
      <c r="D194" s="105">
        <v>0.0004560268303783718</v>
      </c>
      <c r="E194" s="105">
        <v>1.994021657699148</v>
      </c>
      <c r="F194" s="102" t="s">
        <v>2031</v>
      </c>
      <c r="G194" s="102" t="b">
        <v>0</v>
      </c>
      <c r="H194" s="102" t="b">
        <v>0</v>
      </c>
      <c r="I194" s="102" t="b">
        <v>0</v>
      </c>
      <c r="J194" s="102" t="b">
        <v>0</v>
      </c>
      <c r="K194" s="102" t="b">
        <v>0</v>
      </c>
      <c r="L194" s="102" t="b">
        <v>0</v>
      </c>
    </row>
    <row r="195" spans="1:12" ht="15">
      <c r="A195" s="103" t="s">
        <v>743</v>
      </c>
      <c r="B195" s="102" t="s">
        <v>695</v>
      </c>
      <c r="C195" s="102">
        <v>3</v>
      </c>
      <c r="D195" s="105">
        <v>0.0005117166656268478</v>
      </c>
      <c r="E195" s="105">
        <v>1.7147887911300113</v>
      </c>
      <c r="F195" s="102" t="s">
        <v>2031</v>
      </c>
      <c r="G195" s="102" t="b">
        <v>0</v>
      </c>
      <c r="H195" s="102" t="b">
        <v>0</v>
      </c>
      <c r="I195" s="102" t="b">
        <v>0</v>
      </c>
      <c r="J195" s="102" t="b">
        <v>0</v>
      </c>
      <c r="K195" s="102" t="b">
        <v>0</v>
      </c>
      <c r="L195" s="102" t="b">
        <v>0</v>
      </c>
    </row>
    <row r="196" spans="1:12" ht="15">
      <c r="A196" s="103" t="s">
        <v>704</v>
      </c>
      <c r="B196" s="102" t="s">
        <v>671</v>
      </c>
      <c r="C196" s="102">
        <v>3</v>
      </c>
      <c r="D196" s="105">
        <v>0.0005117166656268478</v>
      </c>
      <c r="E196" s="105">
        <v>0.6758707250996415</v>
      </c>
      <c r="F196" s="102" t="s">
        <v>2031</v>
      </c>
      <c r="G196" s="102" t="b">
        <v>0</v>
      </c>
      <c r="H196" s="102" t="b">
        <v>0</v>
      </c>
      <c r="I196" s="102" t="b">
        <v>0</v>
      </c>
      <c r="J196" s="102" t="b">
        <v>0</v>
      </c>
      <c r="K196" s="102" t="b">
        <v>0</v>
      </c>
      <c r="L196" s="102" t="b">
        <v>0</v>
      </c>
    </row>
    <row r="197" spans="1:12" ht="15">
      <c r="A197" s="103" t="s">
        <v>674</v>
      </c>
      <c r="B197" s="102" t="s">
        <v>729</v>
      </c>
      <c r="C197" s="102">
        <v>3</v>
      </c>
      <c r="D197" s="105">
        <v>0.0004560268303783718</v>
      </c>
      <c r="E197" s="105">
        <v>1.2740069985849207</v>
      </c>
      <c r="F197" s="102" t="s">
        <v>2031</v>
      </c>
      <c r="G197" s="102" t="b">
        <v>0</v>
      </c>
      <c r="H197" s="102" t="b">
        <v>0</v>
      </c>
      <c r="I197" s="102" t="b">
        <v>0</v>
      </c>
      <c r="J197" s="102" t="b">
        <v>0</v>
      </c>
      <c r="K197" s="102" t="b">
        <v>0</v>
      </c>
      <c r="L197" s="102" t="b">
        <v>0</v>
      </c>
    </row>
    <row r="198" spans="1:12" ht="15">
      <c r="A198" s="103" t="s">
        <v>675</v>
      </c>
      <c r="B198" s="102" t="s">
        <v>841</v>
      </c>
      <c r="C198" s="102">
        <v>3</v>
      </c>
      <c r="D198" s="105">
        <v>0.0004560268303783718</v>
      </c>
      <c r="E198" s="105">
        <v>1.7179939310052226</v>
      </c>
      <c r="F198" s="102" t="s">
        <v>2031</v>
      </c>
      <c r="G198" s="102" t="b">
        <v>0</v>
      </c>
      <c r="H198" s="102" t="b">
        <v>0</v>
      </c>
      <c r="I198" s="102" t="b">
        <v>0</v>
      </c>
      <c r="J198" s="102" t="b">
        <v>0</v>
      </c>
      <c r="K198" s="102" t="b">
        <v>0</v>
      </c>
      <c r="L198" s="102" t="b">
        <v>0</v>
      </c>
    </row>
    <row r="199" spans="1:12" ht="15">
      <c r="A199" s="103" t="s">
        <v>672</v>
      </c>
      <c r="B199" s="102" t="s">
        <v>693</v>
      </c>
      <c r="C199" s="102">
        <v>3</v>
      </c>
      <c r="D199" s="105">
        <v>0.0004560268303783718</v>
      </c>
      <c r="E199" s="105">
        <v>0.8624523421918351</v>
      </c>
      <c r="F199" s="102" t="s">
        <v>2031</v>
      </c>
      <c r="G199" s="102" t="b">
        <v>0</v>
      </c>
      <c r="H199" s="102" t="b">
        <v>0</v>
      </c>
      <c r="I199" s="102" t="b">
        <v>0</v>
      </c>
      <c r="J199" s="102" t="b">
        <v>0</v>
      </c>
      <c r="K199" s="102" t="b">
        <v>1</v>
      </c>
      <c r="L199" s="102" t="b">
        <v>0</v>
      </c>
    </row>
    <row r="200" spans="1:12" ht="15">
      <c r="A200" s="103" t="s">
        <v>731</v>
      </c>
      <c r="B200" s="102" t="s">
        <v>672</v>
      </c>
      <c r="C200" s="102">
        <v>3</v>
      </c>
      <c r="D200" s="105">
        <v>0.0004560268303783718</v>
      </c>
      <c r="E200" s="105">
        <v>1.0924528438277372</v>
      </c>
      <c r="F200" s="102" t="s">
        <v>2031</v>
      </c>
      <c r="G200" s="102" t="b">
        <v>0</v>
      </c>
      <c r="H200" s="102" t="b">
        <v>0</v>
      </c>
      <c r="I200" s="102" t="b">
        <v>0</v>
      </c>
      <c r="J200" s="102" t="b">
        <v>0</v>
      </c>
      <c r="K200" s="102" t="b">
        <v>0</v>
      </c>
      <c r="L200" s="102" t="b">
        <v>0</v>
      </c>
    </row>
    <row r="201" spans="1:12" ht="15">
      <c r="A201" s="103" t="s">
        <v>853</v>
      </c>
      <c r="B201" s="102" t="s">
        <v>703</v>
      </c>
      <c r="C201" s="102">
        <v>3</v>
      </c>
      <c r="D201" s="105">
        <v>0.0004560268303783718</v>
      </c>
      <c r="E201" s="105">
        <v>2.0811718334180482</v>
      </c>
      <c r="F201" s="102" t="s">
        <v>2031</v>
      </c>
      <c r="G201" s="102" t="b">
        <v>0</v>
      </c>
      <c r="H201" s="102" t="b">
        <v>0</v>
      </c>
      <c r="I201" s="102" t="b">
        <v>0</v>
      </c>
      <c r="J201" s="102" t="b">
        <v>0</v>
      </c>
      <c r="K201" s="102" t="b">
        <v>0</v>
      </c>
      <c r="L201" s="102" t="b">
        <v>0</v>
      </c>
    </row>
    <row r="202" spans="1:12" ht="15">
      <c r="A202" s="103" t="s">
        <v>367</v>
      </c>
      <c r="B202" s="102" t="s">
        <v>834</v>
      </c>
      <c r="C202" s="102">
        <v>3</v>
      </c>
      <c r="D202" s="105">
        <v>0.0004560268303783718</v>
      </c>
      <c r="E202" s="105">
        <v>1.3136671236717843</v>
      </c>
      <c r="F202" s="102" t="s">
        <v>2031</v>
      </c>
      <c r="G202" s="102" t="b">
        <v>0</v>
      </c>
      <c r="H202" s="102" t="b">
        <v>0</v>
      </c>
      <c r="I202" s="102" t="b">
        <v>0</v>
      </c>
      <c r="J202" s="102" t="b">
        <v>0</v>
      </c>
      <c r="K202" s="102" t="b">
        <v>0</v>
      </c>
      <c r="L202" s="102" t="b">
        <v>0</v>
      </c>
    </row>
    <row r="203" spans="1:12" ht="15">
      <c r="A203" s="103" t="s">
        <v>834</v>
      </c>
      <c r="B203" s="102" t="s">
        <v>955</v>
      </c>
      <c r="C203" s="102">
        <v>3</v>
      </c>
      <c r="D203" s="105">
        <v>0.0004560268303783718</v>
      </c>
      <c r="E203" s="105">
        <v>2.6052896508139343</v>
      </c>
      <c r="F203" s="102" t="s">
        <v>2031</v>
      </c>
      <c r="G203" s="102" t="b">
        <v>0</v>
      </c>
      <c r="H203" s="102" t="b">
        <v>0</v>
      </c>
      <c r="I203" s="102" t="b">
        <v>0</v>
      </c>
      <c r="J203" s="102" t="b">
        <v>0</v>
      </c>
      <c r="K203" s="102" t="b">
        <v>0</v>
      </c>
      <c r="L203" s="102" t="b">
        <v>0</v>
      </c>
    </row>
    <row r="204" spans="1:12" ht="15">
      <c r="A204" s="103" t="s">
        <v>1017</v>
      </c>
      <c r="B204" s="102" t="s">
        <v>672</v>
      </c>
      <c r="C204" s="102">
        <v>3</v>
      </c>
      <c r="D204" s="105">
        <v>0.0006069190677976199</v>
      </c>
      <c r="E204" s="105">
        <v>1.5930551943969227</v>
      </c>
      <c r="F204" s="102" t="s">
        <v>2031</v>
      </c>
      <c r="G204" s="102" t="b">
        <v>0</v>
      </c>
      <c r="H204" s="102" t="b">
        <v>0</v>
      </c>
      <c r="I204" s="102" t="b">
        <v>0</v>
      </c>
      <c r="J204" s="102" t="b">
        <v>0</v>
      </c>
      <c r="K204" s="102" t="b">
        <v>0</v>
      </c>
      <c r="L204" s="102" t="b">
        <v>0</v>
      </c>
    </row>
    <row r="205" spans="1:12" ht="15">
      <c r="A205" s="103" t="s">
        <v>1443</v>
      </c>
      <c r="B205" s="102" t="s">
        <v>678</v>
      </c>
      <c r="C205" s="102">
        <v>3</v>
      </c>
      <c r="D205" s="105">
        <v>0.0004560268303783718</v>
      </c>
      <c r="E205" s="105">
        <v>2.3105086044269547</v>
      </c>
      <c r="F205" s="102" t="s">
        <v>2031</v>
      </c>
      <c r="G205" s="102" t="b">
        <v>0</v>
      </c>
      <c r="H205" s="102" t="b">
        <v>0</v>
      </c>
      <c r="I205" s="102" t="b">
        <v>0</v>
      </c>
      <c r="J205" s="102" t="b">
        <v>0</v>
      </c>
      <c r="K205" s="102" t="b">
        <v>0</v>
      </c>
      <c r="L205" s="102" t="b">
        <v>0</v>
      </c>
    </row>
    <row r="206" spans="1:12" ht="15">
      <c r="A206" s="103" t="s">
        <v>1099</v>
      </c>
      <c r="B206" s="102" t="s">
        <v>1188</v>
      </c>
      <c r="C206" s="102">
        <v>3</v>
      </c>
      <c r="D206" s="105">
        <v>0.0004560268303783718</v>
      </c>
      <c r="E206" s="105">
        <v>3.2462677081722666</v>
      </c>
      <c r="F206" s="102" t="s">
        <v>2031</v>
      </c>
      <c r="G206" s="102" t="b">
        <v>0</v>
      </c>
      <c r="H206" s="102" t="b">
        <v>0</v>
      </c>
      <c r="I206" s="102" t="b">
        <v>0</v>
      </c>
      <c r="J206" s="102" t="b">
        <v>0</v>
      </c>
      <c r="K206" s="102" t="b">
        <v>0</v>
      </c>
      <c r="L206" s="102" t="b">
        <v>0</v>
      </c>
    </row>
    <row r="207" spans="1:12" ht="15">
      <c r="A207" s="103" t="s">
        <v>803</v>
      </c>
      <c r="B207" s="102" t="s">
        <v>1082</v>
      </c>
      <c r="C207" s="102">
        <v>3</v>
      </c>
      <c r="D207" s="105">
        <v>0.0004560268303783718</v>
      </c>
      <c r="E207" s="105">
        <v>2.7100250013339475</v>
      </c>
      <c r="F207" s="102" t="s">
        <v>2031</v>
      </c>
      <c r="G207" s="102" t="b">
        <v>0</v>
      </c>
      <c r="H207" s="102" t="b">
        <v>0</v>
      </c>
      <c r="I207" s="102" t="b">
        <v>0</v>
      </c>
      <c r="J207" s="102" t="b">
        <v>0</v>
      </c>
      <c r="K207" s="102" t="b">
        <v>0</v>
      </c>
      <c r="L207" s="102" t="b">
        <v>0</v>
      </c>
    </row>
    <row r="208" spans="1:12" ht="15">
      <c r="A208" s="103" t="s">
        <v>367</v>
      </c>
      <c r="B208" s="102" t="s">
        <v>701</v>
      </c>
      <c r="C208" s="102">
        <v>3</v>
      </c>
      <c r="D208" s="105">
        <v>0.0004560268303783718</v>
      </c>
      <c r="E208" s="105">
        <v>0.882303359512797</v>
      </c>
      <c r="F208" s="102" t="s">
        <v>2031</v>
      </c>
      <c r="G208" s="102" t="b">
        <v>0</v>
      </c>
      <c r="H208" s="102" t="b">
        <v>0</v>
      </c>
      <c r="I208" s="102" t="b">
        <v>0</v>
      </c>
      <c r="J208" s="102" t="b">
        <v>0</v>
      </c>
      <c r="K208" s="102" t="b">
        <v>0</v>
      </c>
      <c r="L208" s="102" t="b">
        <v>0</v>
      </c>
    </row>
    <row r="209" spans="1:12" ht="15">
      <c r="A209" s="103" t="s">
        <v>701</v>
      </c>
      <c r="B209" s="102" t="s">
        <v>706</v>
      </c>
      <c r="C209" s="102">
        <v>3</v>
      </c>
      <c r="D209" s="105">
        <v>0.0004560268303783718</v>
      </c>
      <c r="E209" s="105">
        <v>1.655203101145767</v>
      </c>
      <c r="F209" s="102" t="s">
        <v>2031</v>
      </c>
      <c r="G209" s="102" t="b">
        <v>0</v>
      </c>
      <c r="H209" s="102" t="b">
        <v>0</v>
      </c>
      <c r="I209" s="102" t="b">
        <v>0</v>
      </c>
      <c r="J209" s="102" t="b">
        <v>0</v>
      </c>
      <c r="K209" s="102" t="b">
        <v>0</v>
      </c>
      <c r="L209" s="102" t="b">
        <v>0</v>
      </c>
    </row>
    <row r="210" spans="1:12" ht="15">
      <c r="A210" s="103" t="s">
        <v>760</v>
      </c>
      <c r="B210" s="102" t="s">
        <v>367</v>
      </c>
      <c r="C210" s="102">
        <v>3</v>
      </c>
      <c r="D210" s="105">
        <v>0.0004560268303783718</v>
      </c>
      <c r="E210" s="105">
        <v>1.1439626632775037</v>
      </c>
      <c r="F210" s="102" t="s">
        <v>2031</v>
      </c>
      <c r="G210" s="102" t="b">
        <v>0</v>
      </c>
      <c r="H210" s="102" t="b">
        <v>0</v>
      </c>
      <c r="I210" s="102" t="b">
        <v>0</v>
      </c>
      <c r="J210" s="102" t="b">
        <v>0</v>
      </c>
      <c r="K210" s="102" t="b">
        <v>0</v>
      </c>
      <c r="L210" s="102" t="b">
        <v>0</v>
      </c>
    </row>
    <row r="211" spans="1:12" ht="15">
      <c r="A211" s="103" t="s">
        <v>767</v>
      </c>
      <c r="B211" s="102" t="s">
        <v>690</v>
      </c>
      <c r="C211" s="102">
        <v>3</v>
      </c>
      <c r="D211" s="105">
        <v>0.0004560268303783718</v>
      </c>
      <c r="E211" s="105">
        <v>1.7857457152720655</v>
      </c>
      <c r="F211" s="102" t="s">
        <v>2031</v>
      </c>
      <c r="G211" s="102" t="b">
        <v>0</v>
      </c>
      <c r="H211" s="102" t="b">
        <v>0</v>
      </c>
      <c r="I211" s="102" t="b">
        <v>0</v>
      </c>
      <c r="J211" s="102" t="b">
        <v>0</v>
      </c>
      <c r="K211" s="102" t="b">
        <v>0</v>
      </c>
      <c r="L211" s="102" t="b">
        <v>0</v>
      </c>
    </row>
    <row r="212" spans="1:12" ht="15">
      <c r="A212" s="103" t="s">
        <v>770</v>
      </c>
      <c r="B212" s="102" t="s">
        <v>1052</v>
      </c>
      <c r="C212" s="102">
        <v>3</v>
      </c>
      <c r="D212" s="105">
        <v>0.0004560268303783718</v>
      </c>
      <c r="E212" s="105">
        <v>2.6052896508139343</v>
      </c>
      <c r="F212" s="102" t="s">
        <v>2031</v>
      </c>
      <c r="G212" s="102" t="b">
        <v>0</v>
      </c>
      <c r="H212" s="102" t="b">
        <v>0</v>
      </c>
      <c r="I212" s="102" t="b">
        <v>0</v>
      </c>
      <c r="J212" s="102" t="b">
        <v>0</v>
      </c>
      <c r="K212" s="102" t="b">
        <v>0</v>
      </c>
      <c r="L212" s="102" t="b">
        <v>0</v>
      </c>
    </row>
    <row r="213" spans="1:12" ht="15">
      <c r="A213" s="103" t="s">
        <v>1052</v>
      </c>
      <c r="B213" s="102" t="s">
        <v>692</v>
      </c>
      <c r="C213" s="102">
        <v>3</v>
      </c>
      <c r="D213" s="105">
        <v>0.0004560268303783718</v>
      </c>
      <c r="E213" s="105">
        <v>2.246267708172266</v>
      </c>
      <c r="F213" s="102" t="s">
        <v>2031</v>
      </c>
      <c r="G213" s="102" t="b">
        <v>0</v>
      </c>
      <c r="H213" s="102" t="b">
        <v>0</v>
      </c>
      <c r="I213" s="102" t="b">
        <v>0</v>
      </c>
      <c r="J213" s="102" t="b">
        <v>0</v>
      </c>
      <c r="K213" s="102" t="b">
        <v>0</v>
      </c>
      <c r="L213" s="102" t="b">
        <v>0</v>
      </c>
    </row>
    <row r="214" spans="1:12" ht="15">
      <c r="A214" s="103" t="s">
        <v>671</v>
      </c>
      <c r="B214" s="102" t="s">
        <v>813</v>
      </c>
      <c r="C214" s="102">
        <v>3</v>
      </c>
      <c r="D214" s="105">
        <v>0.0004560268303783718</v>
      </c>
      <c r="E214" s="105">
        <v>1.0774756878580847</v>
      </c>
      <c r="F214" s="102" t="s">
        <v>2031</v>
      </c>
      <c r="G214" s="102" t="b">
        <v>0</v>
      </c>
      <c r="H214" s="102" t="b">
        <v>0</v>
      </c>
      <c r="I214" s="102" t="b">
        <v>0</v>
      </c>
      <c r="J214" s="102" t="b">
        <v>0</v>
      </c>
      <c r="K214" s="102" t="b">
        <v>0</v>
      </c>
      <c r="L214" s="102" t="b">
        <v>0</v>
      </c>
    </row>
    <row r="215" spans="1:12" ht="15">
      <c r="A215" s="103" t="s">
        <v>1449</v>
      </c>
      <c r="B215" s="102" t="s">
        <v>836</v>
      </c>
      <c r="C215" s="102">
        <v>3</v>
      </c>
      <c r="D215" s="105">
        <v>0.0004560268303783718</v>
      </c>
      <c r="E215" s="105">
        <v>2.9732664361085286</v>
      </c>
      <c r="F215" s="102" t="s">
        <v>2031</v>
      </c>
      <c r="G215" s="102" t="b">
        <v>0</v>
      </c>
      <c r="H215" s="102" t="b">
        <v>0</v>
      </c>
      <c r="I215" s="102" t="b">
        <v>0</v>
      </c>
      <c r="J215" s="102" t="b">
        <v>0</v>
      </c>
      <c r="K215" s="102" t="b">
        <v>0</v>
      </c>
      <c r="L215" s="102" t="b">
        <v>0</v>
      </c>
    </row>
    <row r="216" spans="1:12" ht="15">
      <c r="A216" s="103" t="s">
        <v>1217</v>
      </c>
      <c r="B216" s="102" t="s">
        <v>828</v>
      </c>
      <c r="C216" s="102">
        <v>3</v>
      </c>
      <c r="D216" s="105">
        <v>0.0004560268303783718</v>
      </c>
      <c r="E216" s="105">
        <v>2.8483276995002287</v>
      </c>
      <c r="F216" s="102" t="s">
        <v>2031</v>
      </c>
      <c r="G216" s="102" t="b">
        <v>0</v>
      </c>
      <c r="H216" s="102" t="b">
        <v>0</v>
      </c>
      <c r="I216" s="102" t="b">
        <v>0</v>
      </c>
      <c r="J216" s="102" t="b">
        <v>0</v>
      </c>
      <c r="K216" s="102" t="b">
        <v>0</v>
      </c>
      <c r="L216" s="102" t="b">
        <v>0</v>
      </c>
    </row>
    <row r="217" spans="1:12" ht="15">
      <c r="A217" s="103" t="s">
        <v>951</v>
      </c>
      <c r="B217" s="102" t="s">
        <v>697</v>
      </c>
      <c r="C217" s="102">
        <v>3</v>
      </c>
      <c r="D217" s="105">
        <v>0.0004560268303783718</v>
      </c>
      <c r="E217" s="105">
        <v>2.158131619471715</v>
      </c>
      <c r="F217" s="102" t="s">
        <v>2031</v>
      </c>
      <c r="G217" s="102" t="b">
        <v>0</v>
      </c>
      <c r="H217" s="102" t="b">
        <v>0</v>
      </c>
      <c r="I217" s="102" t="b">
        <v>0</v>
      </c>
      <c r="J217" s="102" t="b">
        <v>0</v>
      </c>
      <c r="K217" s="102" t="b">
        <v>0</v>
      </c>
      <c r="L217" s="102" t="b">
        <v>0</v>
      </c>
    </row>
    <row r="218" spans="1:12" ht="15">
      <c r="A218" s="103" t="s">
        <v>676</v>
      </c>
      <c r="B218" s="102" t="s">
        <v>1013</v>
      </c>
      <c r="C218" s="102">
        <v>3</v>
      </c>
      <c r="D218" s="105">
        <v>0.0004560268303783718</v>
      </c>
      <c r="E218" s="105">
        <v>1.916361584772056</v>
      </c>
      <c r="F218" s="102" t="s">
        <v>2031</v>
      </c>
      <c r="G218" s="102" t="b">
        <v>0</v>
      </c>
      <c r="H218" s="102" t="b">
        <v>0</v>
      </c>
      <c r="I218" s="102" t="b">
        <v>0</v>
      </c>
      <c r="J218" s="102" t="b">
        <v>0</v>
      </c>
      <c r="K218" s="102" t="b">
        <v>0</v>
      </c>
      <c r="L218" s="102" t="b">
        <v>0</v>
      </c>
    </row>
    <row r="219" spans="1:12" ht="15">
      <c r="A219" s="103" t="s">
        <v>860</v>
      </c>
      <c r="B219" s="102" t="s">
        <v>880</v>
      </c>
      <c r="C219" s="102">
        <v>3</v>
      </c>
      <c r="D219" s="105">
        <v>0.0004560268303783718</v>
      </c>
      <c r="E219" s="105">
        <v>2.5930551943969227</v>
      </c>
      <c r="F219" s="102" t="s">
        <v>2031</v>
      </c>
      <c r="G219" s="102" t="b">
        <v>0</v>
      </c>
      <c r="H219" s="102" t="b">
        <v>0</v>
      </c>
      <c r="I219" s="102" t="b">
        <v>0</v>
      </c>
      <c r="J219" s="102" t="b">
        <v>0</v>
      </c>
      <c r="K219" s="102" t="b">
        <v>0</v>
      </c>
      <c r="L219" s="102" t="b">
        <v>0</v>
      </c>
    </row>
    <row r="220" spans="1:12" ht="15">
      <c r="A220" s="103" t="s">
        <v>880</v>
      </c>
      <c r="B220" s="102" t="s">
        <v>681</v>
      </c>
      <c r="C220" s="102">
        <v>3</v>
      </c>
      <c r="D220" s="105">
        <v>0.0004560268303783718</v>
      </c>
      <c r="E220" s="105">
        <v>1.9562330968097483</v>
      </c>
      <c r="F220" s="102" t="s">
        <v>2031</v>
      </c>
      <c r="G220" s="102" t="b">
        <v>0</v>
      </c>
      <c r="H220" s="102" t="b">
        <v>0</v>
      </c>
      <c r="I220" s="102" t="b">
        <v>0</v>
      </c>
      <c r="J220" s="102" t="b">
        <v>0</v>
      </c>
      <c r="K220" s="102" t="b">
        <v>0</v>
      </c>
      <c r="L220" s="102" t="b">
        <v>0</v>
      </c>
    </row>
    <row r="221" spans="1:12" ht="15">
      <c r="A221" s="103" t="s">
        <v>681</v>
      </c>
      <c r="B221" s="102" t="s">
        <v>792</v>
      </c>
      <c r="C221" s="102">
        <v>3</v>
      </c>
      <c r="D221" s="105">
        <v>0.0004560268303783718</v>
      </c>
      <c r="E221" s="105">
        <v>1.7584225880608308</v>
      </c>
      <c r="F221" s="102" t="s">
        <v>2031</v>
      </c>
      <c r="G221" s="102" t="b">
        <v>0</v>
      </c>
      <c r="H221" s="102" t="b">
        <v>0</v>
      </c>
      <c r="I221" s="102" t="b">
        <v>0</v>
      </c>
      <c r="J221" s="102" t="b">
        <v>0</v>
      </c>
      <c r="K221" s="102" t="b">
        <v>0</v>
      </c>
      <c r="L221" s="102" t="b">
        <v>0</v>
      </c>
    </row>
    <row r="222" spans="1:12" ht="15">
      <c r="A222" s="103" t="s">
        <v>792</v>
      </c>
      <c r="B222" s="102" t="s">
        <v>839</v>
      </c>
      <c r="C222" s="102">
        <v>3</v>
      </c>
      <c r="D222" s="105">
        <v>0.0004560268303783718</v>
      </c>
      <c r="E222" s="105">
        <v>2.4169639353412413</v>
      </c>
      <c r="F222" s="102" t="s">
        <v>2031</v>
      </c>
      <c r="G222" s="102" t="b">
        <v>0</v>
      </c>
      <c r="H222" s="102" t="b">
        <v>0</v>
      </c>
      <c r="I222" s="102" t="b">
        <v>0</v>
      </c>
      <c r="J222" s="102" t="b">
        <v>0</v>
      </c>
      <c r="K222" s="102" t="b">
        <v>0</v>
      </c>
      <c r="L222" s="102" t="b">
        <v>0</v>
      </c>
    </row>
    <row r="223" spans="1:12" ht="15">
      <c r="A223" s="103" t="s">
        <v>839</v>
      </c>
      <c r="B223" s="102" t="s">
        <v>1451</v>
      </c>
      <c r="C223" s="102">
        <v>3</v>
      </c>
      <c r="D223" s="105">
        <v>0.0004560268303783718</v>
      </c>
      <c r="E223" s="105">
        <v>3.019023926669204</v>
      </c>
      <c r="F223" s="102" t="s">
        <v>2031</v>
      </c>
      <c r="G223" s="102" t="b">
        <v>0</v>
      </c>
      <c r="H223" s="102" t="b">
        <v>0</v>
      </c>
      <c r="I223" s="102" t="b">
        <v>0</v>
      </c>
      <c r="J223" s="102" t="b">
        <v>0</v>
      </c>
      <c r="K223" s="102" t="b">
        <v>0</v>
      </c>
      <c r="L223" s="102" t="b">
        <v>0</v>
      </c>
    </row>
    <row r="224" spans="1:12" ht="15">
      <c r="A224" s="103" t="s">
        <v>705</v>
      </c>
      <c r="B224" s="102" t="s">
        <v>721</v>
      </c>
      <c r="C224" s="102">
        <v>3</v>
      </c>
      <c r="D224" s="105">
        <v>0.0005117166656268478</v>
      </c>
      <c r="E224" s="105">
        <v>1.692991662035167</v>
      </c>
      <c r="F224" s="102" t="s">
        <v>2031</v>
      </c>
      <c r="G224" s="102" t="b">
        <v>0</v>
      </c>
      <c r="H224" s="102" t="b">
        <v>0</v>
      </c>
      <c r="I224" s="102" t="b">
        <v>0</v>
      </c>
      <c r="J224" s="102" t="b">
        <v>0</v>
      </c>
      <c r="K224" s="102" t="b">
        <v>0</v>
      </c>
      <c r="L224" s="102" t="b">
        <v>0</v>
      </c>
    </row>
    <row r="225" spans="1:12" ht="15">
      <c r="A225" s="103" t="s">
        <v>676</v>
      </c>
      <c r="B225" s="102" t="s">
        <v>697</v>
      </c>
      <c r="C225" s="102">
        <v>3</v>
      </c>
      <c r="D225" s="105">
        <v>0.0004560268303783718</v>
      </c>
      <c r="E225" s="105">
        <v>1.2473548038134805</v>
      </c>
      <c r="F225" s="102" t="s">
        <v>2031</v>
      </c>
      <c r="G225" s="102" t="b">
        <v>0</v>
      </c>
      <c r="H225" s="102" t="b">
        <v>0</v>
      </c>
      <c r="I225" s="102" t="b">
        <v>0</v>
      </c>
      <c r="J225" s="102" t="b">
        <v>0</v>
      </c>
      <c r="K225" s="102" t="b">
        <v>0</v>
      </c>
      <c r="L225" s="102" t="b">
        <v>0</v>
      </c>
    </row>
    <row r="226" spans="1:12" ht="15">
      <c r="A226" s="103" t="s">
        <v>671</v>
      </c>
      <c r="B226" s="102" t="s">
        <v>991</v>
      </c>
      <c r="C226" s="102">
        <v>3</v>
      </c>
      <c r="D226" s="105">
        <v>0.0006069190677976199</v>
      </c>
      <c r="E226" s="105">
        <v>1.2993244374744408</v>
      </c>
      <c r="F226" s="102" t="s">
        <v>2031</v>
      </c>
      <c r="G226" s="102" t="b">
        <v>0</v>
      </c>
      <c r="H226" s="102" t="b">
        <v>0</v>
      </c>
      <c r="I226" s="102" t="b">
        <v>0</v>
      </c>
      <c r="J226" s="102" t="b">
        <v>0</v>
      </c>
      <c r="K226" s="102" t="b">
        <v>0</v>
      </c>
      <c r="L226" s="102" t="b">
        <v>0</v>
      </c>
    </row>
    <row r="227" spans="1:12" ht="15">
      <c r="A227" s="103" t="s">
        <v>671</v>
      </c>
      <c r="B227" s="102" t="s">
        <v>689</v>
      </c>
      <c r="C227" s="102">
        <v>3</v>
      </c>
      <c r="D227" s="105">
        <v>0.0005117166656268478</v>
      </c>
      <c r="E227" s="105">
        <v>0.5459967708158294</v>
      </c>
      <c r="F227" s="102" t="s">
        <v>2031</v>
      </c>
      <c r="G227" s="102" t="b">
        <v>0</v>
      </c>
      <c r="H227" s="102" t="b">
        <v>0</v>
      </c>
      <c r="I227" s="102" t="b">
        <v>0</v>
      </c>
      <c r="J227" s="102" t="b">
        <v>0</v>
      </c>
      <c r="K227" s="102" t="b">
        <v>0</v>
      </c>
      <c r="L227" s="102" t="b">
        <v>0</v>
      </c>
    </row>
    <row r="228" spans="1:12" ht="15">
      <c r="A228" s="103" t="s">
        <v>721</v>
      </c>
      <c r="B228" s="102" t="s">
        <v>808</v>
      </c>
      <c r="C228" s="102">
        <v>3</v>
      </c>
      <c r="D228" s="105">
        <v>0.0006069190677976199</v>
      </c>
      <c r="E228" s="105">
        <v>2.107965010005985</v>
      </c>
      <c r="F228" s="102" t="s">
        <v>2031</v>
      </c>
      <c r="G228" s="102" t="b">
        <v>0</v>
      </c>
      <c r="H228" s="102" t="b">
        <v>0</v>
      </c>
      <c r="I228" s="102" t="b">
        <v>0</v>
      </c>
      <c r="J228" s="102" t="b">
        <v>0</v>
      </c>
      <c r="K228" s="102" t="b">
        <v>0</v>
      </c>
      <c r="L228" s="102" t="b">
        <v>0</v>
      </c>
    </row>
    <row r="229" spans="1:12" ht="15">
      <c r="A229" s="103" t="s">
        <v>1456</v>
      </c>
      <c r="B229" s="102" t="s">
        <v>1457</v>
      </c>
      <c r="C229" s="102">
        <v>3</v>
      </c>
      <c r="D229" s="105">
        <v>0.0005117166656268478</v>
      </c>
      <c r="E229" s="105">
        <v>3.496145181388866</v>
      </c>
      <c r="F229" s="102" t="s">
        <v>2031</v>
      </c>
      <c r="G229" s="102" t="b">
        <v>0</v>
      </c>
      <c r="H229" s="102" t="b">
        <v>0</v>
      </c>
      <c r="I229" s="102" t="b">
        <v>0</v>
      </c>
      <c r="J229" s="102" t="b">
        <v>0</v>
      </c>
      <c r="K229" s="102" t="b">
        <v>0</v>
      </c>
      <c r="L229" s="102" t="b">
        <v>0</v>
      </c>
    </row>
    <row r="230" spans="1:12" ht="15">
      <c r="A230" s="103" t="s">
        <v>712</v>
      </c>
      <c r="B230" s="102" t="s">
        <v>1463</v>
      </c>
      <c r="C230" s="102">
        <v>3</v>
      </c>
      <c r="D230" s="105">
        <v>0.0006069190677976199</v>
      </c>
      <c r="E230" s="105">
        <v>2.611538600090936</v>
      </c>
      <c r="F230" s="102" t="s">
        <v>2031</v>
      </c>
      <c r="G230" s="102" t="b">
        <v>0</v>
      </c>
      <c r="H230" s="102" t="b">
        <v>0</v>
      </c>
      <c r="I230" s="102" t="b">
        <v>0</v>
      </c>
      <c r="J230" s="102" t="b">
        <v>0</v>
      </c>
      <c r="K230" s="102" t="b">
        <v>0</v>
      </c>
      <c r="L230" s="102" t="b">
        <v>0</v>
      </c>
    </row>
    <row r="231" spans="1:12" ht="15">
      <c r="A231" s="103" t="s">
        <v>867</v>
      </c>
      <c r="B231" s="102" t="s">
        <v>701</v>
      </c>
      <c r="C231" s="102">
        <v>3</v>
      </c>
      <c r="D231" s="105">
        <v>0.0004560268303783718</v>
      </c>
      <c r="E231" s="105">
        <v>2.11593393967726</v>
      </c>
      <c r="F231" s="102" t="s">
        <v>2031</v>
      </c>
      <c r="G231" s="102" t="b">
        <v>0</v>
      </c>
      <c r="H231" s="102" t="b">
        <v>0</v>
      </c>
      <c r="I231" s="102" t="b">
        <v>0</v>
      </c>
      <c r="J231" s="102" t="b">
        <v>0</v>
      </c>
      <c r="K231" s="102" t="b">
        <v>0</v>
      </c>
      <c r="L231" s="102" t="b">
        <v>0</v>
      </c>
    </row>
    <row r="232" spans="1:12" ht="15">
      <c r="A232" s="103" t="s">
        <v>837</v>
      </c>
      <c r="B232" s="102" t="s">
        <v>671</v>
      </c>
      <c r="C232" s="102">
        <v>3</v>
      </c>
      <c r="D232" s="105">
        <v>0.0006069190677976199</v>
      </c>
      <c r="E232" s="105">
        <v>1.0738107337716791</v>
      </c>
      <c r="F232" s="102" t="s">
        <v>2031</v>
      </c>
      <c r="G232" s="102" t="b">
        <v>0</v>
      </c>
      <c r="H232" s="102" t="b">
        <v>0</v>
      </c>
      <c r="I232" s="102" t="b">
        <v>0</v>
      </c>
      <c r="J232" s="102" t="b">
        <v>0</v>
      </c>
      <c r="K232" s="102" t="b">
        <v>0</v>
      </c>
      <c r="L232" s="102" t="b">
        <v>0</v>
      </c>
    </row>
    <row r="233" spans="1:12" ht="15">
      <c r="A233" s="103" t="s">
        <v>1465</v>
      </c>
      <c r="B233" s="102" t="s">
        <v>1019</v>
      </c>
      <c r="C233" s="102">
        <v>3</v>
      </c>
      <c r="D233" s="105">
        <v>0.0006069190677976199</v>
      </c>
      <c r="E233" s="105">
        <v>3.195115185724885</v>
      </c>
      <c r="F233" s="102" t="s">
        <v>2031</v>
      </c>
      <c r="G233" s="102" t="b">
        <v>0</v>
      </c>
      <c r="H233" s="102" t="b">
        <v>0</v>
      </c>
      <c r="I233" s="102" t="b">
        <v>0</v>
      </c>
      <c r="J233" s="102" t="b">
        <v>0</v>
      </c>
      <c r="K233" s="102" t="b">
        <v>0</v>
      </c>
      <c r="L233" s="102" t="b">
        <v>0</v>
      </c>
    </row>
    <row r="234" spans="1:12" ht="15">
      <c r="A234" s="103" t="s">
        <v>1019</v>
      </c>
      <c r="B234" s="102" t="s">
        <v>1223</v>
      </c>
      <c r="C234" s="102">
        <v>3</v>
      </c>
      <c r="D234" s="105">
        <v>0.0006069190677976199</v>
      </c>
      <c r="E234" s="105">
        <v>3.0701764491165853</v>
      </c>
      <c r="F234" s="102" t="s">
        <v>2031</v>
      </c>
      <c r="G234" s="102" t="b">
        <v>0</v>
      </c>
      <c r="H234" s="102" t="b">
        <v>0</v>
      </c>
      <c r="I234" s="102" t="b">
        <v>0</v>
      </c>
      <c r="J234" s="102" t="b">
        <v>0</v>
      </c>
      <c r="K234" s="102" t="b">
        <v>0</v>
      </c>
      <c r="L234" s="102" t="b">
        <v>0</v>
      </c>
    </row>
    <row r="235" spans="1:12" ht="15">
      <c r="A235" s="103" t="s">
        <v>686</v>
      </c>
      <c r="B235" s="102" t="s">
        <v>826</v>
      </c>
      <c r="C235" s="102">
        <v>3</v>
      </c>
      <c r="D235" s="105">
        <v>0.0006069190677976199</v>
      </c>
      <c r="E235" s="105">
        <v>1.9063196464779155</v>
      </c>
      <c r="F235" s="102" t="s">
        <v>2031</v>
      </c>
      <c r="G235" s="102" t="b">
        <v>0</v>
      </c>
      <c r="H235" s="102" t="b">
        <v>0</v>
      </c>
      <c r="I235" s="102" t="b">
        <v>0</v>
      </c>
      <c r="J235" s="102" t="b">
        <v>0</v>
      </c>
      <c r="K235" s="102" t="b">
        <v>0</v>
      </c>
      <c r="L235" s="102" t="b">
        <v>0</v>
      </c>
    </row>
    <row r="236" spans="1:12" ht="15">
      <c r="A236" s="103" t="s">
        <v>1080</v>
      </c>
      <c r="B236" s="102" t="s">
        <v>367</v>
      </c>
      <c r="C236" s="102">
        <v>3</v>
      </c>
      <c r="D236" s="105">
        <v>0.0006069190677976199</v>
      </c>
      <c r="E236" s="105">
        <v>1.6210839179971661</v>
      </c>
      <c r="F236" s="102" t="s">
        <v>2031</v>
      </c>
      <c r="G236" s="102" t="b">
        <v>0</v>
      </c>
      <c r="H236" s="102" t="b">
        <v>0</v>
      </c>
      <c r="I236" s="102" t="b">
        <v>0</v>
      </c>
      <c r="J236" s="102" t="b">
        <v>0</v>
      </c>
      <c r="K236" s="102" t="b">
        <v>0</v>
      </c>
      <c r="L236" s="102" t="b">
        <v>0</v>
      </c>
    </row>
    <row r="237" spans="1:12" ht="15">
      <c r="A237" s="103" t="s">
        <v>686</v>
      </c>
      <c r="B237" s="102" t="s">
        <v>1225</v>
      </c>
      <c r="C237" s="102">
        <v>2</v>
      </c>
      <c r="D237" s="105">
        <v>0.00034114444375123187</v>
      </c>
      <c r="E237" s="105">
        <v>2.2531071327025716</v>
      </c>
      <c r="F237" s="102" t="s">
        <v>2031</v>
      </c>
      <c r="G237" s="102" t="b">
        <v>0</v>
      </c>
      <c r="H237" s="102" t="b">
        <v>0</v>
      </c>
      <c r="I237" s="102" t="b">
        <v>0</v>
      </c>
      <c r="J237" s="102" t="b">
        <v>0</v>
      </c>
      <c r="K237" s="102" t="b">
        <v>0</v>
      </c>
      <c r="L237" s="102" t="b">
        <v>0</v>
      </c>
    </row>
    <row r="238" spans="1:12" ht="15">
      <c r="A238" s="103" t="s">
        <v>672</v>
      </c>
      <c r="B238" s="102" t="s">
        <v>701</v>
      </c>
      <c r="C238" s="102">
        <v>2</v>
      </c>
      <c r="D238" s="105">
        <v>0.00034114444375123187</v>
      </c>
      <c r="E238" s="105">
        <v>0.7601472972970724</v>
      </c>
      <c r="F238" s="102" t="s">
        <v>2031</v>
      </c>
      <c r="G238" s="102" t="b">
        <v>0</v>
      </c>
      <c r="H238" s="102" t="b">
        <v>0</v>
      </c>
      <c r="I238" s="102" t="b">
        <v>0</v>
      </c>
      <c r="J238" s="102" t="b">
        <v>0</v>
      </c>
      <c r="K238" s="102" t="b">
        <v>0</v>
      </c>
      <c r="L238" s="102" t="b">
        <v>0</v>
      </c>
    </row>
    <row r="239" spans="1:12" ht="15">
      <c r="A239" s="103" t="s">
        <v>840</v>
      </c>
      <c r="B239" s="102" t="s">
        <v>671</v>
      </c>
      <c r="C239" s="102">
        <v>2</v>
      </c>
      <c r="D239" s="105">
        <v>0.00034114444375123187</v>
      </c>
      <c r="E239" s="105">
        <v>0.9434769652766729</v>
      </c>
      <c r="F239" s="102" t="s">
        <v>2031</v>
      </c>
      <c r="G239" s="102" t="b">
        <v>0</v>
      </c>
      <c r="H239" s="102" t="b">
        <v>0</v>
      </c>
      <c r="I239" s="102" t="b">
        <v>0</v>
      </c>
      <c r="J239" s="102" t="b">
        <v>0</v>
      </c>
      <c r="K239" s="102" t="b">
        <v>0</v>
      </c>
      <c r="L239" s="102" t="b">
        <v>0</v>
      </c>
    </row>
    <row r="240" spans="1:12" ht="15">
      <c r="A240" s="103" t="s">
        <v>671</v>
      </c>
      <c r="B240" s="102" t="s">
        <v>1479</v>
      </c>
      <c r="C240" s="102">
        <v>2</v>
      </c>
      <c r="D240" s="105">
        <v>0.00034114444375123187</v>
      </c>
      <c r="E240" s="105">
        <v>1.600354433138422</v>
      </c>
      <c r="F240" s="102" t="s">
        <v>2031</v>
      </c>
      <c r="G240" s="102" t="b">
        <v>0</v>
      </c>
      <c r="H240" s="102" t="b">
        <v>0</v>
      </c>
      <c r="I240" s="102" t="b">
        <v>0</v>
      </c>
      <c r="J240" s="102" t="b">
        <v>0</v>
      </c>
      <c r="K240" s="102" t="b">
        <v>0</v>
      </c>
      <c r="L240" s="102" t="b">
        <v>0</v>
      </c>
    </row>
    <row r="241" spans="1:12" ht="15">
      <c r="A241" s="103" t="s">
        <v>1479</v>
      </c>
      <c r="B241" s="102" t="s">
        <v>671</v>
      </c>
      <c r="C241" s="102">
        <v>2</v>
      </c>
      <c r="D241" s="105">
        <v>0.00034114444375123187</v>
      </c>
      <c r="E241" s="105">
        <v>1.5966894790520167</v>
      </c>
      <c r="F241" s="102" t="s">
        <v>2031</v>
      </c>
      <c r="G241" s="102" t="b">
        <v>0</v>
      </c>
      <c r="H241" s="102" t="b">
        <v>0</v>
      </c>
      <c r="I241" s="102" t="b">
        <v>0</v>
      </c>
      <c r="J241" s="102" t="b">
        <v>0</v>
      </c>
      <c r="K241" s="102" t="b">
        <v>0</v>
      </c>
      <c r="L241" s="102" t="b">
        <v>0</v>
      </c>
    </row>
    <row r="242" spans="1:12" ht="15">
      <c r="A242" s="103" t="s">
        <v>687</v>
      </c>
      <c r="B242" s="102" t="s">
        <v>841</v>
      </c>
      <c r="C242" s="102">
        <v>2</v>
      </c>
      <c r="D242" s="105">
        <v>0.00034114444375123187</v>
      </c>
      <c r="E242" s="105">
        <v>1.7885750052909297</v>
      </c>
      <c r="F242" s="102" t="s">
        <v>2031</v>
      </c>
      <c r="G242" s="102" t="b">
        <v>0</v>
      </c>
      <c r="H242" s="102" t="b">
        <v>0</v>
      </c>
      <c r="I242" s="102" t="b">
        <v>0</v>
      </c>
      <c r="J242" s="102" t="b">
        <v>0</v>
      </c>
      <c r="K242" s="102" t="b">
        <v>0</v>
      </c>
      <c r="L242" s="102" t="b">
        <v>0</v>
      </c>
    </row>
    <row r="243" spans="1:12" ht="15">
      <c r="A243" s="103" t="s">
        <v>671</v>
      </c>
      <c r="B243" s="102" t="s">
        <v>1481</v>
      </c>
      <c r="C243" s="102">
        <v>2</v>
      </c>
      <c r="D243" s="105">
        <v>0.00034114444375123187</v>
      </c>
      <c r="E243" s="105">
        <v>1.600354433138422</v>
      </c>
      <c r="F243" s="102" t="s">
        <v>2031</v>
      </c>
      <c r="G243" s="102" t="b">
        <v>0</v>
      </c>
      <c r="H243" s="102" t="b">
        <v>0</v>
      </c>
      <c r="I243" s="102" t="b">
        <v>0</v>
      </c>
      <c r="J243" s="102" t="b">
        <v>0</v>
      </c>
      <c r="K243" s="102" t="b">
        <v>0</v>
      </c>
      <c r="L243" s="102" t="b">
        <v>0</v>
      </c>
    </row>
    <row r="244" spans="1:12" ht="15">
      <c r="A244" s="103" t="s">
        <v>701</v>
      </c>
      <c r="B244" s="102" t="s">
        <v>671</v>
      </c>
      <c r="C244" s="102">
        <v>2</v>
      </c>
      <c r="D244" s="105">
        <v>0.00034114444375123187</v>
      </c>
      <c r="E244" s="105">
        <v>0.4827461267451799</v>
      </c>
      <c r="F244" s="102" t="s">
        <v>2031</v>
      </c>
      <c r="G244" s="102" t="b">
        <v>0</v>
      </c>
      <c r="H244" s="102" t="b">
        <v>0</v>
      </c>
      <c r="I244" s="102" t="b">
        <v>0</v>
      </c>
      <c r="J244" s="102" t="b">
        <v>0</v>
      </c>
      <c r="K244" s="102" t="b">
        <v>0</v>
      </c>
      <c r="L244" s="102" t="b">
        <v>0</v>
      </c>
    </row>
    <row r="245" spans="1:12" ht="15">
      <c r="A245" s="103" t="s">
        <v>761</v>
      </c>
      <c r="B245" s="102" t="s">
        <v>775</v>
      </c>
      <c r="C245" s="102">
        <v>2</v>
      </c>
      <c r="D245" s="105">
        <v>0.00034114444375123187</v>
      </c>
      <c r="E245" s="105">
        <v>2.014225043787435</v>
      </c>
      <c r="F245" s="102" t="s">
        <v>2031</v>
      </c>
      <c r="G245" s="102" t="b">
        <v>0</v>
      </c>
      <c r="H245" s="102" t="b">
        <v>0</v>
      </c>
      <c r="I245" s="102" t="b">
        <v>0</v>
      </c>
      <c r="J245" s="102" t="b">
        <v>0</v>
      </c>
      <c r="K245" s="102" t="b">
        <v>0</v>
      </c>
      <c r="L245" s="102" t="b">
        <v>0</v>
      </c>
    </row>
    <row r="246" spans="1:12" ht="15">
      <c r="A246" s="103" t="s">
        <v>775</v>
      </c>
      <c r="B246" s="102" t="s">
        <v>367</v>
      </c>
      <c r="C246" s="102">
        <v>2</v>
      </c>
      <c r="D246" s="105">
        <v>0.00034114444375123187</v>
      </c>
      <c r="E246" s="105">
        <v>1.030019310970667</v>
      </c>
      <c r="F246" s="102" t="s">
        <v>2031</v>
      </c>
      <c r="G246" s="102" t="b">
        <v>0</v>
      </c>
      <c r="H246" s="102" t="b">
        <v>0</v>
      </c>
      <c r="I246" s="102" t="b">
        <v>0</v>
      </c>
      <c r="J246" s="102" t="b">
        <v>0</v>
      </c>
      <c r="K246" s="102" t="b">
        <v>0</v>
      </c>
      <c r="L246" s="102" t="b">
        <v>0</v>
      </c>
    </row>
    <row r="247" spans="1:12" ht="15">
      <c r="A247" s="103" t="s">
        <v>794</v>
      </c>
      <c r="B247" s="102" t="s">
        <v>677</v>
      </c>
      <c r="C247" s="102">
        <v>2</v>
      </c>
      <c r="D247" s="105">
        <v>0.0004046127118650799</v>
      </c>
      <c r="E247" s="105">
        <v>1.5169004029794857</v>
      </c>
      <c r="F247" s="102" t="s">
        <v>2031</v>
      </c>
      <c r="G247" s="102" t="b">
        <v>0</v>
      </c>
      <c r="H247" s="102" t="b">
        <v>0</v>
      </c>
      <c r="I247" s="102" t="b">
        <v>0</v>
      </c>
      <c r="J247" s="102" t="b">
        <v>0</v>
      </c>
      <c r="K247" s="102" t="b">
        <v>0</v>
      </c>
      <c r="L247" s="102" t="b">
        <v>0</v>
      </c>
    </row>
    <row r="248" spans="1:12" ht="15">
      <c r="A248" s="103" t="s">
        <v>1486</v>
      </c>
      <c r="B248" s="102" t="s">
        <v>1487</v>
      </c>
      <c r="C248" s="102">
        <v>2</v>
      </c>
      <c r="D248" s="105">
        <v>0.0004046127118650799</v>
      </c>
      <c r="E248" s="105">
        <v>3.6722364404445473</v>
      </c>
      <c r="F248" s="102" t="s">
        <v>2031</v>
      </c>
      <c r="G248" s="102" t="b">
        <v>0</v>
      </c>
      <c r="H248" s="102" t="b">
        <v>0</v>
      </c>
      <c r="I248" s="102" t="b">
        <v>0</v>
      </c>
      <c r="J248" s="102" t="b">
        <v>0</v>
      </c>
      <c r="K248" s="102" t="b">
        <v>0</v>
      </c>
      <c r="L248" s="102" t="b">
        <v>0</v>
      </c>
    </row>
    <row r="249" spans="1:12" ht="15">
      <c r="A249" s="103" t="s">
        <v>701</v>
      </c>
      <c r="B249" s="102" t="s">
        <v>1233</v>
      </c>
      <c r="C249" s="102">
        <v>2</v>
      </c>
      <c r="D249" s="105">
        <v>0.00034114444375123187</v>
      </c>
      <c r="E249" s="105">
        <v>2.3822018290820295</v>
      </c>
      <c r="F249" s="102" t="s">
        <v>2031</v>
      </c>
      <c r="G249" s="102" t="b">
        <v>0</v>
      </c>
      <c r="H249" s="102" t="b">
        <v>0</v>
      </c>
      <c r="I249" s="102" t="b">
        <v>0</v>
      </c>
      <c r="J249" s="102" t="b">
        <v>0</v>
      </c>
      <c r="K249" s="102" t="b">
        <v>0</v>
      </c>
      <c r="L249" s="102" t="b">
        <v>0</v>
      </c>
    </row>
    <row r="250" spans="1:12" ht="15">
      <c r="A250" s="103" t="s">
        <v>809</v>
      </c>
      <c r="B250" s="102" t="s">
        <v>1493</v>
      </c>
      <c r="C250" s="102">
        <v>2</v>
      </c>
      <c r="D250" s="105">
        <v>0.00034114444375123187</v>
      </c>
      <c r="E250" s="105">
        <v>2.9732664361085286</v>
      </c>
      <c r="F250" s="102" t="s">
        <v>2031</v>
      </c>
      <c r="G250" s="102" t="b">
        <v>0</v>
      </c>
      <c r="H250" s="102" t="b">
        <v>0</v>
      </c>
      <c r="I250" s="102" t="b">
        <v>0</v>
      </c>
      <c r="J250" s="102" t="b">
        <v>0</v>
      </c>
      <c r="K250" s="102" t="b">
        <v>0</v>
      </c>
      <c r="L250" s="102" t="b">
        <v>0</v>
      </c>
    </row>
    <row r="251" spans="1:12" ht="15">
      <c r="A251" s="103" t="s">
        <v>1493</v>
      </c>
      <c r="B251" s="102" t="s">
        <v>1236</v>
      </c>
      <c r="C251" s="102">
        <v>2</v>
      </c>
      <c r="D251" s="105">
        <v>0.00034114444375123187</v>
      </c>
      <c r="E251" s="105">
        <v>3.4961451813888664</v>
      </c>
      <c r="F251" s="102" t="s">
        <v>2031</v>
      </c>
      <c r="G251" s="102" t="b">
        <v>0</v>
      </c>
      <c r="H251" s="102" t="b">
        <v>0</v>
      </c>
      <c r="I251" s="102" t="b">
        <v>0</v>
      </c>
      <c r="J251" s="102" t="b">
        <v>0</v>
      </c>
      <c r="K251" s="102" t="b">
        <v>0</v>
      </c>
      <c r="L251" s="102" t="b">
        <v>0</v>
      </c>
    </row>
    <row r="252" spans="1:12" ht="15">
      <c r="A252" s="103" t="s">
        <v>1236</v>
      </c>
      <c r="B252" s="102" t="s">
        <v>1494</v>
      </c>
      <c r="C252" s="102">
        <v>2</v>
      </c>
      <c r="D252" s="105">
        <v>0.00034114444375123187</v>
      </c>
      <c r="E252" s="105">
        <v>3.4961451813888664</v>
      </c>
      <c r="F252" s="102" t="s">
        <v>2031</v>
      </c>
      <c r="G252" s="102" t="b">
        <v>0</v>
      </c>
      <c r="H252" s="102" t="b">
        <v>0</v>
      </c>
      <c r="I252" s="102" t="b">
        <v>0</v>
      </c>
      <c r="J252" s="102" t="b">
        <v>0</v>
      </c>
      <c r="K252" s="102" t="b">
        <v>0</v>
      </c>
      <c r="L252" s="102" t="b">
        <v>0</v>
      </c>
    </row>
    <row r="253" spans="1:12" ht="15">
      <c r="A253" s="103" t="s">
        <v>1494</v>
      </c>
      <c r="B253" s="102" t="s">
        <v>1495</v>
      </c>
      <c r="C253" s="102">
        <v>2</v>
      </c>
      <c r="D253" s="105">
        <v>0.00034114444375123187</v>
      </c>
      <c r="E253" s="105">
        <v>3.6722364404445473</v>
      </c>
      <c r="F253" s="102" t="s">
        <v>2031</v>
      </c>
      <c r="G253" s="102" t="b">
        <v>0</v>
      </c>
      <c r="H253" s="102" t="b">
        <v>0</v>
      </c>
      <c r="I253" s="102" t="b">
        <v>0</v>
      </c>
      <c r="J253" s="102" t="b">
        <v>0</v>
      </c>
      <c r="K253" s="102" t="b">
        <v>0</v>
      </c>
      <c r="L253" s="102" t="b">
        <v>0</v>
      </c>
    </row>
    <row r="254" spans="1:12" ht="15">
      <c r="A254" s="103" t="s">
        <v>682</v>
      </c>
      <c r="B254" s="102" t="s">
        <v>843</v>
      </c>
      <c r="C254" s="102">
        <v>2</v>
      </c>
      <c r="D254" s="105">
        <v>0.00034114444375123187</v>
      </c>
      <c r="E254" s="105">
        <v>1.7179939310052226</v>
      </c>
      <c r="F254" s="102" t="s">
        <v>2031</v>
      </c>
      <c r="G254" s="102" t="b">
        <v>0</v>
      </c>
      <c r="H254" s="102" t="b">
        <v>0</v>
      </c>
      <c r="I254" s="102" t="b">
        <v>0</v>
      </c>
      <c r="J254" s="102" t="b">
        <v>0</v>
      </c>
      <c r="K254" s="102" t="b">
        <v>0</v>
      </c>
      <c r="L254" s="102" t="b">
        <v>0</v>
      </c>
    </row>
    <row r="255" spans="1:12" ht="15">
      <c r="A255" s="103" t="s">
        <v>673</v>
      </c>
      <c r="B255" s="102" t="s">
        <v>1096</v>
      </c>
      <c r="C255" s="102">
        <v>2</v>
      </c>
      <c r="D255" s="105">
        <v>0.00034114444375123187</v>
      </c>
      <c r="E255" s="105">
        <v>1.7037534918906123</v>
      </c>
      <c r="F255" s="102" t="s">
        <v>2031</v>
      </c>
      <c r="G255" s="102" t="b">
        <v>0</v>
      </c>
      <c r="H255" s="102" t="b">
        <v>0</v>
      </c>
      <c r="I255" s="102" t="b">
        <v>0</v>
      </c>
      <c r="J255" s="102" t="b">
        <v>0</v>
      </c>
      <c r="K255" s="102" t="b">
        <v>0</v>
      </c>
      <c r="L255" s="102" t="b">
        <v>0</v>
      </c>
    </row>
    <row r="256" spans="1:12" ht="15">
      <c r="A256" s="103" t="s">
        <v>868</v>
      </c>
      <c r="B256" s="102" t="s">
        <v>674</v>
      </c>
      <c r="C256" s="102">
        <v>2</v>
      </c>
      <c r="D256" s="105">
        <v>0.0004046127118650799</v>
      </c>
      <c r="E256" s="105">
        <v>1.4627214259019166</v>
      </c>
      <c r="F256" s="102" t="s">
        <v>2031</v>
      </c>
      <c r="G256" s="102" t="b">
        <v>0</v>
      </c>
      <c r="H256" s="102" t="b">
        <v>0</v>
      </c>
      <c r="I256" s="102" t="b">
        <v>0</v>
      </c>
      <c r="J256" s="102" t="b">
        <v>0</v>
      </c>
      <c r="K256" s="102" t="b">
        <v>0</v>
      </c>
      <c r="L256" s="102" t="b">
        <v>0</v>
      </c>
    </row>
    <row r="257" spans="1:12" ht="15">
      <c r="A257" s="103" t="s">
        <v>674</v>
      </c>
      <c r="B257" s="102" t="s">
        <v>717</v>
      </c>
      <c r="C257" s="102">
        <v>2</v>
      </c>
      <c r="D257" s="105">
        <v>0.0004046127118650799</v>
      </c>
      <c r="E257" s="105">
        <v>1.034246659659862</v>
      </c>
      <c r="F257" s="102" t="s">
        <v>2031</v>
      </c>
      <c r="G257" s="102" t="b">
        <v>0</v>
      </c>
      <c r="H257" s="102" t="b">
        <v>0</v>
      </c>
      <c r="I257" s="102" t="b">
        <v>0</v>
      </c>
      <c r="J257" s="102" t="b">
        <v>0</v>
      </c>
      <c r="K257" s="102" t="b">
        <v>0</v>
      </c>
      <c r="L257" s="102" t="b">
        <v>0</v>
      </c>
    </row>
    <row r="258" spans="1:12" ht="15">
      <c r="A258" s="103" t="s">
        <v>734</v>
      </c>
      <c r="B258" s="102" t="s">
        <v>674</v>
      </c>
      <c r="C258" s="102">
        <v>2</v>
      </c>
      <c r="D258" s="105">
        <v>0.00034114444375123187</v>
      </c>
      <c r="E258" s="105">
        <v>1.110538907790554</v>
      </c>
      <c r="F258" s="102" t="s">
        <v>2031</v>
      </c>
      <c r="G258" s="102" t="b">
        <v>0</v>
      </c>
      <c r="H258" s="102" t="b">
        <v>0</v>
      </c>
      <c r="I258" s="102" t="b">
        <v>0</v>
      </c>
      <c r="J258" s="102" t="b">
        <v>0</v>
      </c>
      <c r="K258" s="102" t="b">
        <v>0</v>
      </c>
      <c r="L258" s="102" t="b">
        <v>0</v>
      </c>
    </row>
    <row r="259" spans="1:12" ht="15">
      <c r="A259" s="103" t="s">
        <v>1504</v>
      </c>
      <c r="B259" s="102" t="s">
        <v>674</v>
      </c>
      <c r="C259" s="102">
        <v>2</v>
      </c>
      <c r="D259" s="105">
        <v>0.0004046127118650799</v>
      </c>
      <c r="E259" s="105">
        <v>2.064781417229879</v>
      </c>
      <c r="F259" s="102" t="s">
        <v>2031</v>
      </c>
      <c r="G259" s="102" t="b">
        <v>1</v>
      </c>
      <c r="H259" s="102" t="b">
        <v>0</v>
      </c>
      <c r="I259" s="102" t="b">
        <v>0</v>
      </c>
      <c r="J259" s="102" t="b">
        <v>0</v>
      </c>
      <c r="K259" s="102" t="b">
        <v>0</v>
      </c>
      <c r="L259" s="102" t="b">
        <v>0</v>
      </c>
    </row>
    <row r="260" spans="1:12" ht="15">
      <c r="A260" s="103" t="s">
        <v>967</v>
      </c>
      <c r="B260" s="102" t="s">
        <v>878</v>
      </c>
      <c r="C260" s="102">
        <v>2</v>
      </c>
      <c r="D260" s="105">
        <v>0.00034114444375123187</v>
      </c>
      <c r="E260" s="105">
        <v>2.5930551943969227</v>
      </c>
      <c r="F260" s="102" t="s">
        <v>2031</v>
      </c>
      <c r="G260" s="102" t="b">
        <v>0</v>
      </c>
      <c r="H260" s="102" t="b">
        <v>0</v>
      </c>
      <c r="I260" s="102" t="b">
        <v>0</v>
      </c>
      <c r="J260" s="102" t="b">
        <v>0</v>
      </c>
      <c r="K260" s="102" t="b">
        <v>0</v>
      </c>
      <c r="L260" s="102" t="b">
        <v>0</v>
      </c>
    </row>
    <row r="261" spans="1:12" ht="15">
      <c r="A261" s="103" t="s">
        <v>921</v>
      </c>
      <c r="B261" s="102" t="s">
        <v>776</v>
      </c>
      <c r="C261" s="102">
        <v>2</v>
      </c>
      <c r="D261" s="105">
        <v>0.00034114444375123187</v>
      </c>
      <c r="E261" s="105">
        <v>2.3152550394514164</v>
      </c>
      <c r="F261" s="102" t="s">
        <v>2031</v>
      </c>
      <c r="G261" s="102" t="b">
        <v>0</v>
      </c>
      <c r="H261" s="102" t="b">
        <v>0</v>
      </c>
      <c r="I261" s="102" t="b">
        <v>0</v>
      </c>
      <c r="J261" s="102" t="b">
        <v>0</v>
      </c>
      <c r="K261" s="102" t="b">
        <v>0</v>
      </c>
      <c r="L261" s="102" t="b">
        <v>0</v>
      </c>
    </row>
    <row r="262" spans="1:12" ht="15">
      <c r="A262" s="103" t="s">
        <v>968</v>
      </c>
      <c r="B262" s="102" t="s">
        <v>969</v>
      </c>
      <c r="C262" s="102">
        <v>2</v>
      </c>
      <c r="D262" s="105">
        <v>0.0004046127118650799</v>
      </c>
      <c r="E262" s="105">
        <v>2.7179939310052226</v>
      </c>
      <c r="F262" s="102" t="s">
        <v>2031</v>
      </c>
      <c r="G262" s="102" t="b">
        <v>0</v>
      </c>
      <c r="H262" s="102" t="b">
        <v>0</v>
      </c>
      <c r="I262" s="102" t="b">
        <v>0</v>
      </c>
      <c r="J262" s="102" t="b">
        <v>0</v>
      </c>
      <c r="K262" s="102" t="b">
        <v>0</v>
      </c>
      <c r="L262" s="102" t="b">
        <v>0</v>
      </c>
    </row>
    <row r="263" spans="1:12" ht="15">
      <c r="A263" s="103" t="s">
        <v>716</v>
      </c>
      <c r="B263" s="102" t="s">
        <v>722</v>
      </c>
      <c r="C263" s="102">
        <v>2</v>
      </c>
      <c r="D263" s="105">
        <v>0.0004046127118650799</v>
      </c>
      <c r="E263" s="105">
        <v>1.6096544562163844</v>
      </c>
      <c r="F263" s="102" t="s">
        <v>2031</v>
      </c>
      <c r="G263" s="102" t="b">
        <v>0</v>
      </c>
      <c r="H263" s="102" t="b">
        <v>0</v>
      </c>
      <c r="I263" s="102" t="b">
        <v>0</v>
      </c>
      <c r="J263" s="102" t="b">
        <v>0</v>
      </c>
      <c r="K263" s="102" t="b">
        <v>0</v>
      </c>
      <c r="L263" s="102" t="b">
        <v>0</v>
      </c>
    </row>
    <row r="264" spans="1:12" ht="15">
      <c r="A264" s="103" t="s">
        <v>879</v>
      </c>
      <c r="B264" s="102" t="s">
        <v>778</v>
      </c>
      <c r="C264" s="102">
        <v>2</v>
      </c>
      <c r="D264" s="105">
        <v>0.0004046127118650799</v>
      </c>
      <c r="E264" s="105">
        <v>2.2572630924737296</v>
      </c>
      <c r="F264" s="102" t="s">
        <v>2031</v>
      </c>
      <c r="G264" s="102" t="b">
        <v>0</v>
      </c>
      <c r="H264" s="102" t="b">
        <v>1</v>
      </c>
      <c r="I264" s="102" t="b">
        <v>0</v>
      </c>
      <c r="J264" s="102" t="b">
        <v>0</v>
      </c>
      <c r="K264" s="102" t="b">
        <v>1</v>
      </c>
      <c r="L264" s="102" t="b">
        <v>0</v>
      </c>
    </row>
    <row r="265" spans="1:12" ht="15">
      <c r="A265" s="103" t="s">
        <v>1522</v>
      </c>
      <c r="B265" s="102" t="s">
        <v>1523</v>
      </c>
      <c r="C265" s="102">
        <v>2</v>
      </c>
      <c r="D265" s="105">
        <v>0.0004046127118650799</v>
      </c>
      <c r="E265" s="105">
        <v>3.6722364404445473</v>
      </c>
      <c r="F265" s="102" t="s">
        <v>2031</v>
      </c>
      <c r="G265" s="102" t="b">
        <v>0</v>
      </c>
      <c r="H265" s="102" t="b">
        <v>0</v>
      </c>
      <c r="I265" s="102" t="b">
        <v>0</v>
      </c>
      <c r="J265" s="102" t="b">
        <v>0</v>
      </c>
      <c r="K265" s="102" t="b">
        <v>0</v>
      </c>
      <c r="L265" s="102" t="b">
        <v>0</v>
      </c>
    </row>
    <row r="266" spans="1:12" ht="15">
      <c r="A266" s="103" t="s">
        <v>879</v>
      </c>
      <c r="B266" s="102" t="s">
        <v>1524</v>
      </c>
      <c r="C266" s="102">
        <v>2</v>
      </c>
      <c r="D266" s="105">
        <v>0.0004046127118650799</v>
      </c>
      <c r="E266" s="105">
        <v>3.0701764491165853</v>
      </c>
      <c r="F266" s="102" t="s">
        <v>2031</v>
      </c>
      <c r="G266" s="102" t="b">
        <v>0</v>
      </c>
      <c r="H266" s="102" t="b">
        <v>1</v>
      </c>
      <c r="I266" s="102" t="b">
        <v>0</v>
      </c>
      <c r="J266" s="102" t="b">
        <v>0</v>
      </c>
      <c r="K266" s="102" t="b">
        <v>0</v>
      </c>
      <c r="L266" s="102" t="b">
        <v>0</v>
      </c>
    </row>
    <row r="267" spans="1:12" ht="15">
      <c r="A267" s="103" t="s">
        <v>722</v>
      </c>
      <c r="B267" s="102" t="s">
        <v>1266</v>
      </c>
      <c r="C267" s="102">
        <v>2</v>
      </c>
      <c r="D267" s="105">
        <v>0.0004046127118650799</v>
      </c>
      <c r="E267" s="105">
        <v>2.474955882318928</v>
      </c>
      <c r="F267" s="102" t="s">
        <v>2031</v>
      </c>
      <c r="G267" s="102" t="b">
        <v>0</v>
      </c>
      <c r="H267" s="102" t="b">
        <v>0</v>
      </c>
      <c r="I267" s="102" t="b">
        <v>0</v>
      </c>
      <c r="J267" s="102" t="b">
        <v>0</v>
      </c>
      <c r="K267" s="102" t="b">
        <v>0</v>
      </c>
      <c r="L267" s="102" t="b">
        <v>0</v>
      </c>
    </row>
    <row r="268" spans="1:12" ht="15">
      <c r="A268" s="103" t="s">
        <v>848</v>
      </c>
      <c r="B268" s="102" t="s">
        <v>367</v>
      </c>
      <c r="C268" s="102">
        <v>2</v>
      </c>
      <c r="D268" s="105">
        <v>0.0004046127118650799</v>
      </c>
      <c r="E268" s="105">
        <v>1.1897201538381788</v>
      </c>
      <c r="F268" s="102" t="s">
        <v>2031</v>
      </c>
      <c r="G268" s="102" t="b">
        <v>0</v>
      </c>
      <c r="H268" s="102" t="b">
        <v>0</v>
      </c>
      <c r="I268" s="102" t="b">
        <v>0</v>
      </c>
      <c r="J268" s="102" t="b">
        <v>0</v>
      </c>
      <c r="K268" s="102" t="b">
        <v>0</v>
      </c>
      <c r="L268" s="102" t="b">
        <v>0</v>
      </c>
    </row>
    <row r="269" spans="1:12" ht="15">
      <c r="A269" s="103" t="s">
        <v>971</v>
      </c>
      <c r="B269" s="102" t="s">
        <v>677</v>
      </c>
      <c r="C269" s="102">
        <v>2</v>
      </c>
      <c r="D269" s="105">
        <v>0.00034114444375123187</v>
      </c>
      <c r="E269" s="105">
        <v>1.780141837754067</v>
      </c>
      <c r="F269" s="102" t="s">
        <v>2031</v>
      </c>
      <c r="G269" s="102" t="b">
        <v>0</v>
      </c>
      <c r="H269" s="102" t="b">
        <v>0</v>
      </c>
      <c r="I269" s="102" t="b">
        <v>0</v>
      </c>
      <c r="J269" s="102" t="b">
        <v>0</v>
      </c>
      <c r="K269" s="102" t="b">
        <v>0</v>
      </c>
      <c r="L269" s="102" t="b">
        <v>0</v>
      </c>
    </row>
    <row r="270" spans="1:12" ht="15">
      <c r="A270" s="103" t="s">
        <v>677</v>
      </c>
      <c r="B270" s="102" t="s">
        <v>688</v>
      </c>
      <c r="C270" s="102">
        <v>2</v>
      </c>
      <c r="D270" s="105">
        <v>0.00034114444375123187</v>
      </c>
      <c r="E270" s="105">
        <v>1.039779148259823</v>
      </c>
      <c r="F270" s="102" t="s">
        <v>2031</v>
      </c>
      <c r="G270" s="102" t="b">
        <v>0</v>
      </c>
      <c r="H270" s="102" t="b">
        <v>0</v>
      </c>
      <c r="I270" s="102" t="b">
        <v>0</v>
      </c>
      <c r="J270" s="102" t="b">
        <v>0</v>
      </c>
      <c r="K270" s="102" t="b">
        <v>0</v>
      </c>
      <c r="L270" s="102" t="b">
        <v>0</v>
      </c>
    </row>
    <row r="271" spans="1:12" ht="15">
      <c r="A271" s="103" t="s">
        <v>688</v>
      </c>
      <c r="B271" s="102" t="s">
        <v>367</v>
      </c>
      <c r="C271" s="102">
        <v>2</v>
      </c>
      <c r="D271" s="105">
        <v>0.0004046127118650799</v>
      </c>
      <c r="E271" s="105">
        <v>0.6124837462352486</v>
      </c>
      <c r="F271" s="102" t="s">
        <v>2031</v>
      </c>
      <c r="G271" s="102" t="b">
        <v>0</v>
      </c>
      <c r="H271" s="102" t="b">
        <v>0</v>
      </c>
      <c r="I271" s="102" t="b">
        <v>0</v>
      </c>
      <c r="J271" s="102" t="b">
        <v>0</v>
      </c>
      <c r="K271" s="102" t="b">
        <v>0</v>
      </c>
      <c r="L271" s="102" t="b">
        <v>0</v>
      </c>
    </row>
    <row r="272" spans="1:12" ht="15">
      <c r="A272" s="103" t="s">
        <v>1257</v>
      </c>
      <c r="B272" s="102" t="s">
        <v>367</v>
      </c>
      <c r="C272" s="102">
        <v>2</v>
      </c>
      <c r="D272" s="105">
        <v>0.0004046127118650799</v>
      </c>
      <c r="E272" s="105">
        <v>1.6668414085578414</v>
      </c>
      <c r="F272" s="102" t="s">
        <v>2031</v>
      </c>
      <c r="G272" s="102" t="b">
        <v>0</v>
      </c>
      <c r="H272" s="102" t="b">
        <v>0</v>
      </c>
      <c r="I272" s="102" t="b">
        <v>0</v>
      </c>
      <c r="J272" s="102" t="b">
        <v>0</v>
      </c>
      <c r="K272" s="102" t="b">
        <v>0</v>
      </c>
      <c r="L272" s="102" t="b">
        <v>0</v>
      </c>
    </row>
    <row r="273" spans="1:12" ht="15">
      <c r="A273" s="103" t="s">
        <v>367</v>
      </c>
      <c r="B273" s="102" t="s">
        <v>848</v>
      </c>
      <c r="C273" s="102">
        <v>2</v>
      </c>
      <c r="D273" s="105">
        <v>0.0004046127118650799</v>
      </c>
      <c r="E273" s="105">
        <v>1.1833333551767782</v>
      </c>
      <c r="F273" s="102" t="s">
        <v>2031</v>
      </c>
      <c r="G273" s="102" t="b">
        <v>0</v>
      </c>
      <c r="H273" s="102" t="b">
        <v>0</v>
      </c>
      <c r="I273" s="102" t="b">
        <v>0</v>
      </c>
      <c r="J273" s="102" t="b">
        <v>0</v>
      </c>
      <c r="K273" s="102" t="b">
        <v>0</v>
      </c>
      <c r="L273" s="102" t="b">
        <v>0</v>
      </c>
    </row>
    <row r="274" spans="1:12" ht="15">
      <c r="A274" s="103" t="s">
        <v>707</v>
      </c>
      <c r="B274" s="102" t="s">
        <v>688</v>
      </c>
      <c r="C274" s="102">
        <v>2</v>
      </c>
      <c r="D274" s="105">
        <v>0.0004046127118650799</v>
      </c>
      <c r="E274" s="105">
        <v>1.3578424832225846</v>
      </c>
      <c r="F274" s="102" t="s">
        <v>2031</v>
      </c>
      <c r="G274" s="102" t="b">
        <v>0</v>
      </c>
      <c r="H274" s="102" t="b">
        <v>0</v>
      </c>
      <c r="I274" s="102" t="b">
        <v>0</v>
      </c>
      <c r="J274" s="102" t="b">
        <v>0</v>
      </c>
      <c r="K274" s="102" t="b">
        <v>0</v>
      </c>
      <c r="L274" s="102" t="b">
        <v>0</v>
      </c>
    </row>
    <row r="275" spans="1:12" ht="15">
      <c r="A275" s="103" t="s">
        <v>688</v>
      </c>
      <c r="B275" s="102" t="s">
        <v>707</v>
      </c>
      <c r="C275" s="102">
        <v>2</v>
      </c>
      <c r="D275" s="105">
        <v>0.0004046127118650799</v>
      </c>
      <c r="E275" s="105">
        <v>1.344877506058217</v>
      </c>
      <c r="F275" s="102" t="s">
        <v>2031</v>
      </c>
      <c r="G275" s="102" t="b">
        <v>0</v>
      </c>
      <c r="H275" s="102" t="b">
        <v>0</v>
      </c>
      <c r="I275" s="102" t="b">
        <v>0</v>
      </c>
      <c r="J275" s="102" t="b">
        <v>0</v>
      </c>
      <c r="K275" s="102" t="b">
        <v>0</v>
      </c>
      <c r="L275" s="102" t="b">
        <v>0</v>
      </c>
    </row>
    <row r="276" spans="1:12" ht="15">
      <c r="A276" s="103" t="s">
        <v>688</v>
      </c>
      <c r="B276" s="102" t="s">
        <v>746</v>
      </c>
      <c r="C276" s="102">
        <v>2</v>
      </c>
      <c r="D276" s="105">
        <v>0.00034114444375123187</v>
      </c>
      <c r="E276" s="105">
        <v>1.53869753207433</v>
      </c>
      <c r="F276" s="102" t="s">
        <v>2031</v>
      </c>
      <c r="G276" s="102" t="b">
        <v>0</v>
      </c>
      <c r="H276" s="102" t="b">
        <v>0</v>
      </c>
      <c r="I276" s="102" t="b">
        <v>0</v>
      </c>
      <c r="J276" s="102" t="b">
        <v>0</v>
      </c>
      <c r="K276" s="102" t="b">
        <v>0</v>
      </c>
      <c r="L276" s="102" t="b">
        <v>0</v>
      </c>
    </row>
    <row r="277" spans="1:12" ht="15">
      <c r="A277" s="103" t="s">
        <v>923</v>
      </c>
      <c r="B277" s="102" t="s">
        <v>973</v>
      </c>
      <c r="C277" s="102">
        <v>2</v>
      </c>
      <c r="D277" s="105">
        <v>0.0004046127118650799</v>
      </c>
      <c r="E277" s="105">
        <v>2.6510471413746095</v>
      </c>
      <c r="F277" s="102" t="s">
        <v>2031</v>
      </c>
      <c r="G277" s="102" t="b">
        <v>0</v>
      </c>
      <c r="H277" s="102" t="b">
        <v>0</v>
      </c>
      <c r="I277" s="102" t="b">
        <v>0</v>
      </c>
      <c r="J277" s="102" t="b">
        <v>0</v>
      </c>
      <c r="K277" s="102" t="b">
        <v>0</v>
      </c>
      <c r="L277" s="102" t="b">
        <v>0</v>
      </c>
    </row>
    <row r="278" spans="1:12" ht="15">
      <c r="A278" s="103" t="s">
        <v>973</v>
      </c>
      <c r="B278" s="102" t="s">
        <v>688</v>
      </c>
      <c r="C278" s="102">
        <v>2</v>
      </c>
      <c r="D278" s="105">
        <v>0.0004046127118650799</v>
      </c>
      <c r="E278" s="105">
        <v>1.9776312415109787</v>
      </c>
      <c r="F278" s="102" t="s">
        <v>2031</v>
      </c>
      <c r="G278" s="102" t="b">
        <v>0</v>
      </c>
      <c r="H278" s="102" t="b">
        <v>0</v>
      </c>
      <c r="I278" s="102" t="b">
        <v>0</v>
      </c>
      <c r="J278" s="102" t="b">
        <v>0</v>
      </c>
      <c r="K278" s="102" t="b">
        <v>0</v>
      </c>
      <c r="L278" s="102" t="b">
        <v>0</v>
      </c>
    </row>
    <row r="279" spans="1:12" ht="15">
      <c r="A279" s="103" t="s">
        <v>785</v>
      </c>
      <c r="B279" s="102" t="s">
        <v>923</v>
      </c>
      <c r="C279" s="102">
        <v>2</v>
      </c>
      <c r="D279" s="105">
        <v>0.0004046127118650799</v>
      </c>
      <c r="E279" s="105">
        <v>2.3500171457106283</v>
      </c>
      <c r="F279" s="102" t="s">
        <v>2031</v>
      </c>
      <c r="G279" s="102" t="b">
        <v>0</v>
      </c>
      <c r="H279" s="102" t="b">
        <v>0</v>
      </c>
      <c r="I279" s="102" t="b">
        <v>0</v>
      </c>
      <c r="J279" s="102" t="b">
        <v>0</v>
      </c>
      <c r="K279" s="102" t="b">
        <v>0</v>
      </c>
      <c r="L279" s="102" t="b">
        <v>0</v>
      </c>
    </row>
    <row r="280" spans="1:12" ht="15">
      <c r="A280" s="103" t="s">
        <v>811</v>
      </c>
      <c r="B280" s="102" t="s">
        <v>883</v>
      </c>
      <c r="C280" s="102">
        <v>2</v>
      </c>
      <c r="D280" s="105">
        <v>0.0004046127118650799</v>
      </c>
      <c r="E280" s="105">
        <v>2.371206444780566</v>
      </c>
      <c r="F280" s="102" t="s">
        <v>2031</v>
      </c>
      <c r="G280" s="102" t="b">
        <v>0</v>
      </c>
      <c r="H280" s="102" t="b">
        <v>0</v>
      </c>
      <c r="I280" s="102" t="b">
        <v>0</v>
      </c>
      <c r="J280" s="102" t="b">
        <v>0</v>
      </c>
      <c r="K280" s="102" t="b">
        <v>0</v>
      </c>
      <c r="L280" s="102" t="b">
        <v>0</v>
      </c>
    </row>
    <row r="281" spans="1:12" ht="15">
      <c r="A281" s="103" t="s">
        <v>694</v>
      </c>
      <c r="B281" s="102" t="s">
        <v>1543</v>
      </c>
      <c r="C281" s="102">
        <v>2</v>
      </c>
      <c r="D281" s="105">
        <v>0.00034114444375123187</v>
      </c>
      <c r="E281" s="105">
        <v>2.4681164577886228</v>
      </c>
      <c r="F281" s="102" t="s">
        <v>2031</v>
      </c>
      <c r="G281" s="102" t="b">
        <v>0</v>
      </c>
      <c r="H281" s="102" t="b">
        <v>0</v>
      </c>
      <c r="I281" s="102" t="b">
        <v>0</v>
      </c>
      <c r="J281" s="102" t="b">
        <v>0</v>
      </c>
      <c r="K281" s="102" t="b">
        <v>0</v>
      </c>
      <c r="L281" s="102" t="b">
        <v>0</v>
      </c>
    </row>
    <row r="282" spans="1:12" ht="15">
      <c r="A282" s="103" t="s">
        <v>786</v>
      </c>
      <c r="B282" s="102" t="s">
        <v>740</v>
      </c>
      <c r="C282" s="102">
        <v>2</v>
      </c>
      <c r="D282" s="105">
        <v>0.00034114444375123187</v>
      </c>
      <c r="E282" s="105">
        <v>1.964666264346611</v>
      </c>
      <c r="F282" s="102" t="s">
        <v>2031</v>
      </c>
      <c r="G282" s="102" t="b">
        <v>0</v>
      </c>
      <c r="H282" s="102" t="b">
        <v>0</v>
      </c>
      <c r="I282" s="102" t="b">
        <v>0</v>
      </c>
      <c r="J282" s="102" t="b">
        <v>0</v>
      </c>
      <c r="K282" s="102" t="b">
        <v>0</v>
      </c>
      <c r="L282" s="102" t="b">
        <v>0</v>
      </c>
    </row>
    <row r="283" spans="1:12" ht="15">
      <c r="A283" s="103" t="s">
        <v>756</v>
      </c>
      <c r="B283" s="102" t="s">
        <v>747</v>
      </c>
      <c r="C283" s="102">
        <v>2</v>
      </c>
      <c r="D283" s="105">
        <v>0.0004046127118650799</v>
      </c>
      <c r="E283" s="105">
        <v>1.894085190060904</v>
      </c>
      <c r="F283" s="102" t="s">
        <v>2031</v>
      </c>
      <c r="G283" s="102" t="b">
        <v>0</v>
      </c>
      <c r="H283" s="102" t="b">
        <v>0</v>
      </c>
      <c r="I283" s="102" t="b">
        <v>0</v>
      </c>
      <c r="J283" s="102" t="b">
        <v>0</v>
      </c>
      <c r="K283" s="102" t="b">
        <v>0</v>
      </c>
      <c r="L283" s="102" t="b">
        <v>0</v>
      </c>
    </row>
    <row r="284" spans="1:12" ht="15">
      <c r="A284" s="103" t="s">
        <v>1549</v>
      </c>
      <c r="B284" s="102" t="s">
        <v>1550</v>
      </c>
      <c r="C284" s="102">
        <v>2</v>
      </c>
      <c r="D284" s="105">
        <v>0.00034114444375123187</v>
      </c>
      <c r="E284" s="105">
        <v>3.6722364404445473</v>
      </c>
      <c r="F284" s="102" t="s">
        <v>2031</v>
      </c>
      <c r="G284" s="102" t="b">
        <v>0</v>
      </c>
      <c r="H284" s="102" t="b">
        <v>0</v>
      </c>
      <c r="I284" s="102" t="b">
        <v>0</v>
      </c>
      <c r="J284" s="102" t="b">
        <v>0</v>
      </c>
      <c r="K284" s="102" t="b">
        <v>0</v>
      </c>
      <c r="L284" s="102" t="b">
        <v>0</v>
      </c>
    </row>
    <row r="285" spans="1:12" ht="15">
      <c r="A285" s="103" t="s">
        <v>787</v>
      </c>
      <c r="B285" s="102" t="s">
        <v>885</v>
      </c>
      <c r="C285" s="102">
        <v>2</v>
      </c>
      <c r="D285" s="105">
        <v>0.0004046127118650799</v>
      </c>
      <c r="E285" s="105">
        <v>2.2920251987329414</v>
      </c>
      <c r="F285" s="102" t="s">
        <v>2031</v>
      </c>
      <c r="G285" s="102" t="b">
        <v>0</v>
      </c>
      <c r="H285" s="102" t="b">
        <v>0</v>
      </c>
      <c r="I285" s="102" t="b">
        <v>0</v>
      </c>
      <c r="J285" s="102" t="b">
        <v>0</v>
      </c>
      <c r="K285" s="102" t="b">
        <v>0</v>
      </c>
      <c r="L285" s="102" t="b">
        <v>0</v>
      </c>
    </row>
    <row r="286" spans="1:12" ht="15">
      <c r="A286" s="103" t="s">
        <v>979</v>
      </c>
      <c r="B286" s="102" t="s">
        <v>756</v>
      </c>
      <c r="C286" s="102">
        <v>2</v>
      </c>
      <c r="D286" s="105">
        <v>0.0004046127118650799</v>
      </c>
      <c r="E286" s="105">
        <v>2.3500171457106283</v>
      </c>
      <c r="F286" s="102" t="s">
        <v>2031</v>
      </c>
      <c r="G286" s="102" t="b">
        <v>0</v>
      </c>
      <c r="H286" s="102" t="b">
        <v>0</v>
      </c>
      <c r="I286" s="102" t="b">
        <v>0</v>
      </c>
      <c r="J286" s="102" t="b">
        <v>0</v>
      </c>
      <c r="K286" s="102" t="b">
        <v>0</v>
      </c>
      <c r="L286" s="102" t="b">
        <v>0</v>
      </c>
    </row>
    <row r="287" spans="1:12" ht="15">
      <c r="A287" s="103" t="s">
        <v>691</v>
      </c>
      <c r="B287" s="102" t="s">
        <v>685</v>
      </c>
      <c r="C287" s="102">
        <v>2</v>
      </c>
      <c r="D287" s="105">
        <v>0.00034114444375123187</v>
      </c>
      <c r="E287" s="105">
        <v>1.1865150139629674</v>
      </c>
      <c r="F287" s="102" t="s">
        <v>2031</v>
      </c>
      <c r="G287" s="102" t="b">
        <v>0</v>
      </c>
      <c r="H287" s="102" t="b">
        <v>0</v>
      </c>
      <c r="I287" s="102" t="b">
        <v>0</v>
      </c>
      <c r="J287" s="102" t="b">
        <v>0</v>
      </c>
      <c r="K287" s="102" t="b">
        <v>0</v>
      </c>
      <c r="L287" s="102" t="b">
        <v>0</v>
      </c>
    </row>
    <row r="288" spans="1:12" ht="15">
      <c r="A288" s="103" t="s">
        <v>685</v>
      </c>
      <c r="B288" s="102" t="s">
        <v>887</v>
      </c>
      <c r="C288" s="102">
        <v>2</v>
      </c>
      <c r="D288" s="105">
        <v>0.00034114444375123187</v>
      </c>
      <c r="E288" s="105">
        <v>1.814903944013279</v>
      </c>
      <c r="F288" s="102" t="s">
        <v>2031</v>
      </c>
      <c r="G288" s="102" t="b">
        <v>0</v>
      </c>
      <c r="H288" s="102" t="b">
        <v>0</v>
      </c>
      <c r="I288" s="102" t="b">
        <v>0</v>
      </c>
      <c r="J288" s="102" t="b">
        <v>0</v>
      </c>
      <c r="K288" s="102" t="b">
        <v>0</v>
      </c>
      <c r="L288" s="102" t="b">
        <v>0</v>
      </c>
    </row>
    <row r="289" spans="1:12" ht="15">
      <c r="A289" s="103" t="s">
        <v>682</v>
      </c>
      <c r="B289" s="102" t="s">
        <v>1277</v>
      </c>
      <c r="C289" s="102">
        <v>2</v>
      </c>
      <c r="D289" s="105">
        <v>0.00034114444375123187</v>
      </c>
      <c r="E289" s="105">
        <v>2.195115185724885</v>
      </c>
      <c r="F289" s="102" t="s">
        <v>2031</v>
      </c>
      <c r="G289" s="102" t="b">
        <v>0</v>
      </c>
      <c r="H289" s="102" t="b">
        <v>0</v>
      </c>
      <c r="I289" s="102" t="b">
        <v>0</v>
      </c>
      <c r="J289" s="102" t="b">
        <v>0</v>
      </c>
      <c r="K289" s="102" t="b">
        <v>0</v>
      </c>
      <c r="L289" s="102" t="b">
        <v>0</v>
      </c>
    </row>
    <row r="290" spans="1:12" ht="15">
      <c r="A290" s="103" t="s">
        <v>1557</v>
      </c>
      <c r="B290" s="102" t="s">
        <v>1558</v>
      </c>
      <c r="C290" s="102">
        <v>2</v>
      </c>
      <c r="D290" s="105">
        <v>0.0004046127118650799</v>
      </c>
      <c r="E290" s="105">
        <v>3.6722364404445473</v>
      </c>
      <c r="F290" s="102" t="s">
        <v>2031</v>
      </c>
      <c r="G290" s="102" t="b">
        <v>1</v>
      </c>
      <c r="H290" s="102" t="b">
        <v>0</v>
      </c>
      <c r="I290" s="102" t="b">
        <v>0</v>
      </c>
      <c r="J290" s="102" t="b">
        <v>0</v>
      </c>
      <c r="K290" s="102" t="b">
        <v>0</v>
      </c>
      <c r="L290" s="102" t="b">
        <v>0</v>
      </c>
    </row>
    <row r="291" spans="1:12" ht="15">
      <c r="A291" s="103" t="s">
        <v>1558</v>
      </c>
      <c r="B291" s="102" t="s">
        <v>816</v>
      </c>
      <c r="C291" s="102">
        <v>2</v>
      </c>
      <c r="D291" s="105">
        <v>0.0004046127118650799</v>
      </c>
      <c r="E291" s="105">
        <v>2.9732664361085286</v>
      </c>
      <c r="F291" s="102" t="s">
        <v>2031</v>
      </c>
      <c r="G291" s="102" t="b">
        <v>0</v>
      </c>
      <c r="H291" s="102" t="b">
        <v>0</v>
      </c>
      <c r="I291" s="102" t="b">
        <v>0</v>
      </c>
      <c r="J291" s="102" t="b">
        <v>0</v>
      </c>
      <c r="K291" s="102" t="b">
        <v>0</v>
      </c>
      <c r="L291" s="102" t="b">
        <v>0</v>
      </c>
    </row>
    <row r="292" spans="1:12" ht="15">
      <c r="A292" s="103" t="s">
        <v>747</v>
      </c>
      <c r="B292" s="102" t="s">
        <v>711</v>
      </c>
      <c r="C292" s="102">
        <v>2</v>
      </c>
      <c r="D292" s="105">
        <v>0.0004046127118650799</v>
      </c>
      <c r="E292" s="105">
        <v>1.7084486130989922</v>
      </c>
      <c r="F292" s="102" t="s">
        <v>2031</v>
      </c>
      <c r="G292" s="102" t="b">
        <v>0</v>
      </c>
      <c r="H292" s="102" t="b">
        <v>0</v>
      </c>
      <c r="I292" s="102" t="b">
        <v>0</v>
      </c>
      <c r="J292" s="102" t="b">
        <v>0</v>
      </c>
      <c r="K292" s="102" t="b">
        <v>0</v>
      </c>
      <c r="L292" s="102" t="b">
        <v>0</v>
      </c>
    </row>
    <row r="293" spans="1:12" ht="15">
      <c r="A293" s="103" t="s">
        <v>1564</v>
      </c>
      <c r="B293" s="102" t="s">
        <v>1281</v>
      </c>
      <c r="C293" s="102">
        <v>2</v>
      </c>
      <c r="D293" s="105">
        <v>0.00034114444375123187</v>
      </c>
      <c r="E293" s="105">
        <v>3.4961451813888664</v>
      </c>
      <c r="F293" s="102" t="s">
        <v>2031</v>
      </c>
      <c r="G293" s="102" t="b">
        <v>0</v>
      </c>
      <c r="H293" s="102" t="b">
        <v>0</v>
      </c>
      <c r="I293" s="102" t="b">
        <v>0</v>
      </c>
      <c r="J293" s="102" t="b">
        <v>0</v>
      </c>
      <c r="K293" s="102" t="b">
        <v>0</v>
      </c>
      <c r="L293" s="102" t="b">
        <v>0</v>
      </c>
    </row>
    <row r="294" spans="1:12" ht="15">
      <c r="A294" s="103" t="s">
        <v>747</v>
      </c>
      <c r="B294" s="102" t="s">
        <v>1282</v>
      </c>
      <c r="C294" s="102">
        <v>2</v>
      </c>
      <c r="D294" s="105">
        <v>0.0004046127118650799</v>
      </c>
      <c r="E294" s="105">
        <v>2.5930551943969227</v>
      </c>
      <c r="F294" s="102" t="s">
        <v>2031</v>
      </c>
      <c r="G294" s="102" t="b">
        <v>0</v>
      </c>
      <c r="H294" s="102" t="b">
        <v>0</v>
      </c>
      <c r="I294" s="102" t="b">
        <v>0</v>
      </c>
      <c r="J294" s="102" t="b">
        <v>0</v>
      </c>
      <c r="K294" s="102" t="b">
        <v>0</v>
      </c>
      <c r="L294" s="102" t="b">
        <v>0</v>
      </c>
    </row>
    <row r="295" spans="1:12" ht="15">
      <c r="A295" s="103" t="s">
        <v>1282</v>
      </c>
      <c r="B295" s="102" t="s">
        <v>787</v>
      </c>
      <c r="C295" s="102">
        <v>2</v>
      </c>
      <c r="D295" s="105">
        <v>0.0004046127118650799</v>
      </c>
      <c r="E295" s="105">
        <v>2.7179939310052226</v>
      </c>
      <c r="F295" s="102" t="s">
        <v>2031</v>
      </c>
      <c r="G295" s="102" t="b">
        <v>0</v>
      </c>
      <c r="H295" s="102" t="b">
        <v>0</v>
      </c>
      <c r="I295" s="102" t="b">
        <v>0</v>
      </c>
      <c r="J295" s="102" t="b">
        <v>0</v>
      </c>
      <c r="K295" s="102" t="b">
        <v>0</v>
      </c>
      <c r="L295" s="102" t="b">
        <v>0</v>
      </c>
    </row>
    <row r="296" spans="1:12" ht="15">
      <c r="A296" s="103" t="s">
        <v>799</v>
      </c>
      <c r="B296" s="102" t="s">
        <v>764</v>
      </c>
      <c r="C296" s="102">
        <v>2</v>
      </c>
      <c r="D296" s="105">
        <v>0.00034114444375123187</v>
      </c>
      <c r="E296" s="105">
        <v>2.0867757109360467</v>
      </c>
      <c r="F296" s="102" t="s">
        <v>2031</v>
      </c>
      <c r="G296" s="102" t="b">
        <v>0</v>
      </c>
      <c r="H296" s="102" t="b">
        <v>0</v>
      </c>
      <c r="I296" s="102" t="b">
        <v>0</v>
      </c>
      <c r="J296" s="102" t="b">
        <v>0</v>
      </c>
      <c r="K296" s="102" t="b">
        <v>0</v>
      </c>
      <c r="L296" s="102" t="b">
        <v>0</v>
      </c>
    </row>
    <row r="297" spans="1:12" ht="15">
      <c r="A297" s="103" t="s">
        <v>764</v>
      </c>
      <c r="B297" s="102" t="s">
        <v>720</v>
      </c>
      <c r="C297" s="102">
        <v>2</v>
      </c>
      <c r="D297" s="105">
        <v>0.00034114444375123187</v>
      </c>
      <c r="E297" s="105">
        <v>1.7857457152720655</v>
      </c>
      <c r="F297" s="102" t="s">
        <v>2031</v>
      </c>
      <c r="G297" s="102" t="b">
        <v>0</v>
      </c>
      <c r="H297" s="102" t="b">
        <v>0</v>
      </c>
      <c r="I297" s="102" t="b">
        <v>0</v>
      </c>
      <c r="J297" s="102" t="b">
        <v>0</v>
      </c>
      <c r="K297" s="102" t="b">
        <v>0</v>
      </c>
      <c r="L297" s="102" t="b">
        <v>0</v>
      </c>
    </row>
    <row r="298" spans="1:12" ht="15">
      <c r="A298" s="103" t="s">
        <v>720</v>
      </c>
      <c r="B298" s="102" t="s">
        <v>917</v>
      </c>
      <c r="C298" s="102">
        <v>2</v>
      </c>
      <c r="D298" s="105">
        <v>0.00034114444375123187</v>
      </c>
      <c r="E298" s="105">
        <v>2.0867757109360467</v>
      </c>
      <c r="F298" s="102" t="s">
        <v>2031</v>
      </c>
      <c r="G298" s="102" t="b">
        <v>0</v>
      </c>
      <c r="H298" s="102" t="b">
        <v>0</v>
      </c>
      <c r="I298" s="102" t="b">
        <v>0</v>
      </c>
      <c r="J298" s="102" t="b">
        <v>0</v>
      </c>
      <c r="K298" s="102" t="b">
        <v>0</v>
      </c>
      <c r="L298" s="102" t="b">
        <v>0</v>
      </c>
    </row>
    <row r="299" spans="1:12" ht="15">
      <c r="A299" s="103" t="s">
        <v>818</v>
      </c>
      <c r="B299" s="102" t="s">
        <v>817</v>
      </c>
      <c r="C299" s="102">
        <v>2</v>
      </c>
      <c r="D299" s="105">
        <v>0.00034114444375123187</v>
      </c>
      <c r="E299" s="105">
        <v>2.27429643177251</v>
      </c>
      <c r="F299" s="102" t="s">
        <v>2031</v>
      </c>
      <c r="G299" s="102" t="b">
        <v>1</v>
      </c>
      <c r="H299" s="102" t="b">
        <v>0</v>
      </c>
      <c r="I299" s="102" t="b">
        <v>0</v>
      </c>
      <c r="J299" s="102" t="b">
        <v>0</v>
      </c>
      <c r="K299" s="102" t="b">
        <v>0</v>
      </c>
      <c r="L299" s="102" t="b">
        <v>0</v>
      </c>
    </row>
    <row r="300" spans="1:12" ht="15">
      <c r="A300" s="103" t="s">
        <v>851</v>
      </c>
      <c r="B300" s="102" t="s">
        <v>1121</v>
      </c>
      <c r="C300" s="102">
        <v>2</v>
      </c>
      <c r="D300" s="105">
        <v>0.00034114444375123187</v>
      </c>
      <c r="E300" s="105">
        <v>2.7179939310052226</v>
      </c>
      <c r="F300" s="102" t="s">
        <v>2031</v>
      </c>
      <c r="G300" s="102" t="b">
        <v>0</v>
      </c>
      <c r="H300" s="102" t="b">
        <v>0</v>
      </c>
      <c r="I300" s="102" t="b">
        <v>0</v>
      </c>
      <c r="J300" s="102" t="b">
        <v>0</v>
      </c>
      <c r="K300" s="102" t="b">
        <v>0</v>
      </c>
      <c r="L300" s="102" t="b">
        <v>0</v>
      </c>
    </row>
    <row r="301" spans="1:12" ht="15">
      <c r="A301" s="103" t="s">
        <v>1121</v>
      </c>
      <c r="B301" s="102" t="s">
        <v>685</v>
      </c>
      <c r="C301" s="102">
        <v>2</v>
      </c>
      <c r="D301" s="105">
        <v>0.00034114444375123187</v>
      </c>
      <c r="E301" s="105">
        <v>2.11593393967726</v>
      </c>
      <c r="F301" s="102" t="s">
        <v>2031</v>
      </c>
      <c r="G301" s="102" t="b">
        <v>0</v>
      </c>
      <c r="H301" s="102" t="b">
        <v>0</v>
      </c>
      <c r="I301" s="102" t="b">
        <v>0</v>
      </c>
      <c r="J301" s="102" t="b">
        <v>0</v>
      </c>
      <c r="K301" s="102" t="b">
        <v>0</v>
      </c>
      <c r="L301" s="102" t="b">
        <v>0</v>
      </c>
    </row>
    <row r="302" spans="1:12" ht="15">
      <c r="A302" s="103" t="s">
        <v>736</v>
      </c>
      <c r="B302" s="102" t="s">
        <v>1038</v>
      </c>
      <c r="C302" s="102">
        <v>2</v>
      </c>
      <c r="D302" s="105">
        <v>0.00034114444375123187</v>
      </c>
      <c r="E302" s="105">
        <v>2.320053922333185</v>
      </c>
      <c r="F302" s="102" t="s">
        <v>2031</v>
      </c>
      <c r="G302" s="102" t="b">
        <v>0</v>
      </c>
      <c r="H302" s="102" t="b">
        <v>0</v>
      </c>
      <c r="I302" s="102" t="b">
        <v>0</v>
      </c>
      <c r="J302" s="102" t="b">
        <v>0</v>
      </c>
      <c r="K302" s="102" t="b">
        <v>0</v>
      </c>
      <c r="L302" s="102" t="b">
        <v>0</v>
      </c>
    </row>
    <row r="303" spans="1:12" ht="15">
      <c r="A303" s="103" t="s">
        <v>1038</v>
      </c>
      <c r="B303" s="102" t="s">
        <v>891</v>
      </c>
      <c r="C303" s="102">
        <v>2</v>
      </c>
      <c r="D303" s="105">
        <v>0.00034114444375123187</v>
      </c>
      <c r="E303" s="105">
        <v>2.6722364404445473</v>
      </c>
      <c r="F303" s="102" t="s">
        <v>2031</v>
      </c>
      <c r="G303" s="102" t="b">
        <v>0</v>
      </c>
      <c r="H303" s="102" t="b">
        <v>0</v>
      </c>
      <c r="I303" s="102" t="b">
        <v>0</v>
      </c>
      <c r="J303" s="102" t="b">
        <v>0</v>
      </c>
      <c r="K303" s="102" t="b">
        <v>0</v>
      </c>
      <c r="L303" s="102" t="b">
        <v>0</v>
      </c>
    </row>
    <row r="304" spans="1:12" ht="15">
      <c r="A304" s="103" t="s">
        <v>685</v>
      </c>
      <c r="B304" s="102" t="s">
        <v>1122</v>
      </c>
      <c r="C304" s="102">
        <v>2</v>
      </c>
      <c r="D304" s="105">
        <v>0.00034114444375123187</v>
      </c>
      <c r="E304" s="105">
        <v>2.11593393967726</v>
      </c>
      <c r="F304" s="102" t="s">
        <v>2031</v>
      </c>
      <c r="G304" s="102" t="b">
        <v>0</v>
      </c>
      <c r="H304" s="102" t="b">
        <v>0</v>
      </c>
      <c r="I304" s="102" t="b">
        <v>0</v>
      </c>
      <c r="J304" s="102" t="b">
        <v>0</v>
      </c>
      <c r="K304" s="102" t="b">
        <v>0</v>
      </c>
      <c r="L304" s="102" t="b">
        <v>0</v>
      </c>
    </row>
    <row r="305" spans="1:12" ht="15">
      <c r="A305" s="103" t="s">
        <v>1284</v>
      </c>
      <c r="B305" s="102" t="s">
        <v>1285</v>
      </c>
      <c r="C305" s="102">
        <v>2</v>
      </c>
      <c r="D305" s="105">
        <v>0.00034114444375123187</v>
      </c>
      <c r="E305" s="105">
        <v>3.320053922333185</v>
      </c>
      <c r="F305" s="102" t="s">
        <v>2031</v>
      </c>
      <c r="G305" s="102" t="b">
        <v>0</v>
      </c>
      <c r="H305" s="102" t="b">
        <v>0</v>
      </c>
      <c r="I305" s="102" t="b">
        <v>0</v>
      </c>
      <c r="J305" s="102" t="b">
        <v>0</v>
      </c>
      <c r="K305" s="102" t="b">
        <v>0</v>
      </c>
      <c r="L305" s="102" t="b">
        <v>0</v>
      </c>
    </row>
    <row r="306" spans="1:12" ht="15">
      <c r="A306" s="103" t="s">
        <v>851</v>
      </c>
      <c r="B306" s="102" t="s">
        <v>685</v>
      </c>
      <c r="C306" s="102">
        <v>2</v>
      </c>
      <c r="D306" s="105">
        <v>0.00034114444375123187</v>
      </c>
      <c r="E306" s="105">
        <v>1.7637514215658976</v>
      </c>
      <c r="F306" s="102" t="s">
        <v>2031</v>
      </c>
      <c r="G306" s="102" t="b">
        <v>0</v>
      </c>
      <c r="H306" s="102" t="b">
        <v>0</v>
      </c>
      <c r="I306" s="102" t="b">
        <v>0</v>
      </c>
      <c r="J306" s="102" t="b">
        <v>0</v>
      </c>
      <c r="K306" s="102" t="b">
        <v>0</v>
      </c>
      <c r="L306" s="102" t="b">
        <v>0</v>
      </c>
    </row>
    <row r="307" spans="1:12" ht="15">
      <c r="A307" s="103" t="s">
        <v>1569</v>
      </c>
      <c r="B307" s="102" t="s">
        <v>788</v>
      </c>
      <c r="C307" s="102">
        <v>2</v>
      </c>
      <c r="D307" s="105">
        <v>0.00034114444375123187</v>
      </c>
      <c r="E307" s="105">
        <v>2.894085190060904</v>
      </c>
      <c r="F307" s="102" t="s">
        <v>2031</v>
      </c>
      <c r="G307" s="102" t="b">
        <v>0</v>
      </c>
      <c r="H307" s="102" t="b">
        <v>0</v>
      </c>
      <c r="I307" s="102" t="b">
        <v>0</v>
      </c>
      <c r="J307" s="102" t="b">
        <v>0</v>
      </c>
      <c r="K307" s="102" t="b">
        <v>0</v>
      </c>
      <c r="L307" s="102" t="b">
        <v>0</v>
      </c>
    </row>
    <row r="308" spans="1:12" ht="15">
      <c r="A308" s="103" t="s">
        <v>788</v>
      </c>
      <c r="B308" s="102" t="s">
        <v>795</v>
      </c>
      <c r="C308" s="102">
        <v>2</v>
      </c>
      <c r="D308" s="105">
        <v>0.00034114444375123187</v>
      </c>
      <c r="E308" s="105">
        <v>2.15372250056666</v>
      </c>
      <c r="F308" s="102" t="s">
        <v>2031</v>
      </c>
      <c r="G308" s="102" t="b">
        <v>0</v>
      </c>
      <c r="H308" s="102" t="b">
        <v>0</v>
      </c>
      <c r="I308" s="102" t="b">
        <v>0</v>
      </c>
      <c r="J308" s="102" t="b">
        <v>0</v>
      </c>
      <c r="K308" s="102" t="b">
        <v>0</v>
      </c>
      <c r="L308" s="102" t="b">
        <v>0</v>
      </c>
    </row>
    <row r="309" spans="1:12" ht="15">
      <c r="A309" s="103" t="s">
        <v>799</v>
      </c>
      <c r="B309" s="102" t="s">
        <v>690</v>
      </c>
      <c r="C309" s="102">
        <v>2</v>
      </c>
      <c r="D309" s="105">
        <v>0.00034114444375123187</v>
      </c>
      <c r="E309" s="105">
        <v>1.7143898067363972</v>
      </c>
      <c r="F309" s="102" t="s">
        <v>2031</v>
      </c>
      <c r="G309" s="102" t="b">
        <v>0</v>
      </c>
      <c r="H309" s="102" t="b">
        <v>0</v>
      </c>
      <c r="I309" s="102" t="b">
        <v>0</v>
      </c>
      <c r="J309" s="102" t="b">
        <v>0</v>
      </c>
      <c r="K309" s="102" t="b">
        <v>0</v>
      </c>
      <c r="L309" s="102" t="b">
        <v>0</v>
      </c>
    </row>
    <row r="310" spans="1:12" ht="15">
      <c r="A310" s="103" t="s">
        <v>1572</v>
      </c>
      <c r="B310" s="102" t="s">
        <v>1573</v>
      </c>
      <c r="C310" s="102">
        <v>2</v>
      </c>
      <c r="D310" s="105">
        <v>0.00034114444375123187</v>
      </c>
      <c r="E310" s="105">
        <v>3.6722364404445473</v>
      </c>
      <c r="F310" s="102" t="s">
        <v>2031</v>
      </c>
      <c r="G310" s="102" t="b">
        <v>0</v>
      </c>
      <c r="H310" s="102" t="b">
        <v>0</v>
      </c>
      <c r="I310" s="102" t="b">
        <v>0</v>
      </c>
      <c r="J310" s="102" t="b">
        <v>0</v>
      </c>
      <c r="K310" s="102" t="b">
        <v>0</v>
      </c>
      <c r="L310" s="102" t="b">
        <v>0</v>
      </c>
    </row>
    <row r="311" spans="1:12" ht="15">
      <c r="A311" s="103" t="s">
        <v>844</v>
      </c>
      <c r="B311" s="102" t="s">
        <v>688</v>
      </c>
      <c r="C311" s="102">
        <v>2</v>
      </c>
      <c r="D311" s="105">
        <v>0.0004046127118650799</v>
      </c>
      <c r="E311" s="105">
        <v>1.8015399824552976</v>
      </c>
      <c r="F311" s="102" t="s">
        <v>2031</v>
      </c>
      <c r="G311" s="102" t="b">
        <v>0</v>
      </c>
      <c r="H311" s="102" t="b">
        <v>0</v>
      </c>
      <c r="I311" s="102" t="b">
        <v>0</v>
      </c>
      <c r="J311" s="102" t="b">
        <v>0</v>
      </c>
      <c r="K311" s="102" t="b">
        <v>0</v>
      </c>
      <c r="L311" s="102" t="b">
        <v>0</v>
      </c>
    </row>
    <row r="312" spans="1:12" ht="15">
      <c r="A312" s="103" t="s">
        <v>1289</v>
      </c>
      <c r="B312" s="102" t="s">
        <v>820</v>
      </c>
      <c r="C312" s="102">
        <v>2</v>
      </c>
      <c r="D312" s="105">
        <v>0.0004046127118650799</v>
      </c>
      <c r="E312" s="105">
        <v>2.7971751770528472</v>
      </c>
      <c r="F312" s="102" t="s">
        <v>2031</v>
      </c>
      <c r="G312" s="102" t="b">
        <v>0</v>
      </c>
      <c r="H312" s="102" t="b">
        <v>0</v>
      </c>
      <c r="I312" s="102" t="b">
        <v>0</v>
      </c>
      <c r="J312" s="102" t="b">
        <v>0</v>
      </c>
      <c r="K312" s="102" t="b">
        <v>0</v>
      </c>
      <c r="L312" s="102" t="b">
        <v>0</v>
      </c>
    </row>
    <row r="313" spans="1:12" ht="15">
      <c r="A313" s="103" t="s">
        <v>367</v>
      </c>
      <c r="B313" s="102" t="s">
        <v>1041</v>
      </c>
      <c r="C313" s="102">
        <v>2</v>
      </c>
      <c r="D313" s="105">
        <v>0.00034114444375123187</v>
      </c>
      <c r="E313" s="105">
        <v>1.4386058602800842</v>
      </c>
      <c r="F313" s="102" t="s">
        <v>2031</v>
      </c>
      <c r="G313" s="102" t="b">
        <v>0</v>
      </c>
      <c r="H313" s="102" t="b">
        <v>0</v>
      </c>
      <c r="I313" s="102" t="b">
        <v>0</v>
      </c>
      <c r="J313" s="102" t="b">
        <v>0</v>
      </c>
      <c r="K313" s="102" t="b">
        <v>0</v>
      </c>
      <c r="L313" s="102" t="b">
        <v>0</v>
      </c>
    </row>
    <row r="314" spans="1:12" ht="15">
      <c r="A314" s="103" t="s">
        <v>367</v>
      </c>
      <c r="B314" s="102" t="s">
        <v>708</v>
      </c>
      <c r="C314" s="102">
        <v>2</v>
      </c>
      <c r="D314" s="105">
        <v>0.00034114444375123187</v>
      </c>
      <c r="E314" s="105">
        <v>0.757364622904497</v>
      </c>
      <c r="F314" s="102" t="s">
        <v>2031</v>
      </c>
      <c r="G314" s="102" t="b">
        <v>0</v>
      </c>
      <c r="H314" s="102" t="b">
        <v>0</v>
      </c>
      <c r="I314" s="102" t="b">
        <v>0</v>
      </c>
      <c r="J314" s="102" t="b">
        <v>0</v>
      </c>
      <c r="K314" s="102" t="b">
        <v>0</v>
      </c>
      <c r="L314" s="102" t="b">
        <v>0</v>
      </c>
    </row>
    <row r="315" spans="1:12" ht="15">
      <c r="A315" s="103" t="s">
        <v>677</v>
      </c>
      <c r="B315" s="102" t="s">
        <v>691</v>
      </c>
      <c r="C315" s="102">
        <v>2</v>
      </c>
      <c r="D315" s="105">
        <v>0.00034114444375123187</v>
      </c>
      <c r="E315" s="105">
        <v>1.039779148259823</v>
      </c>
      <c r="F315" s="102" t="s">
        <v>2031</v>
      </c>
      <c r="G315" s="102" t="b">
        <v>0</v>
      </c>
      <c r="H315" s="102" t="b">
        <v>0</v>
      </c>
      <c r="I315" s="102" t="b">
        <v>0</v>
      </c>
      <c r="J315" s="102" t="b">
        <v>0</v>
      </c>
      <c r="K315" s="102" t="b">
        <v>0</v>
      </c>
      <c r="L315" s="102" t="b">
        <v>0</v>
      </c>
    </row>
    <row r="316" spans="1:12" ht="15">
      <c r="A316" s="103" t="s">
        <v>686</v>
      </c>
      <c r="B316" s="102" t="s">
        <v>367</v>
      </c>
      <c r="C316" s="102">
        <v>2</v>
      </c>
      <c r="D316" s="105">
        <v>0.00034114444375123187</v>
      </c>
      <c r="E316" s="105">
        <v>0.5998946189272281</v>
      </c>
      <c r="F316" s="102" t="s">
        <v>2031</v>
      </c>
      <c r="G316" s="102" t="b">
        <v>0</v>
      </c>
      <c r="H316" s="102" t="b">
        <v>0</v>
      </c>
      <c r="I316" s="102" t="b">
        <v>0</v>
      </c>
      <c r="J316" s="102" t="b">
        <v>0</v>
      </c>
      <c r="K316" s="102" t="b">
        <v>0</v>
      </c>
      <c r="L316" s="102" t="b">
        <v>0</v>
      </c>
    </row>
    <row r="317" spans="1:12" ht="15">
      <c r="A317" s="103" t="s">
        <v>931</v>
      </c>
      <c r="B317" s="102" t="s">
        <v>844</v>
      </c>
      <c r="C317" s="102">
        <v>2</v>
      </c>
      <c r="D317" s="105">
        <v>0.00034114444375123187</v>
      </c>
      <c r="E317" s="105">
        <v>2.474955882318928</v>
      </c>
      <c r="F317" s="102" t="s">
        <v>2031</v>
      </c>
      <c r="G317" s="102" t="b">
        <v>0</v>
      </c>
      <c r="H317" s="102" t="b">
        <v>0</v>
      </c>
      <c r="I317" s="102" t="b">
        <v>0</v>
      </c>
      <c r="J317" s="102" t="b">
        <v>0</v>
      </c>
      <c r="K317" s="102" t="b">
        <v>0</v>
      </c>
      <c r="L317" s="102" t="b">
        <v>0</v>
      </c>
    </row>
    <row r="318" spans="1:12" ht="15">
      <c r="A318" s="103" t="s">
        <v>672</v>
      </c>
      <c r="B318" s="102" t="s">
        <v>686</v>
      </c>
      <c r="C318" s="102">
        <v>2</v>
      </c>
      <c r="D318" s="105">
        <v>0.00034114444375123187</v>
      </c>
      <c r="E318" s="105">
        <v>0.6600321444138046</v>
      </c>
      <c r="F318" s="102" t="s">
        <v>2031</v>
      </c>
      <c r="G318" s="102" t="b">
        <v>0</v>
      </c>
      <c r="H318" s="102" t="b">
        <v>0</v>
      </c>
      <c r="I318" s="102" t="b">
        <v>0</v>
      </c>
      <c r="J318" s="102" t="b">
        <v>0</v>
      </c>
      <c r="K318" s="102" t="b">
        <v>0</v>
      </c>
      <c r="L318" s="102" t="b">
        <v>0</v>
      </c>
    </row>
    <row r="319" spans="1:12" ht="15">
      <c r="A319" s="103" t="s">
        <v>779</v>
      </c>
      <c r="B319" s="102" t="s">
        <v>367</v>
      </c>
      <c r="C319" s="102">
        <v>2</v>
      </c>
      <c r="D319" s="105">
        <v>0.00034114444375123187</v>
      </c>
      <c r="E319" s="105">
        <v>1.030019310970667</v>
      </c>
      <c r="F319" s="102" t="s">
        <v>2031</v>
      </c>
      <c r="G319" s="102" t="b">
        <v>0</v>
      </c>
      <c r="H319" s="102" t="b">
        <v>0</v>
      </c>
      <c r="I319" s="102" t="b">
        <v>0</v>
      </c>
      <c r="J319" s="102" t="b">
        <v>0</v>
      </c>
      <c r="K319" s="102" t="b">
        <v>0</v>
      </c>
      <c r="L319" s="102" t="b">
        <v>0</v>
      </c>
    </row>
    <row r="320" spans="1:12" ht="15">
      <c r="A320" s="103" t="s">
        <v>672</v>
      </c>
      <c r="B320" s="102" t="s">
        <v>1022</v>
      </c>
      <c r="C320" s="102">
        <v>2</v>
      </c>
      <c r="D320" s="105">
        <v>0.0004046127118650799</v>
      </c>
      <c r="E320" s="105">
        <v>1.492541057120041</v>
      </c>
      <c r="F320" s="102" t="s">
        <v>2031</v>
      </c>
      <c r="G320" s="102" t="b">
        <v>0</v>
      </c>
      <c r="H320" s="102" t="b">
        <v>0</v>
      </c>
      <c r="I320" s="102" t="b">
        <v>0</v>
      </c>
      <c r="J320" s="102" t="b">
        <v>1</v>
      </c>
      <c r="K320" s="102" t="b">
        <v>0</v>
      </c>
      <c r="L320" s="102" t="b">
        <v>0</v>
      </c>
    </row>
    <row r="321" spans="1:12" ht="15">
      <c r="A321" s="103" t="s">
        <v>974</v>
      </c>
      <c r="B321" s="102" t="s">
        <v>686</v>
      </c>
      <c r="C321" s="102">
        <v>2</v>
      </c>
      <c r="D321" s="105">
        <v>0.00034114444375123187</v>
      </c>
      <c r="E321" s="105">
        <v>1.964666264346611</v>
      </c>
      <c r="F321" s="102" t="s">
        <v>2031</v>
      </c>
      <c r="G321" s="102" t="b">
        <v>1</v>
      </c>
      <c r="H321" s="102" t="b">
        <v>0</v>
      </c>
      <c r="I321" s="102" t="b">
        <v>0</v>
      </c>
      <c r="J321" s="102" t="b">
        <v>0</v>
      </c>
      <c r="K321" s="102" t="b">
        <v>0</v>
      </c>
      <c r="L321" s="102" t="b">
        <v>0</v>
      </c>
    </row>
    <row r="322" spans="1:12" ht="15">
      <c r="A322" s="103" t="s">
        <v>798</v>
      </c>
      <c r="B322" s="102" t="s">
        <v>686</v>
      </c>
      <c r="C322" s="102">
        <v>2</v>
      </c>
      <c r="D322" s="105">
        <v>0.0004046127118650799</v>
      </c>
      <c r="E322" s="105">
        <v>1.7014248295720296</v>
      </c>
      <c r="F322" s="102" t="s">
        <v>2031</v>
      </c>
      <c r="G322" s="102" t="b">
        <v>0</v>
      </c>
      <c r="H322" s="102" t="b">
        <v>0</v>
      </c>
      <c r="I322" s="102" t="b">
        <v>0</v>
      </c>
      <c r="J322" s="102" t="b">
        <v>0</v>
      </c>
      <c r="K322" s="102" t="b">
        <v>0</v>
      </c>
      <c r="L322" s="102" t="b">
        <v>0</v>
      </c>
    </row>
    <row r="323" spans="1:12" ht="15">
      <c r="A323" s="103" t="s">
        <v>686</v>
      </c>
      <c r="B323" s="102" t="s">
        <v>1045</v>
      </c>
      <c r="C323" s="102">
        <v>2</v>
      </c>
      <c r="D323" s="105">
        <v>0.0004046127118650799</v>
      </c>
      <c r="E323" s="105">
        <v>2.0312583830862154</v>
      </c>
      <c r="F323" s="102" t="s">
        <v>2031</v>
      </c>
      <c r="G323" s="102" t="b">
        <v>0</v>
      </c>
      <c r="H323" s="102" t="b">
        <v>0</v>
      </c>
      <c r="I323" s="102" t="b">
        <v>0</v>
      </c>
      <c r="J323" s="102" t="b">
        <v>0</v>
      </c>
      <c r="K323" s="102" t="b">
        <v>0</v>
      </c>
      <c r="L323" s="102" t="b">
        <v>0</v>
      </c>
    </row>
    <row r="324" spans="1:12" ht="15">
      <c r="A324" s="103" t="s">
        <v>1126</v>
      </c>
      <c r="B324" s="102" t="s">
        <v>709</v>
      </c>
      <c r="C324" s="102">
        <v>2</v>
      </c>
      <c r="D324" s="105">
        <v>0.00034114444375123187</v>
      </c>
      <c r="E324" s="105">
        <v>2.2920251987329414</v>
      </c>
      <c r="F324" s="102" t="s">
        <v>2031</v>
      </c>
      <c r="G324" s="102" t="b">
        <v>0</v>
      </c>
      <c r="H324" s="102" t="b">
        <v>0</v>
      </c>
      <c r="I324" s="102" t="b">
        <v>0</v>
      </c>
      <c r="J324" s="102" t="b">
        <v>0</v>
      </c>
      <c r="K324" s="102" t="b">
        <v>0</v>
      </c>
      <c r="L324" s="102" t="b">
        <v>0</v>
      </c>
    </row>
    <row r="325" spans="1:12" ht="15">
      <c r="A325" s="103" t="s">
        <v>679</v>
      </c>
      <c r="B325" s="102" t="s">
        <v>689</v>
      </c>
      <c r="C325" s="102">
        <v>2</v>
      </c>
      <c r="D325" s="105">
        <v>0.00034114444375123187</v>
      </c>
      <c r="E325" s="105">
        <v>1.0993648382440673</v>
      </c>
      <c r="F325" s="102" t="s">
        <v>2031</v>
      </c>
      <c r="G325" s="102" t="b">
        <v>0</v>
      </c>
      <c r="H325" s="102" t="b">
        <v>0</v>
      </c>
      <c r="I325" s="102" t="b">
        <v>0</v>
      </c>
      <c r="J325" s="102" t="b">
        <v>0</v>
      </c>
      <c r="K325" s="102" t="b">
        <v>0</v>
      </c>
      <c r="L325" s="102" t="b">
        <v>0</v>
      </c>
    </row>
    <row r="326" spans="1:12" ht="15">
      <c r="A326" s="103" t="s">
        <v>1260</v>
      </c>
      <c r="B326" s="102" t="s">
        <v>1596</v>
      </c>
      <c r="C326" s="102">
        <v>2</v>
      </c>
      <c r="D326" s="105">
        <v>0.0004046127118650799</v>
      </c>
      <c r="E326" s="105">
        <v>3.4961451813888664</v>
      </c>
      <c r="F326" s="102" t="s">
        <v>2031</v>
      </c>
      <c r="G326" s="102" t="b">
        <v>0</v>
      </c>
      <c r="H326" s="102" t="b">
        <v>0</v>
      </c>
      <c r="I326" s="102" t="b">
        <v>0</v>
      </c>
      <c r="J326" s="102" t="b">
        <v>0</v>
      </c>
      <c r="K326" s="102" t="b">
        <v>0</v>
      </c>
      <c r="L326" s="102" t="b">
        <v>0</v>
      </c>
    </row>
    <row r="327" spans="1:12" ht="15">
      <c r="A327" s="103" t="s">
        <v>1127</v>
      </c>
      <c r="B327" s="102" t="s">
        <v>753</v>
      </c>
      <c r="C327" s="102">
        <v>2</v>
      </c>
      <c r="D327" s="105">
        <v>0.0004046127118650799</v>
      </c>
      <c r="E327" s="105">
        <v>2.4961451813888664</v>
      </c>
      <c r="F327" s="102" t="s">
        <v>2031</v>
      </c>
      <c r="G327" s="102" t="b">
        <v>0</v>
      </c>
      <c r="H327" s="102" t="b">
        <v>0</v>
      </c>
      <c r="I327" s="102" t="b">
        <v>0</v>
      </c>
      <c r="J327" s="102" t="b">
        <v>0</v>
      </c>
      <c r="K327" s="102" t="b">
        <v>0</v>
      </c>
      <c r="L327" s="102" t="b">
        <v>0</v>
      </c>
    </row>
    <row r="328" spans="1:12" ht="15">
      <c r="A328" s="103" t="s">
        <v>899</v>
      </c>
      <c r="B328" s="102" t="s">
        <v>849</v>
      </c>
      <c r="C328" s="102">
        <v>2</v>
      </c>
      <c r="D328" s="105">
        <v>0.0004046127118650799</v>
      </c>
      <c r="E328" s="105">
        <v>2.4169639353412413</v>
      </c>
      <c r="F328" s="102" t="s">
        <v>2031</v>
      </c>
      <c r="G328" s="102" t="b">
        <v>0</v>
      </c>
      <c r="H328" s="102" t="b">
        <v>0</v>
      </c>
      <c r="I328" s="102" t="b">
        <v>0</v>
      </c>
      <c r="J328" s="102" t="b">
        <v>0</v>
      </c>
      <c r="K328" s="102" t="b">
        <v>0</v>
      </c>
      <c r="L328" s="102" t="b">
        <v>0</v>
      </c>
    </row>
    <row r="329" spans="1:12" ht="15">
      <c r="A329" s="103" t="s">
        <v>800</v>
      </c>
      <c r="B329" s="102" t="s">
        <v>938</v>
      </c>
      <c r="C329" s="102">
        <v>2</v>
      </c>
      <c r="D329" s="105">
        <v>0.0004046127118650799</v>
      </c>
      <c r="E329" s="105">
        <v>2.387805706600028</v>
      </c>
      <c r="F329" s="102" t="s">
        <v>2031</v>
      </c>
      <c r="G329" s="102" t="b">
        <v>0</v>
      </c>
      <c r="H329" s="102" t="b">
        <v>0</v>
      </c>
      <c r="I329" s="102" t="b">
        <v>0</v>
      </c>
      <c r="J329" s="102" t="b">
        <v>0</v>
      </c>
      <c r="K329" s="102" t="b">
        <v>0</v>
      </c>
      <c r="L329" s="102" t="b">
        <v>0</v>
      </c>
    </row>
    <row r="330" spans="1:12" ht="15">
      <c r="A330" s="103" t="s">
        <v>730</v>
      </c>
      <c r="B330" s="102" t="s">
        <v>1134</v>
      </c>
      <c r="C330" s="102">
        <v>2</v>
      </c>
      <c r="D330" s="105">
        <v>0.00034114444375123187</v>
      </c>
      <c r="E330" s="105">
        <v>2.3934828394917185</v>
      </c>
      <c r="F330" s="102" t="s">
        <v>2031</v>
      </c>
      <c r="G330" s="102" t="b">
        <v>0</v>
      </c>
      <c r="H330" s="102" t="b">
        <v>0</v>
      </c>
      <c r="I330" s="102" t="b">
        <v>0</v>
      </c>
      <c r="J330" s="102" t="b">
        <v>0</v>
      </c>
      <c r="K330" s="102" t="b">
        <v>0</v>
      </c>
      <c r="L330" s="102" t="b">
        <v>0</v>
      </c>
    </row>
    <row r="331" spans="1:12" ht="15">
      <c r="A331" s="103" t="s">
        <v>899</v>
      </c>
      <c r="B331" s="102" t="s">
        <v>823</v>
      </c>
      <c r="C331" s="102">
        <v>2</v>
      </c>
      <c r="D331" s="105">
        <v>0.0004046127118650799</v>
      </c>
      <c r="E331" s="105">
        <v>2.371206444780566</v>
      </c>
      <c r="F331" s="102" t="s">
        <v>2031</v>
      </c>
      <c r="G331" s="102" t="b">
        <v>0</v>
      </c>
      <c r="H331" s="102" t="b">
        <v>0</v>
      </c>
      <c r="I331" s="102" t="b">
        <v>0</v>
      </c>
      <c r="J331" s="102" t="b">
        <v>0</v>
      </c>
      <c r="K331" s="102" t="b">
        <v>0</v>
      </c>
      <c r="L331" s="102" t="b">
        <v>0</v>
      </c>
    </row>
    <row r="332" spans="1:12" ht="15">
      <c r="A332" s="103" t="s">
        <v>1616</v>
      </c>
      <c r="B332" s="102" t="s">
        <v>1120</v>
      </c>
      <c r="C332" s="102">
        <v>2</v>
      </c>
      <c r="D332" s="105">
        <v>0.00034114444375123187</v>
      </c>
      <c r="E332" s="105">
        <v>3.3712064447805665</v>
      </c>
      <c r="F332" s="102" t="s">
        <v>2031</v>
      </c>
      <c r="G332" s="102" t="b">
        <v>0</v>
      </c>
      <c r="H332" s="102" t="b">
        <v>0</v>
      </c>
      <c r="I332" s="102" t="b">
        <v>0</v>
      </c>
      <c r="J332" s="102" t="b">
        <v>0</v>
      </c>
      <c r="K332" s="102" t="b">
        <v>0</v>
      </c>
      <c r="L332" s="102" t="b">
        <v>0</v>
      </c>
    </row>
    <row r="333" spans="1:12" ht="15">
      <c r="A333" s="103" t="s">
        <v>1617</v>
      </c>
      <c r="B333" s="102" t="s">
        <v>1618</v>
      </c>
      <c r="C333" s="102">
        <v>2</v>
      </c>
      <c r="D333" s="105">
        <v>0.00034114444375123187</v>
      </c>
      <c r="E333" s="105">
        <v>3.6722364404445473</v>
      </c>
      <c r="F333" s="102" t="s">
        <v>2031</v>
      </c>
      <c r="G333" s="102" t="b">
        <v>0</v>
      </c>
      <c r="H333" s="102" t="b">
        <v>0</v>
      </c>
      <c r="I333" s="102" t="b">
        <v>0</v>
      </c>
      <c r="J333" s="102" t="b">
        <v>0</v>
      </c>
      <c r="K333" s="102" t="b">
        <v>0</v>
      </c>
      <c r="L333" s="102" t="b">
        <v>0</v>
      </c>
    </row>
    <row r="334" spans="1:12" ht="15">
      <c r="A334" s="103" t="s">
        <v>1315</v>
      </c>
      <c r="B334" s="102" t="s">
        <v>719</v>
      </c>
      <c r="C334" s="102">
        <v>2</v>
      </c>
      <c r="D334" s="105">
        <v>0.00034114444375123187</v>
      </c>
      <c r="E334" s="105">
        <v>2.454752496230641</v>
      </c>
      <c r="F334" s="102" t="s">
        <v>2031</v>
      </c>
      <c r="G334" s="102" t="b">
        <v>0</v>
      </c>
      <c r="H334" s="102" t="b">
        <v>0</v>
      </c>
      <c r="I334" s="102" t="b">
        <v>0</v>
      </c>
      <c r="J334" s="102" t="b">
        <v>0</v>
      </c>
      <c r="K334" s="102" t="b">
        <v>0</v>
      </c>
      <c r="L334" s="102" t="b">
        <v>0</v>
      </c>
    </row>
    <row r="335" spans="1:12" ht="15">
      <c r="A335" s="103" t="s">
        <v>1626</v>
      </c>
      <c r="B335" s="102" t="s">
        <v>1627</v>
      </c>
      <c r="C335" s="102">
        <v>2</v>
      </c>
      <c r="D335" s="105">
        <v>0.00034114444375123187</v>
      </c>
      <c r="E335" s="105">
        <v>3.6722364404445473</v>
      </c>
      <c r="F335" s="102" t="s">
        <v>2031</v>
      </c>
      <c r="G335" s="102" t="b">
        <v>0</v>
      </c>
      <c r="H335" s="102" t="b">
        <v>0</v>
      </c>
      <c r="I335" s="102" t="b">
        <v>0</v>
      </c>
      <c r="J335" s="102" t="b">
        <v>0</v>
      </c>
      <c r="K335" s="102" t="b">
        <v>0</v>
      </c>
      <c r="L335" s="102" t="b">
        <v>0</v>
      </c>
    </row>
    <row r="336" spans="1:12" ht="15">
      <c r="A336" s="103" t="s">
        <v>1317</v>
      </c>
      <c r="B336" s="102" t="s">
        <v>1633</v>
      </c>
      <c r="C336" s="102">
        <v>2</v>
      </c>
      <c r="D336" s="105">
        <v>0.00034114444375123187</v>
      </c>
      <c r="E336" s="105">
        <v>3.4961451813888664</v>
      </c>
      <c r="F336" s="102" t="s">
        <v>2031</v>
      </c>
      <c r="G336" s="102" t="b">
        <v>0</v>
      </c>
      <c r="H336" s="102" t="b">
        <v>0</v>
      </c>
      <c r="I336" s="102" t="b">
        <v>0</v>
      </c>
      <c r="J336" s="102" t="b">
        <v>0</v>
      </c>
      <c r="K336" s="102" t="b">
        <v>0</v>
      </c>
      <c r="L336" s="102" t="b">
        <v>0</v>
      </c>
    </row>
    <row r="337" spans="1:12" ht="15">
      <c r="A337" s="103" t="s">
        <v>1318</v>
      </c>
      <c r="B337" s="102" t="s">
        <v>1140</v>
      </c>
      <c r="C337" s="102">
        <v>2</v>
      </c>
      <c r="D337" s="105">
        <v>0.00034114444375123187</v>
      </c>
      <c r="E337" s="105">
        <v>3.195115185724885</v>
      </c>
      <c r="F337" s="102" t="s">
        <v>2031</v>
      </c>
      <c r="G337" s="102" t="b">
        <v>0</v>
      </c>
      <c r="H337" s="102" t="b">
        <v>0</v>
      </c>
      <c r="I337" s="102" t="b">
        <v>0</v>
      </c>
      <c r="J337" s="102" t="b">
        <v>0</v>
      </c>
      <c r="K337" s="102" t="b">
        <v>0</v>
      </c>
      <c r="L337" s="102" t="b">
        <v>0</v>
      </c>
    </row>
    <row r="338" spans="1:12" ht="15">
      <c r="A338" s="103" t="s">
        <v>992</v>
      </c>
      <c r="B338" s="102" t="s">
        <v>1634</v>
      </c>
      <c r="C338" s="102">
        <v>2</v>
      </c>
      <c r="D338" s="105">
        <v>0.00034114444375123187</v>
      </c>
      <c r="E338" s="105">
        <v>3.195115185724885</v>
      </c>
      <c r="F338" s="102" t="s">
        <v>2031</v>
      </c>
      <c r="G338" s="102" t="b">
        <v>0</v>
      </c>
      <c r="H338" s="102" t="b">
        <v>0</v>
      </c>
      <c r="I338" s="102" t="b">
        <v>0</v>
      </c>
      <c r="J338" s="102" t="b">
        <v>0</v>
      </c>
      <c r="K338" s="102" t="b">
        <v>0</v>
      </c>
      <c r="L338" s="102" t="b">
        <v>0</v>
      </c>
    </row>
    <row r="339" spans="1:12" ht="15">
      <c r="A339" s="103" t="s">
        <v>993</v>
      </c>
      <c r="B339" s="102" t="s">
        <v>720</v>
      </c>
      <c r="C339" s="102">
        <v>2</v>
      </c>
      <c r="D339" s="105">
        <v>0.00034114444375123187</v>
      </c>
      <c r="E339" s="105">
        <v>2.15372250056666</v>
      </c>
      <c r="F339" s="102" t="s">
        <v>2031</v>
      </c>
      <c r="G339" s="102" t="b">
        <v>0</v>
      </c>
      <c r="H339" s="102" t="b">
        <v>0</v>
      </c>
      <c r="I339" s="102" t="b">
        <v>0</v>
      </c>
      <c r="J339" s="102" t="b">
        <v>0</v>
      </c>
      <c r="K339" s="102" t="b">
        <v>0</v>
      </c>
      <c r="L339" s="102" t="b">
        <v>0</v>
      </c>
    </row>
    <row r="340" spans="1:12" ht="15">
      <c r="A340" s="103" t="s">
        <v>720</v>
      </c>
      <c r="B340" s="102" t="s">
        <v>882</v>
      </c>
      <c r="C340" s="102">
        <v>2</v>
      </c>
      <c r="D340" s="105">
        <v>0.00034114444375123187</v>
      </c>
      <c r="E340" s="105">
        <v>2.02878376395836</v>
      </c>
      <c r="F340" s="102" t="s">
        <v>2031</v>
      </c>
      <c r="G340" s="102" t="b">
        <v>0</v>
      </c>
      <c r="H340" s="102" t="b">
        <v>0</v>
      </c>
      <c r="I340" s="102" t="b">
        <v>0</v>
      </c>
      <c r="J340" s="102" t="b">
        <v>0</v>
      </c>
      <c r="K340" s="102" t="b">
        <v>0</v>
      </c>
      <c r="L340" s="102" t="b">
        <v>0</v>
      </c>
    </row>
    <row r="341" spans="1:12" ht="15">
      <c r="A341" s="103" t="s">
        <v>882</v>
      </c>
      <c r="B341" s="102" t="s">
        <v>1320</v>
      </c>
      <c r="C341" s="102">
        <v>2</v>
      </c>
      <c r="D341" s="105">
        <v>0.00034114444375123187</v>
      </c>
      <c r="E341" s="105">
        <v>2.894085190060904</v>
      </c>
      <c r="F341" s="102" t="s">
        <v>2031</v>
      </c>
      <c r="G341" s="102" t="b">
        <v>0</v>
      </c>
      <c r="H341" s="102" t="b">
        <v>0</v>
      </c>
      <c r="I341" s="102" t="b">
        <v>0</v>
      </c>
      <c r="J341" s="102" t="b">
        <v>0</v>
      </c>
      <c r="K341" s="102" t="b">
        <v>0</v>
      </c>
      <c r="L341" s="102" t="b">
        <v>0</v>
      </c>
    </row>
    <row r="342" spans="1:12" ht="15">
      <c r="A342" s="103" t="s">
        <v>1320</v>
      </c>
      <c r="B342" s="102" t="s">
        <v>876</v>
      </c>
      <c r="C342" s="102">
        <v>2</v>
      </c>
      <c r="D342" s="105">
        <v>0.00034114444375123187</v>
      </c>
      <c r="E342" s="105">
        <v>2.894085190060904</v>
      </c>
      <c r="F342" s="102" t="s">
        <v>2031</v>
      </c>
      <c r="G342" s="102" t="b">
        <v>0</v>
      </c>
      <c r="H342" s="102" t="b">
        <v>0</v>
      </c>
      <c r="I342" s="102" t="b">
        <v>0</v>
      </c>
      <c r="J342" s="102" t="b">
        <v>0</v>
      </c>
      <c r="K342" s="102" t="b">
        <v>0</v>
      </c>
      <c r="L342" s="102" t="b">
        <v>0</v>
      </c>
    </row>
    <row r="343" spans="1:12" ht="15">
      <c r="A343" s="103" t="s">
        <v>876</v>
      </c>
      <c r="B343" s="102" t="s">
        <v>1123</v>
      </c>
      <c r="C343" s="102">
        <v>2</v>
      </c>
      <c r="D343" s="105">
        <v>0.00034114444375123187</v>
      </c>
      <c r="E343" s="105">
        <v>2.769146453452604</v>
      </c>
      <c r="F343" s="102" t="s">
        <v>2031</v>
      </c>
      <c r="G343" s="102" t="b">
        <v>0</v>
      </c>
      <c r="H343" s="102" t="b">
        <v>0</v>
      </c>
      <c r="I343" s="102" t="b">
        <v>0</v>
      </c>
      <c r="J343" s="102" t="b">
        <v>0</v>
      </c>
      <c r="K343" s="102" t="b">
        <v>0</v>
      </c>
      <c r="L343" s="102" t="b">
        <v>0</v>
      </c>
    </row>
    <row r="344" spans="1:12" ht="15">
      <c r="A344" s="103" t="s">
        <v>695</v>
      </c>
      <c r="B344" s="102" t="s">
        <v>869</v>
      </c>
      <c r="C344" s="102">
        <v>2</v>
      </c>
      <c r="D344" s="105">
        <v>0.00034114444375123187</v>
      </c>
      <c r="E344" s="105">
        <v>1.8660564664606603</v>
      </c>
      <c r="F344" s="102" t="s">
        <v>2031</v>
      </c>
      <c r="G344" s="102" t="b">
        <v>0</v>
      </c>
      <c r="H344" s="102" t="b">
        <v>0</v>
      </c>
      <c r="I344" s="102" t="b">
        <v>0</v>
      </c>
      <c r="J344" s="102" t="b">
        <v>0</v>
      </c>
      <c r="K344" s="102" t="b">
        <v>0</v>
      </c>
      <c r="L344" s="102" t="b">
        <v>0</v>
      </c>
    </row>
    <row r="345" spans="1:12" ht="15">
      <c r="A345" s="103" t="s">
        <v>886</v>
      </c>
      <c r="B345" s="102" t="s">
        <v>1637</v>
      </c>
      <c r="C345" s="102">
        <v>2</v>
      </c>
      <c r="D345" s="105">
        <v>0.00034114444375123187</v>
      </c>
      <c r="E345" s="105">
        <v>3.0701764491165853</v>
      </c>
      <c r="F345" s="102" t="s">
        <v>2031</v>
      </c>
      <c r="G345" s="102" t="b">
        <v>0</v>
      </c>
      <c r="H345" s="102" t="b">
        <v>0</v>
      </c>
      <c r="I345" s="102" t="b">
        <v>0</v>
      </c>
      <c r="J345" s="102" t="b">
        <v>0</v>
      </c>
      <c r="K345" s="102" t="b">
        <v>0</v>
      </c>
      <c r="L345" s="102" t="b">
        <v>0</v>
      </c>
    </row>
    <row r="346" spans="1:12" ht="15">
      <c r="A346" s="103" t="s">
        <v>713</v>
      </c>
      <c r="B346" s="102" t="s">
        <v>1638</v>
      </c>
      <c r="C346" s="102">
        <v>2</v>
      </c>
      <c r="D346" s="105">
        <v>0.0004046127118650799</v>
      </c>
      <c r="E346" s="105">
        <v>2.611538600090936</v>
      </c>
      <c r="F346" s="102" t="s">
        <v>2031</v>
      </c>
      <c r="G346" s="102" t="b">
        <v>0</v>
      </c>
      <c r="H346" s="102" t="b">
        <v>0</v>
      </c>
      <c r="I346" s="102" t="b">
        <v>0</v>
      </c>
      <c r="J346" s="102" t="b">
        <v>0</v>
      </c>
      <c r="K346" s="102" t="b">
        <v>0</v>
      </c>
      <c r="L346" s="102" t="b">
        <v>0</v>
      </c>
    </row>
    <row r="347" spans="1:12" ht="15">
      <c r="A347" s="103" t="s">
        <v>1638</v>
      </c>
      <c r="B347" s="102" t="s">
        <v>1639</v>
      </c>
      <c r="C347" s="102">
        <v>2</v>
      </c>
      <c r="D347" s="105">
        <v>0.0004046127118650799</v>
      </c>
      <c r="E347" s="105">
        <v>3.6722364404445473</v>
      </c>
      <c r="F347" s="102" t="s">
        <v>2031</v>
      </c>
      <c r="G347" s="102" t="b">
        <v>0</v>
      </c>
      <c r="H347" s="102" t="b">
        <v>0</v>
      </c>
      <c r="I347" s="102" t="b">
        <v>0</v>
      </c>
      <c r="J347" s="102" t="b">
        <v>0</v>
      </c>
      <c r="K347" s="102" t="b">
        <v>0</v>
      </c>
      <c r="L347" s="102" t="b">
        <v>0</v>
      </c>
    </row>
    <row r="348" spans="1:12" ht="15">
      <c r="A348" s="103" t="s">
        <v>858</v>
      </c>
      <c r="B348" s="102" t="s">
        <v>1135</v>
      </c>
      <c r="C348" s="102">
        <v>2</v>
      </c>
      <c r="D348" s="105">
        <v>0.0004046127118650799</v>
      </c>
      <c r="E348" s="105">
        <v>2.7179939310052226</v>
      </c>
      <c r="F348" s="102" t="s">
        <v>2031</v>
      </c>
      <c r="G348" s="102" t="b">
        <v>0</v>
      </c>
      <c r="H348" s="102" t="b">
        <v>0</v>
      </c>
      <c r="I348" s="102" t="b">
        <v>0</v>
      </c>
      <c r="J348" s="102" t="b">
        <v>0</v>
      </c>
      <c r="K348" s="102" t="b">
        <v>0</v>
      </c>
      <c r="L348" s="102" t="b">
        <v>0</v>
      </c>
    </row>
    <row r="349" spans="1:12" ht="15">
      <c r="A349" s="103" t="s">
        <v>1056</v>
      </c>
      <c r="B349" s="102" t="s">
        <v>1641</v>
      </c>
      <c r="C349" s="102">
        <v>2</v>
      </c>
      <c r="D349" s="105">
        <v>0.00034114444375123187</v>
      </c>
      <c r="E349" s="105">
        <v>3.27429643177251</v>
      </c>
      <c r="F349" s="102" t="s">
        <v>2031</v>
      </c>
      <c r="G349" s="102" t="b">
        <v>0</v>
      </c>
      <c r="H349" s="102" t="b">
        <v>0</v>
      </c>
      <c r="I349" s="102" t="b">
        <v>0</v>
      </c>
      <c r="J349" s="102" t="b">
        <v>0</v>
      </c>
      <c r="K349" s="102" t="b">
        <v>0</v>
      </c>
      <c r="L349" s="102" t="b">
        <v>0</v>
      </c>
    </row>
    <row r="350" spans="1:12" ht="15">
      <c r="A350" s="103" t="s">
        <v>1653</v>
      </c>
      <c r="B350" s="102" t="s">
        <v>1325</v>
      </c>
      <c r="C350" s="102">
        <v>2</v>
      </c>
      <c r="D350" s="105">
        <v>0.0004046127118650799</v>
      </c>
      <c r="E350" s="105">
        <v>3.4961451813888664</v>
      </c>
      <c r="F350" s="102" t="s">
        <v>2031</v>
      </c>
      <c r="G350" s="102" t="b">
        <v>0</v>
      </c>
      <c r="H350" s="102" t="b">
        <v>0</v>
      </c>
      <c r="I350" s="102" t="b">
        <v>0</v>
      </c>
      <c r="J350" s="102" t="b">
        <v>0</v>
      </c>
      <c r="K350" s="102" t="b">
        <v>0</v>
      </c>
      <c r="L350" s="102" t="b">
        <v>0</v>
      </c>
    </row>
    <row r="351" spans="1:12" ht="15">
      <c r="A351" s="103" t="s">
        <v>814</v>
      </c>
      <c r="B351" s="102" t="s">
        <v>713</v>
      </c>
      <c r="C351" s="102">
        <v>2</v>
      </c>
      <c r="D351" s="105">
        <v>0.0004046127118650799</v>
      </c>
      <c r="E351" s="105">
        <v>1.9318737509503037</v>
      </c>
      <c r="F351" s="102" t="s">
        <v>2031</v>
      </c>
      <c r="G351" s="102" t="b">
        <v>0</v>
      </c>
      <c r="H351" s="102" t="b">
        <v>0</v>
      </c>
      <c r="I351" s="102" t="b">
        <v>0</v>
      </c>
      <c r="J351" s="102" t="b">
        <v>0</v>
      </c>
      <c r="K351" s="102" t="b">
        <v>0</v>
      </c>
      <c r="L351" s="102" t="b">
        <v>0</v>
      </c>
    </row>
    <row r="352" spans="1:12" ht="15">
      <c r="A352" s="103" t="s">
        <v>776</v>
      </c>
      <c r="B352" s="102" t="s">
        <v>996</v>
      </c>
      <c r="C352" s="102">
        <v>2</v>
      </c>
      <c r="D352" s="105">
        <v>0.00034114444375123187</v>
      </c>
      <c r="E352" s="105">
        <v>2.4169639353412413</v>
      </c>
      <c r="F352" s="102" t="s">
        <v>2031</v>
      </c>
      <c r="G352" s="102" t="b">
        <v>0</v>
      </c>
      <c r="H352" s="102" t="b">
        <v>0</v>
      </c>
      <c r="I352" s="102" t="b">
        <v>0</v>
      </c>
      <c r="J352" s="102" t="b">
        <v>0</v>
      </c>
      <c r="K352" s="102" t="b">
        <v>0</v>
      </c>
      <c r="L352" s="102" t="b">
        <v>0</v>
      </c>
    </row>
    <row r="353" spans="1:12" ht="15">
      <c r="A353" s="103" t="s">
        <v>860</v>
      </c>
      <c r="B353" s="102" t="s">
        <v>1667</v>
      </c>
      <c r="C353" s="102">
        <v>2</v>
      </c>
      <c r="D353" s="105">
        <v>0.0004046127118650799</v>
      </c>
      <c r="E353" s="105">
        <v>3.019023926669204</v>
      </c>
      <c r="F353" s="102" t="s">
        <v>2031</v>
      </c>
      <c r="G353" s="102" t="b">
        <v>0</v>
      </c>
      <c r="H353" s="102" t="b">
        <v>0</v>
      </c>
      <c r="I353" s="102" t="b">
        <v>0</v>
      </c>
      <c r="J353" s="102" t="b">
        <v>0</v>
      </c>
      <c r="K353" s="102" t="b">
        <v>0</v>
      </c>
      <c r="L353" s="102" t="b">
        <v>0</v>
      </c>
    </row>
    <row r="354" spans="1:12" ht="15">
      <c r="A354" s="103" t="s">
        <v>1060</v>
      </c>
      <c r="B354" s="102" t="s">
        <v>1153</v>
      </c>
      <c r="C354" s="102">
        <v>2</v>
      </c>
      <c r="D354" s="105">
        <v>0.0004046127118650799</v>
      </c>
      <c r="E354" s="105">
        <v>2.9732664361085286</v>
      </c>
      <c r="F354" s="102" t="s">
        <v>2031</v>
      </c>
      <c r="G354" s="102" t="b">
        <v>0</v>
      </c>
      <c r="H354" s="102" t="b">
        <v>0</v>
      </c>
      <c r="I354" s="102" t="b">
        <v>0</v>
      </c>
      <c r="J354" s="102" t="b">
        <v>0</v>
      </c>
      <c r="K354" s="102" t="b">
        <v>0</v>
      </c>
      <c r="L354" s="102" t="b">
        <v>0</v>
      </c>
    </row>
    <row r="355" spans="1:12" ht="15">
      <c r="A355" s="103" t="s">
        <v>900</v>
      </c>
      <c r="B355" s="102" t="s">
        <v>789</v>
      </c>
      <c r="C355" s="102">
        <v>2</v>
      </c>
      <c r="D355" s="105">
        <v>0.0004046127118650799</v>
      </c>
      <c r="E355" s="105">
        <v>2.2920251987329414</v>
      </c>
      <c r="F355" s="102" t="s">
        <v>2031</v>
      </c>
      <c r="G355" s="102" t="b">
        <v>0</v>
      </c>
      <c r="H355" s="102" t="b">
        <v>0</v>
      </c>
      <c r="I355" s="102" t="b">
        <v>0</v>
      </c>
      <c r="J355" s="102" t="b">
        <v>0</v>
      </c>
      <c r="K355" s="102" t="b">
        <v>0</v>
      </c>
      <c r="L355" s="102" t="b">
        <v>0</v>
      </c>
    </row>
    <row r="356" spans="1:12" ht="15">
      <c r="A356" s="103" t="s">
        <v>1156</v>
      </c>
      <c r="B356" s="102" t="s">
        <v>900</v>
      </c>
      <c r="C356" s="102">
        <v>2</v>
      </c>
      <c r="D356" s="105">
        <v>0.0004046127118650799</v>
      </c>
      <c r="E356" s="105">
        <v>2.769146453452604</v>
      </c>
      <c r="F356" s="102" t="s">
        <v>2031</v>
      </c>
      <c r="G356" s="102" t="b">
        <v>0</v>
      </c>
      <c r="H356" s="102" t="b">
        <v>0</v>
      </c>
      <c r="I356" s="102" t="b">
        <v>0</v>
      </c>
      <c r="J356" s="102" t="b">
        <v>0</v>
      </c>
      <c r="K356" s="102" t="b">
        <v>0</v>
      </c>
      <c r="L356" s="102" t="b">
        <v>0</v>
      </c>
    </row>
    <row r="357" spans="1:12" ht="15">
      <c r="A357" s="103" t="s">
        <v>924</v>
      </c>
      <c r="B357" s="102" t="s">
        <v>1036</v>
      </c>
      <c r="C357" s="102">
        <v>2</v>
      </c>
      <c r="D357" s="105">
        <v>0.00034114444375123187</v>
      </c>
      <c r="E357" s="105">
        <v>2.730228387422234</v>
      </c>
      <c r="F357" s="102" t="s">
        <v>2031</v>
      </c>
      <c r="G357" s="102" t="b">
        <v>0</v>
      </c>
      <c r="H357" s="102" t="b">
        <v>0</v>
      </c>
      <c r="I357" s="102" t="b">
        <v>0</v>
      </c>
      <c r="J357" s="102" t="b">
        <v>0</v>
      </c>
      <c r="K357" s="102" t="b">
        <v>0</v>
      </c>
      <c r="L357" s="102" t="b">
        <v>0</v>
      </c>
    </row>
    <row r="358" spans="1:12" ht="15">
      <c r="A358" s="103" t="s">
        <v>742</v>
      </c>
      <c r="B358" s="102" t="s">
        <v>689</v>
      </c>
      <c r="C358" s="102">
        <v>2</v>
      </c>
      <c r="D358" s="105">
        <v>0.0004046127118650799</v>
      </c>
      <c r="E358" s="105">
        <v>1.5123685933519808</v>
      </c>
      <c r="F358" s="102" t="s">
        <v>2031</v>
      </c>
      <c r="G358" s="102" t="b">
        <v>0</v>
      </c>
      <c r="H358" s="102" t="b">
        <v>0</v>
      </c>
      <c r="I358" s="102" t="b">
        <v>0</v>
      </c>
      <c r="J358" s="102" t="b">
        <v>0</v>
      </c>
      <c r="K358" s="102" t="b">
        <v>0</v>
      </c>
      <c r="L358" s="102" t="b">
        <v>0</v>
      </c>
    </row>
    <row r="359" spans="1:12" ht="15">
      <c r="A359" s="103" t="s">
        <v>800</v>
      </c>
      <c r="B359" s="102" t="s">
        <v>1707</v>
      </c>
      <c r="C359" s="102">
        <v>2</v>
      </c>
      <c r="D359" s="105">
        <v>0.00034114444375123187</v>
      </c>
      <c r="E359" s="105">
        <v>2.9318737509503037</v>
      </c>
      <c r="F359" s="102" t="s">
        <v>2031</v>
      </c>
      <c r="G359" s="102" t="b">
        <v>0</v>
      </c>
      <c r="H359" s="102" t="b">
        <v>0</v>
      </c>
      <c r="I359" s="102" t="b">
        <v>0</v>
      </c>
      <c r="J359" s="102" t="b">
        <v>0</v>
      </c>
      <c r="K359" s="102" t="b">
        <v>0</v>
      </c>
      <c r="L359" s="102" t="b">
        <v>0</v>
      </c>
    </row>
    <row r="360" spans="1:12" ht="15">
      <c r="A360" s="103" t="s">
        <v>993</v>
      </c>
      <c r="B360" s="102" t="s">
        <v>1000</v>
      </c>
      <c r="C360" s="102">
        <v>2</v>
      </c>
      <c r="D360" s="105">
        <v>0.0004046127118650799</v>
      </c>
      <c r="E360" s="105">
        <v>2.7179939310052226</v>
      </c>
      <c r="F360" s="102" t="s">
        <v>2031</v>
      </c>
      <c r="G360" s="102" t="b">
        <v>0</v>
      </c>
      <c r="H360" s="102" t="b">
        <v>0</v>
      </c>
      <c r="I360" s="102" t="b">
        <v>0</v>
      </c>
      <c r="J360" s="102" t="b">
        <v>0</v>
      </c>
      <c r="K360" s="102" t="b">
        <v>0</v>
      </c>
      <c r="L360" s="102" t="b">
        <v>0</v>
      </c>
    </row>
    <row r="361" spans="1:12" ht="15">
      <c r="A361" s="103" t="s">
        <v>1350</v>
      </c>
      <c r="B361" s="102" t="s">
        <v>1150</v>
      </c>
      <c r="C361" s="102">
        <v>2</v>
      </c>
      <c r="D361" s="105">
        <v>0.0004046127118650799</v>
      </c>
      <c r="E361" s="105">
        <v>3.195115185724885</v>
      </c>
      <c r="F361" s="102" t="s">
        <v>2031</v>
      </c>
      <c r="G361" s="102" t="b">
        <v>0</v>
      </c>
      <c r="H361" s="102" t="b">
        <v>0</v>
      </c>
      <c r="I361" s="102" t="b">
        <v>0</v>
      </c>
      <c r="J361" s="102" t="b">
        <v>0</v>
      </c>
      <c r="K361" s="102" t="b">
        <v>0</v>
      </c>
      <c r="L361" s="102" t="b">
        <v>0</v>
      </c>
    </row>
    <row r="362" spans="1:12" ht="15">
      <c r="A362" s="103" t="s">
        <v>711</v>
      </c>
      <c r="B362" s="102" t="s">
        <v>1144</v>
      </c>
      <c r="C362" s="102">
        <v>2</v>
      </c>
      <c r="D362" s="105">
        <v>0.0004046127118650799</v>
      </c>
      <c r="E362" s="105">
        <v>2.3105086044269547</v>
      </c>
      <c r="F362" s="102" t="s">
        <v>2031</v>
      </c>
      <c r="G362" s="102" t="b">
        <v>0</v>
      </c>
      <c r="H362" s="102" t="b">
        <v>0</v>
      </c>
      <c r="I362" s="102" t="b">
        <v>0</v>
      </c>
      <c r="J362" s="102" t="b">
        <v>0</v>
      </c>
      <c r="K362" s="102" t="b">
        <v>0</v>
      </c>
      <c r="L362" s="102" t="b">
        <v>0</v>
      </c>
    </row>
    <row r="363" spans="1:12" ht="15">
      <c r="A363" s="103" t="s">
        <v>1712</v>
      </c>
      <c r="B363" s="102" t="s">
        <v>718</v>
      </c>
      <c r="C363" s="102">
        <v>2</v>
      </c>
      <c r="D363" s="105">
        <v>0.00034114444375123187</v>
      </c>
      <c r="E363" s="105">
        <v>2.6308437552863224</v>
      </c>
      <c r="F363" s="102" t="s">
        <v>2031</v>
      </c>
      <c r="G363" s="102" t="b">
        <v>0</v>
      </c>
      <c r="H363" s="102" t="b">
        <v>0</v>
      </c>
      <c r="I363" s="102" t="b">
        <v>0</v>
      </c>
      <c r="J363" s="102" t="b">
        <v>0</v>
      </c>
      <c r="K363" s="102" t="b">
        <v>0</v>
      </c>
      <c r="L363" s="102" t="b">
        <v>0</v>
      </c>
    </row>
    <row r="364" spans="1:12" ht="15">
      <c r="A364" s="103" t="s">
        <v>716</v>
      </c>
      <c r="B364" s="102" t="s">
        <v>749</v>
      </c>
      <c r="C364" s="102">
        <v>2</v>
      </c>
      <c r="D364" s="105">
        <v>0.0004046127118650799</v>
      </c>
      <c r="E364" s="105">
        <v>1.7277537682943789</v>
      </c>
      <c r="F364" s="102" t="s">
        <v>2031</v>
      </c>
      <c r="G364" s="102" t="b">
        <v>0</v>
      </c>
      <c r="H364" s="102" t="b">
        <v>0</v>
      </c>
      <c r="I364" s="102" t="b">
        <v>0</v>
      </c>
      <c r="J364" s="102" t="b">
        <v>0</v>
      </c>
      <c r="K364" s="102" t="b">
        <v>0</v>
      </c>
      <c r="L364" s="102" t="b">
        <v>0</v>
      </c>
    </row>
    <row r="365" spans="1:12" ht="15">
      <c r="A365" s="103" t="s">
        <v>717</v>
      </c>
      <c r="B365" s="102" t="s">
        <v>700</v>
      </c>
      <c r="C365" s="102">
        <v>2</v>
      </c>
      <c r="D365" s="105">
        <v>0.00034114444375123187</v>
      </c>
      <c r="E365" s="105">
        <v>1.4847157196080845</v>
      </c>
      <c r="F365" s="102" t="s">
        <v>2031</v>
      </c>
      <c r="G365" s="102" t="b">
        <v>0</v>
      </c>
      <c r="H365" s="102" t="b">
        <v>0</v>
      </c>
      <c r="I365" s="102" t="b">
        <v>0</v>
      </c>
      <c r="J365" s="102" t="b">
        <v>0</v>
      </c>
      <c r="K365" s="102" t="b">
        <v>0</v>
      </c>
      <c r="L365" s="102" t="b">
        <v>0</v>
      </c>
    </row>
    <row r="366" spans="1:12" ht="15">
      <c r="A366" s="103" t="s">
        <v>1273</v>
      </c>
      <c r="B366" s="102" t="s">
        <v>1354</v>
      </c>
      <c r="C366" s="102">
        <v>2</v>
      </c>
      <c r="D366" s="105">
        <v>0.00034114444375123187</v>
      </c>
      <c r="E366" s="105">
        <v>3.320053922333185</v>
      </c>
      <c r="F366" s="102" t="s">
        <v>2031</v>
      </c>
      <c r="G366" s="102" t="b">
        <v>0</v>
      </c>
      <c r="H366" s="102" t="b">
        <v>0</v>
      </c>
      <c r="I366" s="102" t="b">
        <v>0</v>
      </c>
      <c r="J366" s="102" t="b">
        <v>0</v>
      </c>
      <c r="K366" s="102" t="b">
        <v>0</v>
      </c>
      <c r="L366" s="102" t="b">
        <v>0</v>
      </c>
    </row>
    <row r="367" spans="1:12" ht="15">
      <c r="A367" s="103" t="s">
        <v>1003</v>
      </c>
      <c r="B367" s="102" t="s">
        <v>749</v>
      </c>
      <c r="C367" s="102">
        <v>2</v>
      </c>
      <c r="D367" s="105">
        <v>0.0004046127118650799</v>
      </c>
      <c r="E367" s="105">
        <v>2.2920251987329414</v>
      </c>
      <c r="F367" s="102" t="s">
        <v>2031</v>
      </c>
      <c r="G367" s="102" t="b">
        <v>0</v>
      </c>
      <c r="H367" s="102" t="b">
        <v>0</v>
      </c>
      <c r="I367" s="102" t="b">
        <v>0</v>
      </c>
      <c r="J367" s="102" t="b">
        <v>0</v>
      </c>
      <c r="K367" s="102" t="b">
        <v>0</v>
      </c>
      <c r="L367" s="102" t="b">
        <v>0</v>
      </c>
    </row>
    <row r="368" spans="1:12" ht="15">
      <c r="A368" s="103" t="s">
        <v>1720</v>
      </c>
      <c r="B368" s="102" t="s">
        <v>1721</v>
      </c>
      <c r="C368" s="102">
        <v>2</v>
      </c>
      <c r="D368" s="105">
        <v>0.0004046127118650799</v>
      </c>
      <c r="E368" s="105">
        <v>3.6722364404445473</v>
      </c>
      <c r="F368" s="102" t="s">
        <v>2031</v>
      </c>
      <c r="G368" s="102" t="b">
        <v>0</v>
      </c>
      <c r="H368" s="102" t="b">
        <v>0</v>
      </c>
      <c r="I368" s="102" t="b">
        <v>0</v>
      </c>
      <c r="J368" s="102" t="b">
        <v>0</v>
      </c>
      <c r="K368" s="102" t="b">
        <v>0</v>
      </c>
      <c r="L368" s="102" t="b">
        <v>0</v>
      </c>
    </row>
    <row r="369" spans="1:12" ht="15">
      <c r="A369" s="103" t="s">
        <v>671</v>
      </c>
      <c r="B369" s="102" t="s">
        <v>905</v>
      </c>
      <c r="C369" s="102">
        <v>2</v>
      </c>
      <c r="D369" s="105">
        <v>0.00034114444375123187</v>
      </c>
      <c r="E369" s="105">
        <v>0.9982944418104597</v>
      </c>
      <c r="F369" s="102" t="s">
        <v>2031</v>
      </c>
      <c r="G369" s="102" t="b">
        <v>0</v>
      </c>
      <c r="H369" s="102" t="b">
        <v>0</v>
      </c>
      <c r="I369" s="102" t="b">
        <v>0</v>
      </c>
      <c r="J369" s="102" t="b">
        <v>0</v>
      </c>
      <c r="K369" s="102" t="b">
        <v>0</v>
      </c>
      <c r="L369" s="102" t="b">
        <v>0</v>
      </c>
    </row>
    <row r="370" spans="1:12" ht="15">
      <c r="A370" s="103" t="s">
        <v>827</v>
      </c>
      <c r="B370" s="102" t="s">
        <v>1357</v>
      </c>
      <c r="C370" s="102">
        <v>2</v>
      </c>
      <c r="D370" s="105">
        <v>0.00034114444375123187</v>
      </c>
      <c r="E370" s="105">
        <v>2.7971751770528472</v>
      </c>
      <c r="F370" s="102" t="s">
        <v>2031</v>
      </c>
      <c r="G370" s="102" t="b">
        <v>0</v>
      </c>
      <c r="H370" s="102" t="b">
        <v>0</v>
      </c>
      <c r="I370" s="102" t="b">
        <v>0</v>
      </c>
      <c r="J370" s="102" t="b">
        <v>0</v>
      </c>
      <c r="K370" s="102" t="b">
        <v>0</v>
      </c>
      <c r="L370" s="102" t="b">
        <v>0</v>
      </c>
    </row>
    <row r="371" spans="1:12" ht="15">
      <c r="A371" s="103" t="s">
        <v>1722</v>
      </c>
      <c r="B371" s="102" t="s">
        <v>1160</v>
      </c>
      <c r="C371" s="102">
        <v>2</v>
      </c>
      <c r="D371" s="105">
        <v>0.00034114444375123187</v>
      </c>
      <c r="E371" s="105">
        <v>3.3712064447805665</v>
      </c>
      <c r="F371" s="102" t="s">
        <v>2031</v>
      </c>
      <c r="G371" s="102" t="b">
        <v>0</v>
      </c>
      <c r="H371" s="102" t="b">
        <v>0</v>
      </c>
      <c r="I371" s="102" t="b">
        <v>0</v>
      </c>
      <c r="J371" s="102" t="b">
        <v>0</v>
      </c>
      <c r="K371" s="102" t="b">
        <v>0</v>
      </c>
      <c r="L371" s="102" t="b">
        <v>0</v>
      </c>
    </row>
    <row r="372" spans="1:12" ht="15">
      <c r="A372" s="103" t="s">
        <v>1160</v>
      </c>
      <c r="B372" s="102" t="s">
        <v>859</v>
      </c>
      <c r="C372" s="102">
        <v>2</v>
      </c>
      <c r="D372" s="105">
        <v>0.00034114444375123187</v>
      </c>
      <c r="E372" s="105">
        <v>2.7179939310052226</v>
      </c>
      <c r="F372" s="102" t="s">
        <v>2031</v>
      </c>
      <c r="G372" s="102" t="b">
        <v>0</v>
      </c>
      <c r="H372" s="102" t="b">
        <v>0</v>
      </c>
      <c r="I372" s="102" t="b">
        <v>0</v>
      </c>
      <c r="J372" s="102" t="b">
        <v>0</v>
      </c>
      <c r="K372" s="102" t="b">
        <v>0</v>
      </c>
      <c r="L372" s="102" t="b">
        <v>0</v>
      </c>
    </row>
    <row r="373" spans="1:12" ht="15">
      <c r="A373" s="103" t="s">
        <v>948</v>
      </c>
      <c r="B373" s="102" t="s">
        <v>680</v>
      </c>
      <c r="C373" s="102">
        <v>2</v>
      </c>
      <c r="D373" s="105">
        <v>0.00034114444375123187</v>
      </c>
      <c r="E373" s="105">
        <v>1.7957299361786665</v>
      </c>
      <c r="F373" s="102" t="s">
        <v>2031</v>
      </c>
      <c r="G373" s="102" t="b">
        <v>0</v>
      </c>
      <c r="H373" s="102" t="b">
        <v>0</v>
      </c>
      <c r="I373" s="102" t="b">
        <v>0</v>
      </c>
      <c r="J373" s="102" t="b">
        <v>0</v>
      </c>
      <c r="K373" s="102" t="b">
        <v>0</v>
      </c>
      <c r="L373" s="102" t="b">
        <v>0</v>
      </c>
    </row>
    <row r="374" spans="1:12" ht="15">
      <c r="A374" s="103" t="s">
        <v>1163</v>
      </c>
      <c r="B374" s="102" t="s">
        <v>1005</v>
      </c>
      <c r="C374" s="102">
        <v>2</v>
      </c>
      <c r="D374" s="105">
        <v>0.0004046127118650799</v>
      </c>
      <c r="E374" s="105">
        <v>2.894085190060904</v>
      </c>
      <c r="F374" s="102" t="s">
        <v>2031</v>
      </c>
      <c r="G374" s="102" t="b">
        <v>0</v>
      </c>
      <c r="H374" s="102" t="b">
        <v>0</v>
      </c>
      <c r="I374" s="102" t="b">
        <v>0</v>
      </c>
      <c r="J374" s="102" t="b">
        <v>0</v>
      </c>
      <c r="K374" s="102" t="b">
        <v>0</v>
      </c>
      <c r="L374" s="102" t="b">
        <v>0</v>
      </c>
    </row>
    <row r="375" spans="1:12" ht="15">
      <c r="A375" s="103" t="s">
        <v>1005</v>
      </c>
      <c r="B375" s="102" t="s">
        <v>672</v>
      </c>
      <c r="C375" s="102">
        <v>2</v>
      </c>
      <c r="D375" s="105">
        <v>0.0004046127118650799</v>
      </c>
      <c r="E375" s="105">
        <v>1.4169639353412413</v>
      </c>
      <c r="F375" s="102" t="s">
        <v>2031</v>
      </c>
      <c r="G375" s="102" t="b">
        <v>0</v>
      </c>
      <c r="H375" s="102" t="b">
        <v>0</v>
      </c>
      <c r="I375" s="102" t="b">
        <v>0</v>
      </c>
      <c r="J375" s="102" t="b">
        <v>0</v>
      </c>
      <c r="K375" s="102" t="b">
        <v>0</v>
      </c>
      <c r="L375" s="102" t="b">
        <v>0</v>
      </c>
    </row>
    <row r="376" spans="1:12" ht="15">
      <c r="A376" s="103" t="s">
        <v>673</v>
      </c>
      <c r="B376" s="102" t="s">
        <v>945</v>
      </c>
      <c r="C376" s="102">
        <v>2</v>
      </c>
      <c r="D376" s="105">
        <v>0.00034114444375123187</v>
      </c>
      <c r="E376" s="105">
        <v>1.460715443204318</v>
      </c>
      <c r="F376" s="102" t="s">
        <v>2031</v>
      </c>
      <c r="G376" s="102" t="b">
        <v>0</v>
      </c>
      <c r="H376" s="102" t="b">
        <v>0</v>
      </c>
      <c r="I376" s="102" t="b">
        <v>0</v>
      </c>
      <c r="J376" s="102" t="b">
        <v>0</v>
      </c>
      <c r="K376" s="102" t="b">
        <v>0</v>
      </c>
      <c r="L376" s="102" t="b">
        <v>0</v>
      </c>
    </row>
    <row r="377" spans="1:12" ht="15">
      <c r="A377" s="103" t="s">
        <v>1361</v>
      </c>
      <c r="B377" s="102" t="s">
        <v>1064</v>
      </c>
      <c r="C377" s="102">
        <v>2</v>
      </c>
      <c r="D377" s="105">
        <v>0.0004046127118650799</v>
      </c>
      <c r="E377" s="105">
        <v>3.0982051727168285</v>
      </c>
      <c r="F377" s="102" t="s">
        <v>2031</v>
      </c>
      <c r="G377" s="102" t="b">
        <v>0</v>
      </c>
      <c r="H377" s="102" t="b">
        <v>0</v>
      </c>
      <c r="I377" s="102" t="b">
        <v>0</v>
      </c>
      <c r="J377" s="102" t="b">
        <v>0</v>
      </c>
      <c r="K377" s="102" t="b">
        <v>0</v>
      </c>
      <c r="L377" s="102" t="b">
        <v>0</v>
      </c>
    </row>
    <row r="378" spans="1:12" ht="15">
      <c r="A378" s="103" t="s">
        <v>1726</v>
      </c>
      <c r="B378" s="102" t="s">
        <v>1363</v>
      </c>
      <c r="C378" s="102">
        <v>2</v>
      </c>
      <c r="D378" s="105">
        <v>0.00034114444375123187</v>
      </c>
      <c r="E378" s="105">
        <v>3.4961451813888664</v>
      </c>
      <c r="F378" s="102" t="s">
        <v>2031</v>
      </c>
      <c r="G378" s="102" t="b">
        <v>0</v>
      </c>
      <c r="H378" s="102" t="b">
        <v>0</v>
      </c>
      <c r="I378" s="102" t="b">
        <v>0</v>
      </c>
      <c r="J378" s="102" t="b">
        <v>0</v>
      </c>
      <c r="K378" s="102" t="b">
        <v>0</v>
      </c>
      <c r="L378" s="102" t="b">
        <v>0</v>
      </c>
    </row>
    <row r="379" spans="1:12" ht="15">
      <c r="A379" s="103" t="s">
        <v>946</v>
      </c>
      <c r="B379" s="102" t="s">
        <v>677</v>
      </c>
      <c r="C379" s="102">
        <v>2</v>
      </c>
      <c r="D379" s="105">
        <v>0.0004046127118650799</v>
      </c>
      <c r="E379" s="105">
        <v>1.713195048123454</v>
      </c>
      <c r="F379" s="102" t="s">
        <v>2031</v>
      </c>
      <c r="G379" s="102" t="b">
        <v>1</v>
      </c>
      <c r="H379" s="102" t="b">
        <v>0</v>
      </c>
      <c r="I379" s="102" t="b">
        <v>0</v>
      </c>
      <c r="J379" s="102" t="b">
        <v>0</v>
      </c>
      <c r="K379" s="102" t="b">
        <v>0</v>
      </c>
      <c r="L379" s="102" t="b">
        <v>0</v>
      </c>
    </row>
    <row r="380" spans="1:12" ht="15">
      <c r="A380" s="103" t="s">
        <v>677</v>
      </c>
      <c r="B380" s="102" t="s">
        <v>367</v>
      </c>
      <c r="C380" s="102">
        <v>2</v>
      </c>
      <c r="D380" s="105">
        <v>0.00034114444375123187</v>
      </c>
      <c r="E380" s="105">
        <v>0.42795931964270456</v>
      </c>
      <c r="F380" s="102" t="s">
        <v>2031</v>
      </c>
      <c r="G380" s="102" t="b">
        <v>0</v>
      </c>
      <c r="H380" s="102" t="b">
        <v>0</v>
      </c>
      <c r="I380" s="102" t="b">
        <v>0</v>
      </c>
      <c r="J380" s="102" t="b">
        <v>0</v>
      </c>
      <c r="K380" s="102" t="b">
        <v>0</v>
      </c>
      <c r="L380" s="102" t="b">
        <v>0</v>
      </c>
    </row>
    <row r="381" spans="1:12" ht="15">
      <c r="A381" s="103" t="s">
        <v>1364</v>
      </c>
      <c r="B381" s="102" t="s">
        <v>689</v>
      </c>
      <c r="C381" s="102">
        <v>2</v>
      </c>
      <c r="D381" s="105">
        <v>0.0004046127118650799</v>
      </c>
      <c r="E381" s="105">
        <v>2.2656962600105923</v>
      </c>
      <c r="F381" s="102" t="s">
        <v>2031</v>
      </c>
      <c r="G381" s="102" t="b">
        <v>0</v>
      </c>
      <c r="H381" s="102" t="b">
        <v>0</v>
      </c>
      <c r="I381" s="102" t="b">
        <v>0</v>
      </c>
      <c r="J381" s="102" t="b">
        <v>0</v>
      </c>
      <c r="K381" s="102" t="b">
        <v>0</v>
      </c>
      <c r="L381" s="102" t="b">
        <v>0</v>
      </c>
    </row>
    <row r="382" spans="1:12" ht="15">
      <c r="A382" s="103" t="s">
        <v>677</v>
      </c>
      <c r="B382" s="102" t="s">
        <v>745</v>
      </c>
      <c r="C382" s="102">
        <v>2</v>
      </c>
      <c r="D382" s="105">
        <v>0.00034114444375123187</v>
      </c>
      <c r="E382" s="105">
        <v>1.354173105481786</v>
      </c>
      <c r="F382" s="102" t="s">
        <v>2031</v>
      </c>
      <c r="G382" s="102" t="b">
        <v>0</v>
      </c>
      <c r="H382" s="102" t="b">
        <v>0</v>
      </c>
      <c r="I382" s="102" t="b">
        <v>0</v>
      </c>
      <c r="J382" s="102" t="b">
        <v>0</v>
      </c>
      <c r="K382" s="102" t="b">
        <v>0</v>
      </c>
      <c r="L382" s="102" t="b">
        <v>0</v>
      </c>
    </row>
    <row r="383" spans="1:12" ht="15">
      <c r="A383" s="103" t="s">
        <v>1303</v>
      </c>
      <c r="B383" s="102" t="s">
        <v>1729</v>
      </c>
      <c r="C383" s="102">
        <v>2</v>
      </c>
      <c r="D383" s="105">
        <v>0.00034114444375123187</v>
      </c>
      <c r="E383" s="105">
        <v>3.4961451813888664</v>
      </c>
      <c r="F383" s="102" t="s">
        <v>2031</v>
      </c>
      <c r="G383" s="102" t="b">
        <v>0</v>
      </c>
      <c r="H383" s="102" t="b">
        <v>0</v>
      </c>
      <c r="I383" s="102" t="b">
        <v>0</v>
      </c>
      <c r="J383" s="102" t="b">
        <v>0</v>
      </c>
      <c r="K383" s="102" t="b">
        <v>0</v>
      </c>
      <c r="L383" s="102" t="b">
        <v>0</v>
      </c>
    </row>
    <row r="384" spans="1:12" ht="15">
      <c r="A384" s="103" t="s">
        <v>935</v>
      </c>
      <c r="B384" s="102" t="s">
        <v>728</v>
      </c>
      <c r="C384" s="102">
        <v>2</v>
      </c>
      <c r="D384" s="105">
        <v>0.00034114444375123187</v>
      </c>
      <c r="E384" s="105">
        <v>2.1281683960942717</v>
      </c>
      <c r="F384" s="102" t="s">
        <v>2031</v>
      </c>
      <c r="G384" s="102" t="b">
        <v>0</v>
      </c>
      <c r="H384" s="102" t="b">
        <v>0</v>
      </c>
      <c r="I384" s="102" t="b">
        <v>0</v>
      </c>
      <c r="J384" s="102" t="b">
        <v>0</v>
      </c>
      <c r="K384" s="102" t="b">
        <v>0</v>
      </c>
      <c r="L384" s="102" t="b">
        <v>0</v>
      </c>
    </row>
    <row r="385" spans="1:12" ht="15">
      <c r="A385" s="103" t="s">
        <v>699</v>
      </c>
      <c r="B385" s="102" t="s">
        <v>673</v>
      </c>
      <c r="C385" s="102">
        <v>2</v>
      </c>
      <c r="D385" s="105">
        <v>0.00034114444375123187</v>
      </c>
      <c r="E385" s="105">
        <v>0.8387705802738551</v>
      </c>
      <c r="F385" s="102" t="s">
        <v>2031</v>
      </c>
      <c r="G385" s="102" t="b">
        <v>0</v>
      </c>
      <c r="H385" s="102" t="b">
        <v>0</v>
      </c>
      <c r="I385" s="102" t="b">
        <v>0</v>
      </c>
      <c r="J385" s="102" t="b">
        <v>0</v>
      </c>
      <c r="K385" s="102" t="b">
        <v>0</v>
      </c>
      <c r="L385" s="102" t="b">
        <v>0</v>
      </c>
    </row>
    <row r="386" spans="1:12" ht="15">
      <c r="A386" s="103" t="s">
        <v>673</v>
      </c>
      <c r="B386" s="102" t="s">
        <v>690</v>
      </c>
      <c r="C386" s="102">
        <v>2</v>
      </c>
      <c r="D386" s="105">
        <v>0.00034114444375123187</v>
      </c>
      <c r="E386" s="105">
        <v>0.7872995433406872</v>
      </c>
      <c r="F386" s="102" t="s">
        <v>2031</v>
      </c>
      <c r="G386" s="102" t="b">
        <v>0</v>
      </c>
      <c r="H386" s="102" t="b">
        <v>0</v>
      </c>
      <c r="I386" s="102" t="b">
        <v>0</v>
      </c>
      <c r="J386" s="102" t="b">
        <v>0</v>
      </c>
      <c r="K386" s="102" t="b">
        <v>0</v>
      </c>
      <c r="L386" s="102" t="b">
        <v>0</v>
      </c>
    </row>
    <row r="387" spans="1:12" ht="15">
      <c r="A387" s="103" t="s">
        <v>714</v>
      </c>
      <c r="B387" s="102" t="s">
        <v>677</v>
      </c>
      <c r="C387" s="102">
        <v>2</v>
      </c>
      <c r="D387" s="105">
        <v>0.00034114444375123187</v>
      </c>
      <c r="E387" s="105">
        <v>1.1965652521201178</v>
      </c>
      <c r="F387" s="102" t="s">
        <v>2031</v>
      </c>
      <c r="G387" s="102" t="b">
        <v>0</v>
      </c>
      <c r="H387" s="102" t="b">
        <v>0</v>
      </c>
      <c r="I387" s="102" t="b">
        <v>0</v>
      </c>
      <c r="J387" s="102" t="b">
        <v>0</v>
      </c>
      <c r="K387" s="102" t="b">
        <v>0</v>
      </c>
      <c r="L387" s="102" t="b">
        <v>0</v>
      </c>
    </row>
    <row r="388" spans="1:12" ht="15">
      <c r="A388" s="103" t="s">
        <v>677</v>
      </c>
      <c r="B388" s="102" t="s">
        <v>861</v>
      </c>
      <c r="C388" s="102">
        <v>2</v>
      </c>
      <c r="D388" s="105">
        <v>0.00034114444375123187</v>
      </c>
      <c r="E388" s="105">
        <v>1.6040505786983859</v>
      </c>
      <c r="F388" s="102" t="s">
        <v>2031</v>
      </c>
      <c r="G388" s="102" t="b">
        <v>0</v>
      </c>
      <c r="H388" s="102" t="b">
        <v>0</v>
      </c>
      <c r="I388" s="102" t="b">
        <v>0</v>
      </c>
      <c r="J388" s="102" t="b">
        <v>0</v>
      </c>
      <c r="K388" s="102" t="b">
        <v>0</v>
      </c>
      <c r="L388" s="102" t="b">
        <v>0</v>
      </c>
    </row>
    <row r="389" spans="1:12" ht="15">
      <c r="A389" s="103" t="s">
        <v>682</v>
      </c>
      <c r="B389" s="102" t="s">
        <v>731</v>
      </c>
      <c r="C389" s="102">
        <v>2</v>
      </c>
      <c r="D389" s="105">
        <v>0.00034114444375123187</v>
      </c>
      <c r="E389" s="105">
        <v>1.3934828394917185</v>
      </c>
      <c r="F389" s="102" t="s">
        <v>2031</v>
      </c>
      <c r="G389" s="102" t="b">
        <v>0</v>
      </c>
      <c r="H389" s="102" t="b">
        <v>0</v>
      </c>
      <c r="I389" s="102" t="b">
        <v>0</v>
      </c>
      <c r="J389" s="102" t="b">
        <v>0</v>
      </c>
      <c r="K389" s="102" t="b">
        <v>0</v>
      </c>
      <c r="L389" s="102" t="b">
        <v>0</v>
      </c>
    </row>
    <row r="390" spans="1:12" ht="15">
      <c r="A390" s="103" t="s">
        <v>675</v>
      </c>
      <c r="B390" s="102" t="s">
        <v>983</v>
      </c>
      <c r="C390" s="102">
        <v>2</v>
      </c>
      <c r="D390" s="105">
        <v>0.00034114444375123187</v>
      </c>
      <c r="E390" s="105">
        <v>1.7179939310052226</v>
      </c>
      <c r="F390" s="102" t="s">
        <v>2031</v>
      </c>
      <c r="G390" s="102" t="b">
        <v>0</v>
      </c>
      <c r="H390" s="102" t="b">
        <v>0</v>
      </c>
      <c r="I390" s="102" t="b">
        <v>0</v>
      </c>
      <c r="J390" s="102" t="b">
        <v>0</v>
      </c>
      <c r="K390" s="102" t="b">
        <v>0</v>
      </c>
      <c r="L390" s="102" t="b">
        <v>0</v>
      </c>
    </row>
    <row r="391" spans="1:12" ht="15">
      <c r="A391" s="103" t="s">
        <v>1167</v>
      </c>
      <c r="B391" s="102" t="s">
        <v>714</v>
      </c>
      <c r="C391" s="102">
        <v>2</v>
      </c>
      <c r="D391" s="105">
        <v>0.0004046127118650799</v>
      </c>
      <c r="E391" s="105">
        <v>2.3105086044269547</v>
      </c>
      <c r="F391" s="102" t="s">
        <v>2031</v>
      </c>
      <c r="G391" s="102" t="b">
        <v>0</v>
      </c>
      <c r="H391" s="102" t="b">
        <v>0</v>
      </c>
      <c r="I391" s="102" t="b">
        <v>0</v>
      </c>
      <c r="J391" s="102" t="b">
        <v>0</v>
      </c>
      <c r="K391" s="102" t="b">
        <v>0</v>
      </c>
      <c r="L391" s="102" t="b">
        <v>0</v>
      </c>
    </row>
    <row r="392" spans="1:12" ht="15">
      <c r="A392" s="103" t="s">
        <v>847</v>
      </c>
      <c r="B392" s="102" t="s">
        <v>1740</v>
      </c>
      <c r="C392" s="102">
        <v>2</v>
      </c>
      <c r="D392" s="105">
        <v>0.0004046127118650799</v>
      </c>
      <c r="E392" s="105">
        <v>3.0701764491165853</v>
      </c>
      <c r="F392" s="102" t="s">
        <v>2031</v>
      </c>
      <c r="G392" s="102" t="b">
        <v>0</v>
      </c>
      <c r="H392" s="102" t="b">
        <v>0</v>
      </c>
      <c r="I392" s="102" t="b">
        <v>0</v>
      </c>
      <c r="J392" s="102" t="b">
        <v>0</v>
      </c>
      <c r="K392" s="102" t="b">
        <v>0</v>
      </c>
      <c r="L392" s="102" t="b">
        <v>0</v>
      </c>
    </row>
    <row r="393" spans="1:12" ht="15">
      <c r="A393" s="103" t="s">
        <v>1740</v>
      </c>
      <c r="B393" s="102" t="s">
        <v>917</v>
      </c>
      <c r="C393" s="102">
        <v>2</v>
      </c>
      <c r="D393" s="105">
        <v>0.0004046127118650799</v>
      </c>
      <c r="E393" s="105">
        <v>3.1281683960942717</v>
      </c>
      <c r="F393" s="102" t="s">
        <v>2031</v>
      </c>
      <c r="G393" s="102" t="b">
        <v>0</v>
      </c>
      <c r="H393" s="102" t="b">
        <v>0</v>
      </c>
      <c r="I393" s="102" t="b">
        <v>0</v>
      </c>
      <c r="J393" s="102" t="b">
        <v>0</v>
      </c>
      <c r="K393" s="102" t="b">
        <v>0</v>
      </c>
      <c r="L393" s="102" t="b">
        <v>0</v>
      </c>
    </row>
    <row r="394" spans="1:12" ht="15">
      <c r="A394" s="103" t="s">
        <v>917</v>
      </c>
      <c r="B394" s="102" t="s">
        <v>714</v>
      </c>
      <c r="C394" s="102">
        <v>2</v>
      </c>
      <c r="D394" s="105">
        <v>0.0004046127118650799</v>
      </c>
      <c r="E394" s="105">
        <v>2.0674705557406603</v>
      </c>
      <c r="F394" s="102" t="s">
        <v>2031</v>
      </c>
      <c r="G394" s="102" t="b">
        <v>0</v>
      </c>
      <c r="H394" s="102" t="b">
        <v>0</v>
      </c>
      <c r="I394" s="102" t="b">
        <v>0</v>
      </c>
      <c r="J394" s="102" t="b">
        <v>0</v>
      </c>
      <c r="K394" s="102" t="b">
        <v>0</v>
      </c>
      <c r="L394" s="102" t="b">
        <v>0</v>
      </c>
    </row>
    <row r="395" spans="1:12" ht="15">
      <c r="A395" s="103" t="s">
        <v>902</v>
      </c>
      <c r="B395" s="102" t="s">
        <v>693</v>
      </c>
      <c r="C395" s="102">
        <v>2</v>
      </c>
      <c r="D395" s="105">
        <v>0.0004046127118650799</v>
      </c>
      <c r="E395" s="105">
        <v>1.8660564664606603</v>
      </c>
      <c r="F395" s="102" t="s">
        <v>2031</v>
      </c>
      <c r="G395" s="102" t="b">
        <v>0</v>
      </c>
      <c r="H395" s="102" t="b">
        <v>0</v>
      </c>
      <c r="I395" s="102" t="b">
        <v>0</v>
      </c>
      <c r="J395" s="102" t="b">
        <v>0</v>
      </c>
      <c r="K395" s="102" t="b">
        <v>1</v>
      </c>
      <c r="L395" s="102" t="b">
        <v>0</v>
      </c>
    </row>
    <row r="396" spans="1:12" ht="15">
      <c r="A396" s="103" t="s">
        <v>770</v>
      </c>
      <c r="B396" s="102" t="s">
        <v>729</v>
      </c>
      <c r="C396" s="102">
        <v>2</v>
      </c>
      <c r="D396" s="105">
        <v>0.00034114444375123187</v>
      </c>
      <c r="E396" s="105">
        <v>1.8494147951414428</v>
      </c>
      <c r="F396" s="102" t="s">
        <v>2031</v>
      </c>
      <c r="G396" s="102" t="b">
        <v>0</v>
      </c>
      <c r="H396" s="102" t="b">
        <v>0</v>
      </c>
      <c r="I396" s="102" t="b">
        <v>0</v>
      </c>
      <c r="J396" s="102" t="b">
        <v>0</v>
      </c>
      <c r="K396" s="102" t="b">
        <v>0</v>
      </c>
      <c r="L396" s="102" t="b">
        <v>0</v>
      </c>
    </row>
    <row r="397" spans="1:12" ht="15">
      <c r="A397" s="103" t="s">
        <v>672</v>
      </c>
      <c r="B397" s="102" t="s">
        <v>702</v>
      </c>
      <c r="C397" s="102">
        <v>2</v>
      </c>
      <c r="D397" s="105">
        <v>0.00034114444375123187</v>
      </c>
      <c r="E397" s="105">
        <v>0.7601472972970724</v>
      </c>
      <c r="F397" s="102" t="s">
        <v>2031</v>
      </c>
      <c r="G397" s="102" t="b">
        <v>0</v>
      </c>
      <c r="H397" s="102" t="b">
        <v>0</v>
      </c>
      <c r="I397" s="102" t="b">
        <v>0</v>
      </c>
      <c r="J397" s="102" t="b">
        <v>0</v>
      </c>
      <c r="K397" s="102" t="b">
        <v>0</v>
      </c>
      <c r="L397" s="102" t="b">
        <v>0</v>
      </c>
    </row>
    <row r="398" spans="1:12" ht="15">
      <c r="A398" s="103" t="s">
        <v>779</v>
      </c>
      <c r="B398" s="102" t="s">
        <v>776</v>
      </c>
      <c r="C398" s="102">
        <v>2</v>
      </c>
      <c r="D398" s="105">
        <v>0.00034114444375123187</v>
      </c>
      <c r="E398" s="105">
        <v>2.0464097271588364</v>
      </c>
      <c r="F398" s="102" t="s">
        <v>2031</v>
      </c>
      <c r="G398" s="102" t="b">
        <v>0</v>
      </c>
      <c r="H398" s="102" t="b">
        <v>0</v>
      </c>
      <c r="I398" s="102" t="b">
        <v>0</v>
      </c>
      <c r="J398" s="102" t="b">
        <v>0</v>
      </c>
      <c r="K398" s="102" t="b">
        <v>0</v>
      </c>
      <c r="L398" s="102" t="b">
        <v>0</v>
      </c>
    </row>
    <row r="399" spans="1:12" ht="15">
      <c r="A399" s="103" t="s">
        <v>367</v>
      </c>
      <c r="B399" s="102" t="s">
        <v>1008</v>
      </c>
      <c r="C399" s="102">
        <v>2</v>
      </c>
      <c r="D399" s="105">
        <v>0.00034114444375123187</v>
      </c>
      <c r="E399" s="105">
        <v>1.3594246142324593</v>
      </c>
      <c r="F399" s="102" t="s">
        <v>2031</v>
      </c>
      <c r="G399" s="102" t="b">
        <v>0</v>
      </c>
      <c r="H399" s="102" t="b">
        <v>0</v>
      </c>
      <c r="I399" s="102" t="b">
        <v>0</v>
      </c>
      <c r="J399" s="102" t="b">
        <v>0</v>
      </c>
      <c r="K399" s="102" t="b">
        <v>0</v>
      </c>
      <c r="L399" s="102" t="b">
        <v>0</v>
      </c>
    </row>
    <row r="400" spans="1:12" ht="15">
      <c r="A400" s="103" t="s">
        <v>1749</v>
      </c>
      <c r="B400" s="102" t="s">
        <v>802</v>
      </c>
      <c r="C400" s="102">
        <v>2</v>
      </c>
      <c r="D400" s="105">
        <v>0.0004046127118650799</v>
      </c>
      <c r="E400" s="105">
        <v>2.9318737509503037</v>
      </c>
      <c r="F400" s="102" t="s">
        <v>2031</v>
      </c>
      <c r="G400" s="102" t="b">
        <v>0</v>
      </c>
      <c r="H400" s="102" t="b">
        <v>0</v>
      </c>
      <c r="I400" s="102" t="b">
        <v>0</v>
      </c>
      <c r="J400" s="102" t="b">
        <v>0</v>
      </c>
      <c r="K400" s="102" t="b">
        <v>0</v>
      </c>
      <c r="L400" s="102" t="b">
        <v>0</v>
      </c>
    </row>
    <row r="401" spans="1:12" ht="15">
      <c r="A401" s="103" t="s">
        <v>682</v>
      </c>
      <c r="B401" s="102" t="s">
        <v>1171</v>
      </c>
      <c r="C401" s="102">
        <v>2</v>
      </c>
      <c r="D401" s="105">
        <v>0.0004046127118650799</v>
      </c>
      <c r="E401" s="105">
        <v>2.0701764491165853</v>
      </c>
      <c r="F401" s="102" t="s">
        <v>2031</v>
      </c>
      <c r="G401" s="102" t="b">
        <v>0</v>
      </c>
      <c r="H401" s="102" t="b">
        <v>0</v>
      </c>
      <c r="I401" s="102" t="b">
        <v>0</v>
      </c>
      <c r="J401" s="102" t="b">
        <v>0</v>
      </c>
      <c r="K401" s="102" t="b">
        <v>0</v>
      </c>
      <c r="L401" s="102" t="b">
        <v>0</v>
      </c>
    </row>
    <row r="402" spans="1:12" ht="15">
      <c r="A402" s="103" t="s">
        <v>1171</v>
      </c>
      <c r="B402" s="102" t="s">
        <v>791</v>
      </c>
      <c r="C402" s="102">
        <v>2</v>
      </c>
      <c r="D402" s="105">
        <v>0.00034114444375123187</v>
      </c>
      <c r="E402" s="105">
        <v>2.5930551943969227</v>
      </c>
      <c r="F402" s="102" t="s">
        <v>2031</v>
      </c>
      <c r="G402" s="102" t="b">
        <v>0</v>
      </c>
      <c r="H402" s="102" t="b">
        <v>0</v>
      </c>
      <c r="I402" s="102" t="b">
        <v>0</v>
      </c>
      <c r="J402" s="102" t="b">
        <v>0</v>
      </c>
      <c r="K402" s="102" t="b">
        <v>0</v>
      </c>
      <c r="L402" s="102" t="b">
        <v>0</v>
      </c>
    </row>
    <row r="403" spans="1:12" ht="15">
      <c r="A403" s="103" t="s">
        <v>909</v>
      </c>
      <c r="B403" s="102" t="s">
        <v>728</v>
      </c>
      <c r="C403" s="102">
        <v>2</v>
      </c>
      <c r="D403" s="105">
        <v>0.00034114444375123187</v>
      </c>
      <c r="E403" s="105">
        <v>2.0701764491165853</v>
      </c>
      <c r="F403" s="102" t="s">
        <v>2031</v>
      </c>
      <c r="G403" s="102" t="b">
        <v>0</v>
      </c>
      <c r="H403" s="102" t="b">
        <v>0</v>
      </c>
      <c r="I403" s="102" t="b">
        <v>0</v>
      </c>
      <c r="J403" s="102" t="b">
        <v>0</v>
      </c>
      <c r="K403" s="102" t="b">
        <v>0</v>
      </c>
      <c r="L403" s="102" t="b">
        <v>0</v>
      </c>
    </row>
    <row r="404" spans="1:12" ht="15">
      <c r="A404" s="103" t="s">
        <v>994</v>
      </c>
      <c r="B404" s="102" t="s">
        <v>1173</v>
      </c>
      <c r="C404" s="102">
        <v>2</v>
      </c>
      <c r="D404" s="105">
        <v>0.00034114444375123187</v>
      </c>
      <c r="E404" s="105">
        <v>2.894085190060904</v>
      </c>
      <c r="F404" s="102" t="s">
        <v>2031</v>
      </c>
      <c r="G404" s="102" t="b">
        <v>0</v>
      </c>
      <c r="H404" s="102" t="b">
        <v>0</v>
      </c>
      <c r="I404" s="102" t="b">
        <v>0</v>
      </c>
      <c r="J404" s="102" t="b">
        <v>0</v>
      </c>
      <c r="K404" s="102" t="b">
        <v>0</v>
      </c>
      <c r="L404" s="102" t="b">
        <v>0</v>
      </c>
    </row>
    <row r="405" spans="1:12" ht="15">
      <c r="A405" s="103" t="s">
        <v>829</v>
      </c>
      <c r="B405" s="102" t="s">
        <v>944</v>
      </c>
      <c r="C405" s="102">
        <v>2</v>
      </c>
      <c r="D405" s="105">
        <v>0.00034114444375123187</v>
      </c>
      <c r="E405" s="105">
        <v>2.429198391758253</v>
      </c>
      <c r="F405" s="102" t="s">
        <v>2031</v>
      </c>
      <c r="G405" s="102" t="b">
        <v>0</v>
      </c>
      <c r="H405" s="102" t="b">
        <v>0</v>
      </c>
      <c r="I405" s="102" t="b">
        <v>0</v>
      </c>
      <c r="J405" s="102" t="b">
        <v>0</v>
      </c>
      <c r="K405" s="102" t="b">
        <v>0</v>
      </c>
      <c r="L405" s="102" t="b">
        <v>0</v>
      </c>
    </row>
    <row r="406" spans="1:12" ht="15">
      <c r="A406" s="103" t="s">
        <v>841</v>
      </c>
      <c r="B406" s="102" t="s">
        <v>701</v>
      </c>
      <c r="C406" s="102">
        <v>2</v>
      </c>
      <c r="D406" s="105">
        <v>0.00034114444375123187</v>
      </c>
      <c r="E406" s="105">
        <v>1.8886901581741975</v>
      </c>
      <c r="F406" s="102" t="s">
        <v>2031</v>
      </c>
      <c r="G406" s="102" t="b">
        <v>0</v>
      </c>
      <c r="H406" s="102" t="b">
        <v>0</v>
      </c>
      <c r="I406" s="102" t="b">
        <v>0</v>
      </c>
      <c r="J406" s="102" t="b">
        <v>0</v>
      </c>
      <c r="K406" s="102" t="b">
        <v>0</v>
      </c>
      <c r="L406" s="102" t="b">
        <v>0</v>
      </c>
    </row>
    <row r="407" spans="1:12" ht="15">
      <c r="A407" s="103" t="s">
        <v>673</v>
      </c>
      <c r="B407" s="102" t="s">
        <v>988</v>
      </c>
      <c r="C407" s="102">
        <v>2</v>
      </c>
      <c r="D407" s="105">
        <v>0.00034114444375123187</v>
      </c>
      <c r="E407" s="105">
        <v>1.527662232834931</v>
      </c>
      <c r="F407" s="102" t="s">
        <v>2031</v>
      </c>
      <c r="G407" s="102" t="b">
        <v>0</v>
      </c>
      <c r="H407" s="102" t="b">
        <v>0</v>
      </c>
      <c r="I407" s="102" t="b">
        <v>0</v>
      </c>
      <c r="J407" s="102" t="b">
        <v>0</v>
      </c>
      <c r="K407" s="102" t="b">
        <v>0</v>
      </c>
      <c r="L407" s="102" t="b">
        <v>0</v>
      </c>
    </row>
    <row r="408" spans="1:12" ht="15">
      <c r="A408" s="103" t="s">
        <v>671</v>
      </c>
      <c r="B408" s="102" t="s">
        <v>1386</v>
      </c>
      <c r="C408" s="102">
        <v>2</v>
      </c>
      <c r="D408" s="105">
        <v>0.00034114444375123187</v>
      </c>
      <c r="E408" s="105">
        <v>1.4242631740827407</v>
      </c>
      <c r="F408" s="102" t="s">
        <v>2031</v>
      </c>
      <c r="G408" s="102" t="b">
        <v>0</v>
      </c>
      <c r="H408" s="102" t="b">
        <v>0</v>
      </c>
      <c r="I408" s="102" t="b">
        <v>0</v>
      </c>
      <c r="J408" s="102" t="b">
        <v>0</v>
      </c>
      <c r="K408" s="102" t="b">
        <v>0</v>
      </c>
      <c r="L408" s="102" t="b">
        <v>0</v>
      </c>
    </row>
    <row r="409" spans="1:12" ht="15">
      <c r="A409" s="103" t="s">
        <v>1007</v>
      </c>
      <c r="B409" s="102" t="s">
        <v>982</v>
      </c>
      <c r="C409" s="102">
        <v>2</v>
      </c>
      <c r="D409" s="105">
        <v>0.00034114444375123187</v>
      </c>
      <c r="E409" s="105">
        <v>2.7179939310052226</v>
      </c>
      <c r="F409" s="102" t="s">
        <v>2031</v>
      </c>
      <c r="G409" s="102" t="b">
        <v>0</v>
      </c>
      <c r="H409" s="102" t="b">
        <v>0</v>
      </c>
      <c r="I409" s="102" t="b">
        <v>0</v>
      </c>
      <c r="J409" s="102" t="b">
        <v>0</v>
      </c>
      <c r="K409" s="102" t="b">
        <v>0</v>
      </c>
      <c r="L409" s="102" t="b">
        <v>0</v>
      </c>
    </row>
    <row r="410" spans="1:12" ht="15">
      <c r="A410" s="103" t="s">
        <v>1175</v>
      </c>
      <c r="B410" s="102" t="s">
        <v>1165</v>
      </c>
      <c r="C410" s="102">
        <v>2</v>
      </c>
      <c r="D410" s="105">
        <v>0.00034114444375123187</v>
      </c>
      <c r="E410" s="105">
        <v>3.0701764491165853</v>
      </c>
      <c r="F410" s="102" t="s">
        <v>2031</v>
      </c>
      <c r="G410" s="102" t="b">
        <v>0</v>
      </c>
      <c r="H410" s="102" t="b">
        <v>0</v>
      </c>
      <c r="I410" s="102" t="b">
        <v>0</v>
      </c>
      <c r="J410" s="102" t="b">
        <v>0</v>
      </c>
      <c r="K410" s="102" t="b">
        <v>0</v>
      </c>
      <c r="L410" s="102" t="b">
        <v>0</v>
      </c>
    </row>
    <row r="411" spans="1:12" ht="15">
      <c r="A411" s="103" t="s">
        <v>736</v>
      </c>
      <c r="B411" s="102" t="s">
        <v>672</v>
      </c>
      <c r="C411" s="102">
        <v>2</v>
      </c>
      <c r="D411" s="105">
        <v>0.00034114444375123187</v>
      </c>
      <c r="E411" s="105">
        <v>0.9398426806215789</v>
      </c>
      <c r="F411" s="102" t="s">
        <v>2031</v>
      </c>
      <c r="G411" s="102" t="b">
        <v>0</v>
      </c>
      <c r="H411" s="102" t="b">
        <v>0</v>
      </c>
      <c r="I411" s="102" t="b">
        <v>0</v>
      </c>
      <c r="J411" s="102" t="b">
        <v>0</v>
      </c>
      <c r="K411" s="102" t="b">
        <v>0</v>
      </c>
      <c r="L411" s="102" t="b">
        <v>0</v>
      </c>
    </row>
    <row r="412" spans="1:12" ht="15">
      <c r="A412" s="103" t="s">
        <v>676</v>
      </c>
      <c r="B412" s="102" t="s">
        <v>719</v>
      </c>
      <c r="C412" s="102">
        <v>2</v>
      </c>
      <c r="D412" s="105">
        <v>0.00034114444375123187</v>
      </c>
      <c r="E412" s="105">
        <v>1.1759988952778122</v>
      </c>
      <c r="F412" s="102" t="s">
        <v>2031</v>
      </c>
      <c r="G412" s="102" t="b">
        <v>0</v>
      </c>
      <c r="H412" s="102" t="b">
        <v>0</v>
      </c>
      <c r="I412" s="102" t="b">
        <v>0</v>
      </c>
      <c r="J412" s="102" t="b">
        <v>0</v>
      </c>
      <c r="K412" s="102" t="b">
        <v>0</v>
      </c>
      <c r="L412" s="102" t="b">
        <v>0</v>
      </c>
    </row>
    <row r="413" spans="1:12" ht="15">
      <c r="A413" s="103" t="s">
        <v>769</v>
      </c>
      <c r="B413" s="102" t="s">
        <v>755</v>
      </c>
      <c r="C413" s="102">
        <v>2</v>
      </c>
      <c r="D413" s="105">
        <v>0.00034114444375123187</v>
      </c>
      <c r="E413" s="105">
        <v>1.9520771370385905</v>
      </c>
      <c r="F413" s="102" t="s">
        <v>2031</v>
      </c>
      <c r="G413" s="102" t="b">
        <v>0</v>
      </c>
      <c r="H413" s="102" t="b">
        <v>0</v>
      </c>
      <c r="I413" s="102" t="b">
        <v>0</v>
      </c>
      <c r="J413" s="102" t="b">
        <v>0</v>
      </c>
      <c r="K413" s="102" t="b">
        <v>0</v>
      </c>
      <c r="L413" s="102" t="b">
        <v>0</v>
      </c>
    </row>
    <row r="414" spans="1:12" ht="15">
      <c r="A414" s="103" t="s">
        <v>674</v>
      </c>
      <c r="B414" s="102" t="s">
        <v>1071</v>
      </c>
      <c r="C414" s="102">
        <v>2</v>
      </c>
      <c r="D414" s="105">
        <v>0.00034114444375123187</v>
      </c>
      <c r="E414" s="105">
        <v>1.6776993361460495</v>
      </c>
      <c r="F414" s="102" t="s">
        <v>2031</v>
      </c>
      <c r="G414" s="102" t="b">
        <v>0</v>
      </c>
      <c r="H414" s="102" t="b">
        <v>0</v>
      </c>
      <c r="I414" s="102" t="b">
        <v>0</v>
      </c>
      <c r="J414" s="102" t="b">
        <v>0</v>
      </c>
      <c r="K414" s="102" t="b">
        <v>0</v>
      </c>
      <c r="L414" s="102" t="b">
        <v>0</v>
      </c>
    </row>
    <row r="415" spans="1:12" ht="15">
      <c r="A415" s="103" t="s">
        <v>677</v>
      </c>
      <c r="B415" s="102" t="s">
        <v>1126</v>
      </c>
      <c r="C415" s="102">
        <v>2</v>
      </c>
      <c r="D415" s="105">
        <v>0.00034114444375123187</v>
      </c>
      <c r="E415" s="105">
        <v>1.9562330968097483</v>
      </c>
      <c r="F415" s="102" t="s">
        <v>2031</v>
      </c>
      <c r="G415" s="102" t="b">
        <v>0</v>
      </c>
      <c r="H415" s="102" t="b">
        <v>0</v>
      </c>
      <c r="I415" s="102" t="b">
        <v>0</v>
      </c>
      <c r="J415" s="102" t="b">
        <v>0</v>
      </c>
      <c r="K415" s="102" t="b">
        <v>0</v>
      </c>
      <c r="L415" s="102" t="b">
        <v>0</v>
      </c>
    </row>
    <row r="416" spans="1:12" ht="15">
      <c r="A416" s="103" t="s">
        <v>696</v>
      </c>
      <c r="B416" s="102" t="s">
        <v>686</v>
      </c>
      <c r="C416" s="102">
        <v>2</v>
      </c>
      <c r="D416" s="105">
        <v>0.00034114444375123187</v>
      </c>
      <c r="E416" s="105">
        <v>1.251455820895982</v>
      </c>
      <c r="F416" s="102" t="s">
        <v>2031</v>
      </c>
      <c r="G416" s="102" t="b">
        <v>0</v>
      </c>
      <c r="H416" s="102" t="b">
        <v>0</v>
      </c>
      <c r="I416" s="102" t="b">
        <v>0</v>
      </c>
      <c r="J416" s="102" t="b">
        <v>0</v>
      </c>
      <c r="K416" s="102" t="b">
        <v>0</v>
      </c>
      <c r="L416" s="102" t="b">
        <v>0</v>
      </c>
    </row>
    <row r="417" spans="1:12" ht="15">
      <c r="A417" s="103" t="s">
        <v>739</v>
      </c>
      <c r="B417" s="102" t="s">
        <v>1773</v>
      </c>
      <c r="C417" s="102">
        <v>2</v>
      </c>
      <c r="D417" s="105">
        <v>0.0004046127118650799</v>
      </c>
      <c r="E417" s="105">
        <v>2.742817514730255</v>
      </c>
      <c r="F417" s="102" t="s">
        <v>2031</v>
      </c>
      <c r="G417" s="102" t="b">
        <v>0</v>
      </c>
      <c r="H417" s="102" t="b">
        <v>0</v>
      </c>
      <c r="I417" s="102" t="b">
        <v>0</v>
      </c>
      <c r="J417" s="102" t="b">
        <v>0</v>
      </c>
      <c r="K417" s="102" t="b">
        <v>0</v>
      </c>
      <c r="L417" s="102" t="b">
        <v>0</v>
      </c>
    </row>
    <row r="418" spans="1:12" ht="15">
      <c r="A418" s="103" t="s">
        <v>804</v>
      </c>
      <c r="B418" s="102" t="s">
        <v>1776</v>
      </c>
      <c r="C418" s="102">
        <v>2</v>
      </c>
      <c r="D418" s="105">
        <v>0.0004046127118650799</v>
      </c>
      <c r="E418" s="105">
        <v>2.9318737509503037</v>
      </c>
      <c r="F418" s="102" t="s">
        <v>2031</v>
      </c>
      <c r="G418" s="102" t="b">
        <v>0</v>
      </c>
      <c r="H418" s="102" t="b">
        <v>0</v>
      </c>
      <c r="I418" s="102" t="b">
        <v>0</v>
      </c>
      <c r="J418" s="102" t="b">
        <v>0</v>
      </c>
      <c r="K418" s="102" t="b">
        <v>0</v>
      </c>
      <c r="L418" s="102" t="b">
        <v>0</v>
      </c>
    </row>
    <row r="419" spans="1:12" ht="15">
      <c r="A419" s="103" t="s">
        <v>677</v>
      </c>
      <c r="B419" s="102" t="s">
        <v>759</v>
      </c>
      <c r="C419" s="102">
        <v>2</v>
      </c>
      <c r="D419" s="105">
        <v>0.0004046127118650799</v>
      </c>
      <c r="E419" s="105">
        <v>1.3822018290820295</v>
      </c>
      <c r="F419" s="102" t="s">
        <v>2031</v>
      </c>
      <c r="G419" s="102" t="b">
        <v>0</v>
      </c>
      <c r="H419" s="102" t="b">
        <v>0</v>
      </c>
      <c r="I419" s="102" t="b">
        <v>0</v>
      </c>
      <c r="J419" s="102" t="b">
        <v>0</v>
      </c>
      <c r="K419" s="102" t="b">
        <v>0</v>
      </c>
      <c r="L419" s="102" t="b">
        <v>0</v>
      </c>
    </row>
    <row r="420" spans="1:12" ht="15">
      <c r="A420" s="103" t="s">
        <v>1184</v>
      </c>
      <c r="B420" s="102" t="s">
        <v>782</v>
      </c>
      <c r="C420" s="102">
        <v>2</v>
      </c>
      <c r="D420" s="105">
        <v>0.00034114444375123187</v>
      </c>
      <c r="E420" s="105">
        <v>2.6832318247460107</v>
      </c>
      <c r="F420" s="102" t="s">
        <v>2031</v>
      </c>
      <c r="G420" s="102" t="b">
        <v>0</v>
      </c>
      <c r="H420" s="102" t="b">
        <v>0</v>
      </c>
      <c r="I420" s="102" t="b">
        <v>0</v>
      </c>
      <c r="J420" s="102" t="b">
        <v>0</v>
      </c>
      <c r="K420" s="102" t="b">
        <v>0</v>
      </c>
      <c r="L420" s="102" t="b">
        <v>0</v>
      </c>
    </row>
    <row r="421" spans="1:12" ht="15">
      <c r="A421" s="103" t="s">
        <v>755</v>
      </c>
      <c r="B421" s="102" t="s">
        <v>680</v>
      </c>
      <c r="C421" s="102">
        <v>2</v>
      </c>
      <c r="D421" s="105">
        <v>0.00034114444375123187</v>
      </c>
      <c r="E421" s="105">
        <v>1.464736717137242</v>
      </c>
      <c r="F421" s="102" t="s">
        <v>2031</v>
      </c>
      <c r="G421" s="102" t="b">
        <v>0</v>
      </c>
      <c r="H421" s="102" t="b">
        <v>0</v>
      </c>
      <c r="I421" s="102" t="b">
        <v>0</v>
      </c>
      <c r="J421" s="102" t="b">
        <v>0</v>
      </c>
      <c r="K421" s="102" t="b">
        <v>0</v>
      </c>
      <c r="L421" s="102" t="b">
        <v>0</v>
      </c>
    </row>
    <row r="422" spans="1:12" ht="15">
      <c r="A422" s="103" t="s">
        <v>680</v>
      </c>
      <c r="B422" s="102" t="s">
        <v>881</v>
      </c>
      <c r="C422" s="102">
        <v>2</v>
      </c>
      <c r="D422" s="105">
        <v>0.00034114444375123187</v>
      </c>
      <c r="E422" s="105">
        <v>1.7479571543826657</v>
      </c>
      <c r="F422" s="102" t="s">
        <v>2031</v>
      </c>
      <c r="G422" s="102" t="b">
        <v>0</v>
      </c>
      <c r="H422" s="102" t="b">
        <v>0</v>
      </c>
      <c r="I422" s="102" t="b">
        <v>0</v>
      </c>
      <c r="J422" s="102" t="b">
        <v>0</v>
      </c>
      <c r="K422" s="102" t="b">
        <v>0</v>
      </c>
      <c r="L422" s="102" t="b">
        <v>0</v>
      </c>
    </row>
    <row r="423" spans="1:12" ht="15">
      <c r="A423" s="103" t="s">
        <v>699</v>
      </c>
      <c r="B423" s="102" t="s">
        <v>690</v>
      </c>
      <c r="C423" s="102">
        <v>2</v>
      </c>
      <c r="D423" s="105">
        <v>0.00034114444375123187</v>
      </c>
      <c r="E423" s="105">
        <v>1.2933844939956662</v>
      </c>
      <c r="F423" s="102" t="s">
        <v>2031</v>
      </c>
      <c r="G423" s="102" t="b">
        <v>0</v>
      </c>
      <c r="H423" s="102" t="b">
        <v>0</v>
      </c>
      <c r="I423" s="102" t="b">
        <v>0</v>
      </c>
      <c r="J423" s="102" t="b">
        <v>0</v>
      </c>
      <c r="K423" s="102" t="b">
        <v>0</v>
      </c>
      <c r="L423" s="102" t="b">
        <v>0</v>
      </c>
    </row>
    <row r="424" spans="1:12" ht="15">
      <c r="A424" s="103" t="s">
        <v>694</v>
      </c>
      <c r="B424" s="102" t="s">
        <v>691</v>
      </c>
      <c r="C424" s="102">
        <v>2</v>
      </c>
      <c r="D424" s="105">
        <v>0.00034114444375123187</v>
      </c>
      <c r="E424" s="105">
        <v>1.2506325135747163</v>
      </c>
      <c r="F424" s="102" t="s">
        <v>2031</v>
      </c>
      <c r="G424" s="102" t="b">
        <v>0</v>
      </c>
      <c r="H424" s="102" t="b">
        <v>0</v>
      </c>
      <c r="I424" s="102" t="b">
        <v>0</v>
      </c>
      <c r="J424" s="102" t="b">
        <v>0</v>
      </c>
      <c r="K424" s="102" t="b">
        <v>0</v>
      </c>
      <c r="L424" s="102" t="b">
        <v>0</v>
      </c>
    </row>
    <row r="425" spans="1:12" ht="15">
      <c r="A425" s="103" t="s">
        <v>692</v>
      </c>
      <c r="B425" s="102" t="s">
        <v>832</v>
      </c>
      <c r="C425" s="102">
        <v>2</v>
      </c>
      <c r="D425" s="105">
        <v>0.0004046127118650799</v>
      </c>
      <c r="E425" s="105">
        <v>1.7691464534526038</v>
      </c>
      <c r="F425" s="102" t="s">
        <v>2031</v>
      </c>
      <c r="G425" s="102" t="b">
        <v>0</v>
      </c>
      <c r="H425" s="102" t="b">
        <v>0</v>
      </c>
      <c r="I425" s="102" t="b">
        <v>0</v>
      </c>
      <c r="J425" s="102" t="b">
        <v>0</v>
      </c>
      <c r="K425" s="102" t="b">
        <v>0</v>
      </c>
      <c r="L425" s="102" t="b">
        <v>0</v>
      </c>
    </row>
    <row r="426" spans="1:12" ht="15">
      <c r="A426" s="103" t="s">
        <v>696</v>
      </c>
      <c r="B426" s="102" t="s">
        <v>678</v>
      </c>
      <c r="C426" s="102">
        <v>2</v>
      </c>
      <c r="D426" s="105">
        <v>0.00034114444375123187</v>
      </c>
      <c r="E426" s="105">
        <v>1.120176906256663</v>
      </c>
      <c r="F426" s="102" t="s">
        <v>2031</v>
      </c>
      <c r="G426" s="102" t="b">
        <v>0</v>
      </c>
      <c r="H426" s="102" t="b">
        <v>0</v>
      </c>
      <c r="I426" s="102" t="b">
        <v>0</v>
      </c>
      <c r="J426" s="102" t="b">
        <v>0</v>
      </c>
      <c r="K426" s="102" t="b">
        <v>0</v>
      </c>
      <c r="L426" s="102" t="b">
        <v>0</v>
      </c>
    </row>
    <row r="427" spans="1:12" ht="15">
      <c r="A427" s="103" t="s">
        <v>675</v>
      </c>
      <c r="B427" s="102" t="s">
        <v>871</v>
      </c>
      <c r="C427" s="102">
        <v>2</v>
      </c>
      <c r="D427" s="105">
        <v>0.0004046127118650799</v>
      </c>
      <c r="E427" s="105">
        <v>1.5930551943969227</v>
      </c>
      <c r="F427" s="102" t="s">
        <v>2031</v>
      </c>
      <c r="G427" s="102" t="b">
        <v>0</v>
      </c>
      <c r="H427" s="102" t="b">
        <v>0</v>
      </c>
      <c r="I427" s="102" t="b">
        <v>0</v>
      </c>
      <c r="J427" s="102" t="b">
        <v>0</v>
      </c>
      <c r="K427" s="102" t="b">
        <v>0</v>
      </c>
      <c r="L427" s="102" t="b">
        <v>0</v>
      </c>
    </row>
    <row r="428" spans="1:12" ht="15">
      <c r="A428" s="103" t="s">
        <v>875</v>
      </c>
      <c r="B428" s="102" t="s">
        <v>1803</v>
      </c>
      <c r="C428" s="102">
        <v>2</v>
      </c>
      <c r="D428" s="105">
        <v>0.0004046127118650799</v>
      </c>
      <c r="E428" s="105">
        <v>3.0701764491165853</v>
      </c>
      <c r="F428" s="102" t="s">
        <v>2031</v>
      </c>
      <c r="G428" s="102" t="b">
        <v>0</v>
      </c>
      <c r="H428" s="102" t="b">
        <v>0</v>
      </c>
      <c r="I428" s="102" t="b">
        <v>0</v>
      </c>
      <c r="J428" s="102" t="b">
        <v>0</v>
      </c>
      <c r="K428" s="102" t="b">
        <v>0</v>
      </c>
      <c r="L428" s="102" t="b">
        <v>0</v>
      </c>
    </row>
    <row r="429" spans="1:12" ht="15">
      <c r="A429" s="103" t="s">
        <v>1405</v>
      </c>
      <c r="B429" s="102" t="s">
        <v>694</v>
      </c>
      <c r="C429" s="102">
        <v>2</v>
      </c>
      <c r="D429" s="105">
        <v>0.0004046127118650799</v>
      </c>
      <c r="E429" s="105">
        <v>2.2920251987329414</v>
      </c>
      <c r="F429" s="102" t="s">
        <v>2031</v>
      </c>
      <c r="G429" s="102" t="b">
        <v>0</v>
      </c>
      <c r="H429" s="102" t="b">
        <v>0</v>
      </c>
      <c r="I429" s="102" t="b">
        <v>0</v>
      </c>
      <c r="J429" s="102" t="b">
        <v>0</v>
      </c>
      <c r="K429" s="102" t="b">
        <v>0</v>
      </c>
      <c r="L429" s="102" t="b">
        <v>0</v>
      </c>
    </row>
    <row r="430" spans="1:12" ht="15">
      <c r="A430" s="103" t="s">
        <v>694</v>
      </c>
      <c r="B430" s="102" t="s">
        <v>707</v>
      </c>
      <c r="C430" s="102">
        <v>2</v>
      </c>
      <c r="D430" s="105">
        <v>0.0004046127118650799</v>
      </c>
      <c r="E430" s="105">
        <v>1.3712064447805663</v>
      </c>
      <c r="F430" s="102" t="s">
        <v>2031</v>
      </c>
      <c r="G430" s="102" t="b">
        <v>0</v>
      </c>
      <c r="H430" s="102" t="b">
        <v>0</v>
      </c>
      <c r="I430" s="102" t="b">
        <v>0</v>
      </c>
      <c r="J430" s="102" t="b">
        <v>0</v>
      </c>
      <c r="K430" s="102" t="b">
        <v>0</v>
      </c>
      <c r="L430" s="102" t="b">
        <v>0</v>
      </c>
    </row>
    <row r="431" spans="1:12" ht="15">
      <c r="A431" s="103" t="s">
        <v>1806</v>
      </c>
      <c r="B431" s="102" t="s">
        <v>1807</v>
      </c>
      <c r="C431" s="102">
        <v>2</v>
      </c>
      <c r="D431" s="105">
        <v>0.0004046127118650799</v>
      </c>
      <c r="E431" s="105">
        <v>3.6722364404445473</v>
      </c>
      <c r="F431" s="102" t="s">
        <v>2031</v>
      </c>
      <c r="G431" s="102" t="b">
        <v>0</v>
      </c>
      <c r="H431" s="102" t="b">
        <v>0</v>
      </c>
      <c r="I431" s="102" t="b">
        <v>0</v>
      </c>
      <c r="J431" s="102" t="b">
        <v>0</v>
      </c>
      <c r="K431" s="102" t="b">
        <v>0</v>
      </c>
      <c r="L431" s="102" t="b">
        <v>0</v>
      </c>
    </row>
    <row r="432" spans="1:12" ht="15">
      <c r="A432" s="103" t="s">
        <v>680</v>
      </c>
      <c r="B432" s="102" t="s">
        <v>1406</v>
      </c>
      <c r="C432" s="102">
        <v>2</v>
      </c>
      <c r="D432" s="105">
        <v>0.00034114444375123187</v>
      </c>
      <c r="E432" s="105">
        <v>2.173925886654947</v>
      </c>
      <c r="F432" s="102" t="s">
        <v>2031</v>
      </c>
      <c r="G432" s="102" t="b">
        <v>0</v>
      </c>
      <c r="H432" s="102" t="b">
        <v>0</v>
      </c>
      <c r="I432" s="102" t="b">
        <v>0</v>
      </c>
      <c r="J432" s="102" t="b">
        <v>0</v>
      </c>
      <c r="K432" s="102" t="b">
        <v>0</v>
      </c>
      <c r="L432" s="102" t="b">
        <v>0</v>
      </c>
    </row>
    <row r="433" spans="1:12" ht="15">
      <c r="A433" s="103" t="s">
        <v>1808</v>
      </c>
      <c r="B433" s="102" t="s">
        <v>1809</v>
      </c>
      <c r="C433" s="102">
        <v>2</v>
      </c>
      <c r="D433" s="105">
        <v>0.0004046127118650799</v>
      </c>
      <c r="E433" s="105">
        <v>3.6722364404445473</v>
      </c>
      <c r="F433" s="102" t="s">
        <v>2031</v>
      </c>
      <c r="G433" s="102" t="b">
        <v>1</v>
      </c>
      <c r="H433" s="102" t="b">
        <v>0</v>
      </c>
      <c r="I433" s="102" t="b">
        <v>0</v>
      </c>
      <c r="J433" s="102" t="b">
        <v>0</v>
      </c>
      <c r="K433" s="102" t="b">
        <v>0</v>
      </c>
      <c r="L433" s="102" t="b">
        <v>0</v>
      </c>
    </row>
    <row r="434" spans="1:12" ht="15">
      <c r="A434" s="103" t="s">
        <v>718</v>
      </c>
      <c r="B434" s="102" t="s">
        <v>1810</v>
      </c>
      <c r="C434" s="102">
        <v>2</v>
      </c>
      <c r="D434" s="105">
        <v>0.0004046127118650799</v>
      </c>
      <c r="E434" s="105">
        <v>2.6308437552863224</v>
      </c>
      <c r="F434" s="102" t="s">
        <v>2031</v>
      </c>
      <c r="G434" s="102" t="b">
        <v>0</v>
      </c>
      <c r="H434" s="102" t="b">
        <v>0</v>
      </c>
      <c r="I434" s="102" t="b">
        <v>0</v>
      </c>
      <c r="J434" s="102" t="b">
        <v>0</v>
      </c>
      <c r="K434" s="102" t="b">
        <v>1</v>
      </c>
      <c r="L434" s="102" t="b">
        <v>0</v>
      </c>
    </row>
    <row r="435" spans="1:12" ht="15">
      <c r="A435" s="103" t="s">
        <v>1810</v>
      </c>
      <c r="B435" s="102" t="s">
        <v>691</v>
      </c>
      <c r="C435" s="102">
        <v>2</v>
      </c>
      <c r="D435" s="105">
        <v>0.0004046127118650799</v>
      </c>
      <c r="E435" s="105">
        <v>2.454752496230641</v>
      </c>
      <c r="F435" s="102" t="s">
        <v>2031</v>
      </c>
      <c r="G435" s="102" t="b">
        <v>0</v>
      </c>
      <c r="H435" s="102" t="b">
        <v>1</v>
      </c>
      <c r="I435" s="102" t="b">
        <v>0</v>
      </c>
      <c r="J435" s="102" t="b">
        <v>0</v>
      </c>
      <c r="K435" s="102" t="b">
        <v>0</v>
      </c>
      <c r="L435" s="102" t="b">
        <v>0</v>
      </c>
    </row>
    <row r="436" spans="1:12" ht="15">
      <c r="A436" s="103" t="s">
        <v>677</v>
      </c>
      <c r="B436" s="102" t="s">
        <v>1407</v>
      </c>
      <c r="C436" s="102">
        <v>2</v>
      </c>
      <c r="D436" s="105">
        <v>0.0004046127118650799</v>
      </c>
      <c r="E436" s="105">
        <v>2.0811718334180482</v>
      </c>
      <c r="F436" s="102" t="s">
        <v>2031</v>
      </c>
      <c r="G436" s="102" t="b">
        <v>0</v>
      </c>
      <c r="H436" s="102" t="b">
        <v>0</v>
      </c>
      <c r="I436" s="102" t="b">
        <v>0</v>
      </c>
      <c r="J436" s="102" t="b">
        <v>1</v>
      </c>
      <c r="K436" s="102" t="b">
        <v>0</v>
      </c>
      <c r="L436" s="102" t="b">
        <v>0</v>
      </c>
    </row>
    <row r="437" spans="1:12" ht="15">
      <c r="A437" s="103" t="s">
        <v>675</v>
      </c>
      <c r="B437" s="102" t="s">
        <v>677</v>
      </c>
      <c r="C437" s="102">
        <v>2</v>
      </c>
      <c r="D437" s="105">
        <v>0.00034114444375123187</v>
      </c>
      <c r="E437" s="105">
        <v>0.780141837754067</v>
      </c>
      <c r="F437" s="102" t="s">
        <v>2031</v>
      </c>
      <c r="G437" s="102" t="b">
        <v>0</v>
      </c>
      <c r="H437" s="102" t="b">
        <v>0</v>
      </c>
      <c r="I437" s="102" t="b">
        <v>0</v>
      </c>
      <c r="J437" s="102" t="b">
        <v>0</v>
      </c>
      <c r="K437" s="102" t="b">
        <v>0</v>
      </c>
      <c r="L437" s="102" t="b">
        <v>0</v>
      </c>
    </row>
    <row r="438" spans="1:12" ht="15">
      <c r="A438" s="103" t="s">
        <v>694</v>
      </c>
      <c r="B438" s="102" t="s">
        <v>1813</v>
      </c>
      <c r="C438" s="102">
        <v>2</v>
      </c>
      <c r="D438" s="105">
        <v>0.0004046127118650799</v>
      </c>
      <c r="E438" s="105">
        <v>2.4681164577886228</v>
      </c>
      <c r="F438" s="102" t="s">
        <v>2031</v>
      </c>
      <c r="G438" s="102" t="b">
        <v>0</v>
      </c>
      <c r="H438" s="102" t="b">
        <v>0</v>
      </c>
      <c r="I438" s="102" t="b">
        <v>0</v>
      </c>
      <c r="J438" s="102" t="b">
        <v>0</v>
      </c>
      <c r="K438" s="102" t="b">
        <v>0</v>
      </c>
      <c r="L438" s="102" t="b">
        <v>0</v>
      </c>
    </row>
    <row r="439" spans="1:12" ht="15">
      <c r="A439" s="103" t="s">
        <v>694</v>
      </c>
      <c r="B439" s="102" t="s">
        <v>802</v>
      </c>
      <c r="C439" s="102">
        <v>2</v>
      </c>
      <c r="D439" s="105">
        <v>0.0004046127118650799</v>
      </c>
      <c r="E439" s="105">
        <v>1.7277537682943789</v>
      </c>
      <c r="F439" s="102" t="s">
        <v>2031</v>
      </c>
      <c r="G439" s="102" t="b">
        <v>0</v>
      </c>
      <c r="H439" s="102" t="b">
        <v>0</v>
      </c>
      <c r="I439" s="102" t="b">
        <v>0</v>
      </c>
      <c r="J439" s="102" t="b">
        <v>0</v>
      </c>
      <c r="K439" s="102" t="b">
        <v>0</v>
      </c>
      <c r="L439" s="102" t="b">
        <v>0</v>
      </c>
    </row>
    <row r="440" spans="1:12" ht="15">
      <c r="A440" s="103" t="s">
        <v>1816</v>
      </c>
      <c r="B440" s="102" t="s">
        <v>1263</v>
      </c>
      <c r="C440" s="102">
        <v>2</v>
      </c>
      <c r="D440" s="105">
        <v>0.0004046127118650799</v>
      </c>
      <c r="E440" s="105">
        <v>3.4961451813888664</v>
      </c>
      <c r="F440" s="102" t="s">
        <v>2031</v>
      </c>
      <c r="G440" s="102" t="b">
        <v>0</v>
      </c>
      <c r="H440" s="102" t="b">
        <v>0</v>
      </c>
      <c r="I440" s="102" t="b">
        <v>0</v>
      </c>
      <c r="J440" s="102" t="b">
        <v>0</v>
      </c>
      <c r="K440" s="102" t="b">
        <v>0</v>
      </c>
      <c r="L440" s="102" t="b">
        <v>0</v>
      </c>
    </row>
    <row r="441" spans="1:12" ht="15">
      <c r="A441" s="103" t="s">
        <v>727</v>
      </c>
      <c r="B441" s="102" t="s">
        <v>695</v>
      </c>
      <c r="C441" s="102">
        <v>2</v>
      </c>
      <c r="D441" s="105">
        <v>0.00034114444375123187</v>
      </c>
      <c r="E441" s="105">
        <v>1.4681164577886228</v>
      </c>
      <c r="F441" s="102" t="s">
        <v>2031</v>
      </c>
      <c r="G441" s="102" t="b">
        <v>0</v>
      </c>
      <c r="H441" s="102" t="b">
        <v>0</v>
      </c>
      <c r="I441" s="102" t="b">
        <v>0</v>
      </c>
      <c r="J441" s="102" t="b">
        <v>0</v>
      </c>
      <c r="K441" s="102" t="b">
        <v>0</v>
      </c>
      <c r="L441" s="102" t="b">
        <v>0</v>
      </c>
    </row>
    <row r="442" spans="1:12" ht="15">
      <c r="A442" s="103" t="s">
        <v>889</v>
      </c>
      <c r="B442" s="102" t="s">
        <v>727</v>
      </c>
      <c r="C442" s="102">
        <v>2</v>
      </c>
      <c r="D442" s="105">
        <v>0.0004046127118650799</v>
      </c>
      <c r="E442" s="105">
        <v>2.0701764491165853</v>
      </c>
      <c r="F442" s="102" t="s">
        <v>2031</v>
      </c>
      <c r="G442" s="102" t="b">
        <v>0</v>
      </c>
      <c r="H442" s="102" t="b">
        <v>0</v>
      </c>
      <c r="I442" s="102" t="b">
        <v>0</v>
      </c>
      <c r="J442" s="102" t="b">
        <v>0</v>
      </c>
      <c r="K442" s="102" t="b">
        <v>0</v>
      </c>
      <c r="L442" s="102" t="b">
        <v>0</v>
      </c>
    </row>
    <row r="443" spans="1:12" ht="15">
      <c r="A443" s="103" t="s">
        <v>1190</v>
      </c>
      <c r="B443" s="102" t="s">
        <v>801</v>
      </c>
      <c r="C443" s="102">
        <v>2</v>
      </c>
      <c r="D443" s="105">
        <v>0.0004046127118650799</v>
      </c>
      <c r="E443" s="105">
        <v>2.6308437552863224</v>
      </c>
      <c r="F443" s="102" t="s">
        <v>2031</v>
      </c>
      <c r="G443" s="102" t="b">
        <v>0</v>
      </c>
      <c r="H443" s="102" t="b">
        <v>0</v>
      </c>
      <c r="I443" s="102" t="b">
        <v>0</v>
      </c>
      <c r="J443" s="102" t="b">
        <v>0</v>
      </c>
      <c r="K443" s="102" t="b">
        <v>0</v>
      </c>
      <c r="L443" s="102" t="b">
        <v>0</v>
      </c>
    </row>
    <row r="444" spans="1:12" ht="15">
      <c r="A444" s="103" t="s">
        <v>677</v>
      </c>
      <c r="B444" s="102" t="s">
        <v>687</v>
      </c>
      <c r="C444" s="102">
        <v>2</v>
      </c>
      <c r="D444" s="105">
        <v>0.00034114444375123187</v>
      </c>
      <c r="E444" s="105">
        <v>1.0142250437874352</v>
      </c>
      <c r="F444" s="102" t="s">
        <v>2031</v>
      </c>
      <c r="G444" s="102" t="b">
        <v>0</v>
      </c>
      <c r="H444" s="102" t="b">
        <v>0</v>
      </c>
      <c r="I444" s="102" t="b">
        <v>0</v>
      </c>
      <c r="J444" s="102" t="b">
        <v>0</v>
      </c>
      <c r="K444" s="102" t="b">
        <v>0</v>
      </c>
      <c r="L444" s="102" t="b">
        <v>0</v>
      </c>
    </row>
    <row r="445" spans="1:12" ht="15">
      <c r="A445" s="103" t="s">
        <v>675</v>
      </c>
      <c r="B445" s="102" t="s">
        <v>719</v>
      </c>
      <c r="C445" s="102">
        <v>2</v>
      </c>
      <c r="D445" s="105">
        <v>0.00034114444375123187</v>
      </c>
      <c r="E445" s="105">
        <v>1.15372250056666</v>
      </c>
      <c r="F445" s="102" t="s">
        <v>2031</v>
      </c>
      <c r="G445" s="102" t="b">
        <v>0</v>
      </c>
      <c r="H445" s="102" t="b">
        <v>0</v>
      </c>
      <c r="I445" s="102" t="b">
        <v>0</v>
      </c>
      <c r="J445" s="102" t="b">
        <v>0</v>
      </c>
      <c r="K445" s="102" t="b">
        <v>0</v>
      </c>
      <c r="L445" s="102" t="b">
        <v>0</v>
      </c>
    </row>
    <row r="446" spans="1:12" ht="15">
      <c r="A446" s="103" t="s">
        <v>911</v>
      </c>
      <c r="B446" s="102" t="s">
        <v>675</v>
      </c>
      <c r="C446" s="102">
        <v>2</v>
      </c>
      <c r="D446" s="105">
        <v>0.0004046127118650799</v>
      </c>
      <c r="E446" s="105">
        <v>1.5858766097697992</v>
      </c>
      <c r="F446" s="102" t="s">
        <v>2031</v>
      </c>
      <c r="G446" s="102" t="b">
        <v>0</v>
      </c>
      <c r="H446" s="102" t="b">
        <v>0</v>
      </c>
      <c r="I446" s="102" t="b">
        <v>0</v>
      </c>
      <c r="J446" s="102" t="b">
        <v>0</v>
      </c>
      <c r="K446" s="102" t="b">
        <v>0</v>
      </c>
      <c r="L446" s="102" t="b">
        <v>0</v>
      </c>
    </row>
    <row r="447" spans="1:12" ht="15">
      <c r="A447" s="103" t="s">
        <v>675</v>
      </c>
      <c r="B447" s="102" t="s">
        <v>897</v>
      </c>
      <c r="C447" s="102">
        <v>2</v>
      </c>
      <c r="D447" s="105">
        <v>0.0004046127118650799</v>
      </c>
      <c r="E447" s="105">
        <v>1.5930551943969227</v>
      </c>
      <c r="F447" s="102" t="s">
        <v>2031</v>
      </c>
      <c r="G447" s="102" t="b">
        <v>0</v>
      </c>
      <c r="H447" s="102" t="b">
        <v>0</v>
      </c>
      <c r="I447" s="102" t="b">
        <v>0</v>
      </c>
      <c r="J447" s="102" t="b">
        <v>0</v>
      </c>
      <c r="K447" s="102" t="b">
        <v>1</v>
      </c>
      <c r="L447" s="102" t="b">
        <v>0</v>
      </c>
    </row>
    <row r="448" spans="1:12" ht="15">
      <c r="A448" s="103" t="s">
        <v>671</v>
      </c>
      <c r="B448" s="102" t="s">
        <v>1836</v>
      </c>
      <c r="C448" s="102">
        <v>2</v>
      </c>
      <c r="D448" s="105">
        <v>0.00034114444375123187</v>
      </c>
      <c r="E448" s="105">
        <v>1.600354433138422</v>
      </c>
      <c r="F448" s="102" t="s">
        <v>2031</v>
      </c>
      <c r="G448" s="102" t="b">
        <v>0</v>
      </c>
      <c r="H448" s="102" t="b">
        <v>0</v>
      </c>
      <c r="I448" s="102" t="b">
        <v>0</v>
      </c>
      <c r="J448" s="102" t="b">
        <v>0</v>
      </c>
      <c r="K448" s="102" t="b">
        <v>1</v>
      </c>
      <c r="L448" s="102" t="b">
        <v>0</v>
      </c>
    </row>
    <row r="449" spans="1:12" ht="15">
      <c r="A449" s="103" t="s">
        <v>699</v>
      </c>
      <c r="B449" s="102" t="s">
        <v>367</v>
      </c>
      <c r="C449" s="102">
        <v>2</v>
      </c>
      <c r="D449" s="105">
        <v>0.00034114444375123187</v>
      </c>
      <c r="E449" s="105">
        <v>0.6815646653785477</v>
      </c>
      <c r="F449" s="102" t="s">
        <v>2031</v>
      </c>
      <c r="G449" s="102" t="b">
        <v>0</v>
      </c>
      <c r="H449" s="102" t="b">
        <v>0</v>
      </c>
      <c r="I449" s="102" t="b">
        <v>0</v>
      </c>
      <c r="J449" s="102" t="b">
        <v>0</v>
      </c>
      <c r="K449" s="102" t="b">
        <v>0</v>
      </c>
      <c r="L449" s="102" t="b">
        <v>0</v>
      </c>
    </row>
    <row r="450" spans="1:12" ht="15">
      <c r="A450" s="103" t="s">
        <v>671</v>
      </c>
      <c r="B450" s="102" t="s">
        <v>1417</v>
      </c>
      <c r="C450" s="102">
        <v>2</v>
      </c>
      <c r="D450" s="105">
        <v>0.00034114444375123187</v>
      </c>
      <c r="E450" s="105">
        <v>1.4242631740827407</v>
      </c>
      <c r="F450" s="102" t="s">
        <v>2031</v>
      </c>
      <c r="G450" s="102" t="b">
        <v>0</v>
      </c>
      <c r="H450" s="102" t="b">
        <v>0</v>
      </c>
      <c r="I450" s="102" t="b">
        <v>0</v>
      </c>
      <c r="J450" s="102" t="b">
        <v>0</v>
      </c>
      <c r="K450" s="102" t="b">
        <v>0</v>
      </c>
      <c r="L450" s="102" t="b">
        <v>0</v>
      </c>
    </row>
    <row r="451" spans="1:12" ht="15">
      <c r="A451" s="103" t="s">
        <v>680</v>
      </c>
      <c r="B451" s="102" t="s">
        <v>699</v>
      </c>
      <c r="C451" s="102">
        <v>2</v>
      </c>
      <c r="D451" s="105">
        <v>0.00034114444375123187</v>
      </c>
      <c r="E451" s="105">
        <v>1.1886491434756534</v>
      </c>
      <c r="F451" s="102" t="s">
        <v>2031</v>
      </c>
      <c r="G451" s="102" t="b">
        <v>0</v>
      </c>
      <c r="H451" s="102" t="b">
        <v>0</v>
      </c>
      <c r="I451" s="102" t="b">
        <v>0</v>
      </c>
      <c r="J451" s="102" t="b">
        <v>0</v>
      </c>
      <c r="K451" s="102" t="b">
        <v>0</v>
      </c>
      <c r="L451" s="102" t="b">
        <v>0</v>
      </c>
    </row>
    <row r="452" spans="1:12" ht="15">
      <c r="A452" s="103" t="s">
        <v>677</v>
      </c>
      <c r="B452" s="102" t="s">
        <v>1064</v>
      </c>
      <c r="C452" s="102">
        <v>2</v>
      </c>
      <c r="D452" s="105">
        <v>0.0004046127118650799</v>
      </c>
      <c r="E452" s="105">
        <v>1.8593230838016919</v>
      </c>
      <c r="F452" s="102" t="s">
        <v>2031</v>
      </c>
      <c r="G452" s="102" t="b">
        <v>0</v>
      </c>
      <c r="H452" s="102" t="b">
        <v>0</v>
      </c>
      <c r="I452" s="102" t="b">
        <v>0</v>
      </c>
      <c r="J452" s="102" t="b">
        <v>0</v>
      </c>
      <c r="K452" s="102" t="b">
        <v>0</v>
      </c>
      <c r="L452" s="102" t="b">
        <v>0</v>
      </c>
    </row>
    <row r="453" spans="1:12" ht="15">
      <c r="A453" s="103" t="s">
        <v>1196</v>
      </c>
      <c r="B453" s="102" t="s">
        <v>855</v>
      </c>
      <c r="C453" s="102">
        <v>2</v>
      </c>
      <c r="D453" s="105">
        <v>0.00034114444375123187</v>
      </c>
      <c r="E453" s="105">
        <v>2.7179939310052226</v>
      </c>
      <c r="F453" s="102" t="s">
        <v>2031</v>
      </c>
      <c r="G453" s="102" t="b">
        <v>0</v>
      </c>
      <c r="H453" s="102" t="b">
        <v>0</v>
      </c>
      <c r="I453" s="102" t="b">
        <v>0</v>
      </c>
      <c r="J453" s="102" t="b">
        <v>0</v>
      </c>
      <c r="K453" s="102" t="b">
        <v>0</v>
      </c>
      <c r="L453" s="102" t="b">
        <v>0</v>
      </c>
    </row>
    <row r="454" spans="1:12" ht="15">
      <c r="A454" s="103" t="s">
        <v>684</v>
      </c>
      <c r="B454" s="102" t="s">
        <v>754</v>
      </c>
      <c r="C454" s="102">
        <v>2</v>
      </c>
      <c r="D454" s="105">
        <v>0.00034114444375123187</v>
      </c>
      <c r="E454" s="105">
        <v>1.5419026719495412</v>
      </c>
      <c r="F454" s="102" t="s">
        <v>2031</v>
      </c>
      <c r="G454" s="102" t="b">
        <v>0</v>
      </c>
      <c r="H454" s="102" t="b">
        <v>0</v>
      </c>
      <c r="I454" s="102" t="b">
        <v>0</v>
      </c>
      <c r="J454" s="102" t="b">
        <v>0</v>
      </c>
      <c r="K454" s="102" t="b">
        <v>0</v>
      </c>
      <c r="L454" s="102" t="b">
        <v>0</v>
      </c>
    </row>
    <row r="455" spans="1:12" ht="15">
      <c r="A455" s="103" t="s">
        <v>1421</v>
      </c>
      <c r="B455" s="102" t="s">
        <v>1412</v>
      </c>
      <c r="C455" s="102">
        <v>2</v>
      </c>
      <c r="D455" s="105">
        <v>0.00034114444375123187</v>
      </c>
      <c r="E455" s="105">
        <v>3.320053922333185</v>
      </c>
      <c r="F455" s="102" t="s">
        <v>2031</v>
      </c>
      <c r="G455" s="102" t="b">
        <v>0</v>
      </c>
      <c r="H455" s="102" t="b">
        <v>0</v>
      </c>
      <c r="I455" s="102" t="b">
        <v>0</v>
      </c>
      <c r="J455" s="102" t="b">
        <v>0</v>
      </c>
      <c r="K455" s="102" t="b">
        <v>0</v>
      </c>
      <c r="L455" s="102" t="b">
        <v>0</v>
      </c>
    </row>
    <row r="456" spans="1:12" ht="15">
      <c r="A456" s="103" t="s">
        <v>1412</v>
      </c>
      <c r="B456" s="102" t="s">
        <v>1840</v>
      </c>
      <c r="C456" s="102">
        <v>2</v>
      </c>
      <c r="D456" s="105">
        <v>0.00034114444375123187</v>
      </c>
      <c r="E456" s="105">
        <v>3.4961451813888664</v>
      </c>
      <c r="F456" s="102" t="s">
        <v>2031</v>
      </c>
      <c r="G456" s="102" t="b">
        <v>0</v>
      </c>
      <c r="H456" s="102" t="b">
        <v>0</v>
      </c>
      <c r="I456" s="102" t="b">
        <v>0</v>
      </c>
      <c r="J456" s="102" t="b">
        <v>0</v>
      </c>
      <c r="K456" s="102" t="b">
        <v>0</v>
      </c>
      <c r="L456" s="102" t="b">
        <v>0</v>
      </c>
    </row>
    <row r="457" spans="1:12" ht="15">
      <c r="A457" s="103" t="s">
        <v>1840</v>
      </c>
      <c r="B457" s="102" t="s">
        <v>704</v>
      </c>
      <c r="C457" s="102">
        <v>2</v>
      </c>
      <c r="D457" s="105">
        <v>0.00034114444375123187</v>
      </c>
      <c r="E457" s="105">
        <v>2.558293088137711</v>
      </c>
      <c r="F457" s="102" t="s">
        <v>2031</v>
      </c>
      <c r="G457" s="102" t="b">
        <v>0</v>
      </c>
      <c r="H457" s="102" t="b">
        <v>0</v>
      </c>
      <c r="I457" s="102" t="b">
        <v>0</v>
      </c>
      <c r="J457" s="102" t="b">
        <v>0</v>
      </c>
      <c r="K457" s="102" t="b">
        <v>0</v>
      </c>
      <c r="L457" s="102" t="b">
        <v>0</v>
      </c>
    </row>
    <row r="458" spans="1:12" ht="15">
      <c r="A458" s="103" t="s">
        <v>704</v>
      </c>
      <c r="B458" s="102" t="s">
        <v>367</v>
      </c>
      <c r="C458" s="102">
        <v>2</v>
      </c>
      <c r="D458" s="105">
        <v>0.00034114444375123187</v>
      </c>
      <c r="E458" s="105">
        <v>0.7460226546054661</v>
      </c>
      <c r="F458" s="102" t="s">
        <v>2031</v>
      </c>
      <c r="G458" s="102" t="b">
        <v>0</v>
      </c>
      <c r="H458" s="102" t="b">
        <v>0</v>
      </c>
      <c r="I458" s="102" t="b">
        <v>0</v>
      </c>
      <c r="J458" s="102" t="b">
        <v>0</v>
      </c>
      <c r="K458" s="102" t="b">
        <v>0</v>
      </c>
      <c r="L458" s="102" t="b">
        <v>0</v>
      </c>
    </row>
    <row r="459" spans="1:12" ht="15">
      <c r="A459" s="103" t="s">
        <v>671</v>
      </c>
      <c r="B459" s="102" t="s">
        <v>864</v>
      </c>
      <c r="C459" s="102">
        <v>2</v>
      </c>
      <c r="D459" s="105">
        <v>0.00034114444375123187</v>
      </c>
      <c r="E459" s="105">
        <v>0.9471419193630783</v>
      </c>
      <c r="F459" s="102" t="s">
        <v>2031</v>
      </c>
      <c r="G459" s="102" t="b">
        <v>0</v>
      </c>
      <c r="H459" s="102" t="b">
        <v>0</v>
      </c>
      <c r="I459" s="102" t="b">
        <v>0</v>
      </c>
      <c r="J459" s="102" t="b">
        <v>0</v>
      </c>
      <c r="K459" s="102" t="b">
        <v>0</v>
      </c>
      <c r="L459" s="102" t="b">
        <v>0</v>
      </c>
    </row>
    <row r="460" spans="1:12" ht="15">
      <c r="A460" s="103" t="s">
        <v>1081</v>
      </c>
      <c r="B460" s="102" t="s">
        <v>673</v>
      </c>
      <c r="C460" s="102">
        <v>2</v>
      </c>
      <c r="D460" s="105">
        <v>0.00034114444375123187</v>
      </c>
      <c r="E460" s="105">
        <v>1.6021985738367923</v>
      </c>
      <c r="F460" s="102" t="s">
        <v>2031</v>
      </c>
      <c r="G460" s="102" t="b">
        <v>0</v>
      </c>
      <c r="H460" s="102" t="b">
        <v>0</v>
      </c>
      <c r="I460" s="102" t="b">
        <v>0</v>
      </c>
      <c r="J460" s="102" t="b">
        <v>0</v>
      </c>
      <c r="K460" s="102" t="b">
        <v>0</v>
      </c>
      <c r="L460" s="102" t="b">
        <v>0</v>
      </c>
    </row>
    <row r="461" spans="1:12" ht="15">
      <c r="A461" s="103" t="s">
        <v>692</v>
      </c>
      <c r="B461" s="102" t="s">
        <v>671</v>
      </c>
      <c r="C461" s="102">
        <v>2</v>
      </c>
      <c r="D461" s="105">
        <v>0.00034114444375123187</v>
      </c>
      <c r="E461" s="105">
        <v>0.39256949639609184</v>
      </c>
      <c r="F461" s="102" t="s">
        <v>2031</v>
      </c>
      <c r="G461" s="102" t="b">
        <v>0</v>
      </c>
      <c r="H461" s="102" t="b">
        <v>0</v>
      </c>
      <c r="I461" s="102" t="b">
        <v>0</v>
      </c>
      <c r="J461" s="102" t="b">
        <v>0</v>
      </c>
      <c r="K461" s="102" t="b">
        <v>0</v>
      </c>
      <c r="L461" s="102" t="b">
        <v>0</v>
      </c>
    </row>
    <row r="462" spans="1:12" ht="15">
      <c r="A462" s="103" t="s">
        <v>728</v>
      </c>
      <c r="B462" s="102" t="s">
        <v>680</v>
      </c>
      <c r="C462" s="102">
        <v>2</v>
      </c>
      <c r="D462" s="105">
        <v>0.0004046127118650799</v>
      </c>
      <c r="E462" s="105">
        <v>1.3397979805289422</v>
      </c>
      <c r="F462" s="102" t="s">
        <v>2031</v>
      </c>
      <c r="G462" s="102" t="b">
        <v>0</v>
      </c>
      <c r="H462" s="102" t="b">
        <v>0</v>
      </c>
      <c r="I462" s="102" t="b">
        <v>0</v>
      </c>
      <c r="J462" s="102" t="b">
        <v>0</v>
      </c>
      <c r="K462" s="102" t="b">
        <v>0</v>
      </c>
      <c r="L462" s="102" t="b">
        <v>0</v>
      </c>
    </row>
    <row r="463" spans="1:12" ht="15">
      <c r="A463" s="103" t="s">
        <v>702</v>
      </c>
      <c r="B463" s="102" t="s">
        <v>671</v>
      </c>
      <c r="C463" s="102">
        <v>2</v>
      </c>
      <c r="D463" s="105">
        <v>0.0004046127118650799</v>
      </c>
      <c r="E463" s="105">
        <v>0.4663557105570106</v>
      </c>
      <c r="F463" s="102" t="s">
        <v>2031</v>
      </c>
      <c r="G463" s="102" t="b">
        <v>0</v>
      </c>
      <c r="H463" s="102" t="b">
        <v>0</v>
      </c>
      <c r="I463" s="102" t="b">
        <v>0</v>
      </c>
      <c r="J463" s="102" t="b">
        <v>0</v>
      </c>
      <c r="K463" s="102" t="b">
        <v>0</v>
      </c>
      <c r="L463" s="102" t="b">
        <v>0</v>
      </c>
    </row>
    <row r="464" spans="1:12" ht="15">
      <c r="A464" s="103" t="s">
        <v>702</v>
      </c>
      <c r="B464" s="102" t="s">
        <v>737</v>
      </c>
      <c r="C464" s="102">
        <v>2</v>
      </c>
      <c r="D464" s="105">
        <v>0.0004046127118650799</v>
      </c>
      <c r="E464" s="105">
        <v>1.6388126849575977</v>
      </c>
      <c r="F464" s="102" t="s">
        <v>2031</v>
      </c>
      <c r="G464" s="102" t="b">
        <v>0</v>
      </c>
      <c r="H464" s="102" t="b">
        <v>0</v>
      </c>
      <c r="I464" s="102" t="b">
        <v>0</v>
      </c>
      <c r="J464" s="102" t="b">
        <v>0</v>
      </c>
      <c r="K464" s="102" t="b">
        <v>0</v>
      </c>
      <c r="L464" s="102" t="b">
        <v>0</v>
      </c>
    </row>
    <row r="465" spans="1:12" ht="15">
      <c r="A465" s="103" t="s">
        <v>698</v>
      </c>
      <c r="B465" s="102" t="s">
        <v>732</v>
      </c>
      <c r="C465" s="102">
        <v>2</v>
      </c>
      <c r="D465" s="105">
        <v>0.00034114444375123187</v>
      </c>
      <c r="E465" s="105">
        <v>1.533144832920725</v>
      </c>
      <c r="F465" s="102" t="s">
        <v>2031</v>
      </c>
      <c r="G465" s="102" t="b">
        <v>0</v>
      </c>
      <c r="H465" s="102" t="b">
        <v>0</v>
      </c>
      <c r="I465" s="102" t="b">
        <v>0</v>
      </c>
      <c r="J465" s="102" t="b">
        <v>0</v>
      </c>
      <c r="K465" s="102" t="b">
        <v>0</v>
      </c>
      <c r="L465" s="102" t="b">
        <v>0</v>
      </c>
    </row>
    <row r="466" spans="1:12" ht="15">
      <c r="A466" s="103" t="s">
        <v>1079</v>
      </c>
      <c r="B466" s="102" t="s">
        <v>367</v>
      </c>
      <c r="C466" s="102">
        <v>2</v>
      </c>
      <c r="D466" s="105">
        <v>0.0004046127118650799</v>
      </c>
      <c r="E466" s="105">
        <v>1.444992658941485</v>
      </c>
      <c r="F466" s="102" t="s">
        <v>2031</v>
      </c>
      <c r="G466" s="102" t="b">
        <v>0</v>
      </c>
      <c r="H466" s="102" t="b">
        <v>0</v>
      </c>
      <c r="I466" s="102" t="b">
        <v>0</v>
      </c>
      <c r="J466" s="102" t="b">
        <v>0</v>
      </c>
      <c r="K466" s="102" t="b">
        <v>0</v>
      </c>
      <c r="L466" s="102" t="b">
        <v>0</v>
      </c>
    </row>
    <row r="467" spans="1:12" ht="15">
      <c r="A467" s="103" t="s">
        <v>676</v>
      </c>
      <c r="B467" s="102" t="s">
        <v>713</v>
      </c>
      <c r="C467" s="102">
        <v>2</v>
      </c>
      <c r="D467" s="105">
        <v>0.0004046127118650799</v>
      </c>
      <c r="E467" s="105">
        <v>1.1759988952778122</v>
      </c>
      <c r="F467" s="102" t="s">
        <v>2031</v>
      </c>
      <c r="G467" s="102" t="b">
        <v>0</v>
      </c>
      <c r="H467" s="102" t="b">
        <v>0</v>
      </c>
      <c r="I467" s="102" t="b">
        <v>0</v>
      </c>
      <c r="J467" s="102" t="b">
        <v>0</v>
      </c>
      <c r="K467" s="102" t="b">
        <v>0</v>
      </c>
      <c r="L467" s="102" t="b">
        <v>0</v>
      </c>
    </row>
    <row r="468" spans="1:12" ht="15">
      <c r="A468" s="103" t="s">
        <v>1198</v>
      </c>
      <c r="B468" s="102" t="s">
        <v>676</v>
      </c>
      <c r="C468" s="102">
        <v>2</v>
      </c>
      <c r="D468" s="105">
        <v>0.0004046127118650799</v>
      </c>
      <c r="E468" s="105">
        <v>1.9088084468816102</v>
      </c>
      <c r="F468" s="102" t="s">
        <v>2031</v>
      </c>
      <c r="G468" s="102" t="b">
        <v>0</v>
      </c>
      <c r="H468" s="102" t="b">
        <v>0</v>
      </c>
      <c r="I468" s="102" t="b">
        <v>0</v>
      </c>
      <c r="J468" s="102" t="b">
        <v>0</v>
      </c>
      <c r="K468" s="102" t="b">
        <v>0</v>
      </c>
      <c r="L468" s="102" t="b">
        <v>0</v>
      </c>
    </row>
    <row r="469" spans="1:12" ht="15">
      <c r="A469" s="103" t="s">
        <v>751</v>
      </c>
      <c r="B469" s="102" t="s">
        <v>751</v>
      </c>
      <c r="C469" s="102">
        <v>2</v>
      </c>
      <c r="D469" s="105">
        <v>0.0004046127118650799</v>
      </c>
      <c r="E469" s="105">
        <v>1.894085190060904</v>
      </c>
      <c r="F469" s="102" t="s">
        <v>2031</v>
      </c>
      <c r="G469" s="102" t="b">
        <v>1</v>
      </c>
      <c r="H469" s="102" t="b">
        <v>0</v>
      </c>
      <c r="I469" s="102" t="b">
        <v>0</v>
      </c>
      <c r="J469" s="102" t="b">
        <v>1</v>
      </c>
      <c r="K469" s="102" t="b">
        <v>0</v>
      </c>
      <c r="L469" s="102" t="b">
        <v>0</v>
      </c>
    </row>
    <row r="470" spans="1:12" ht="15">
      <c r="A470" s="103" t="s">
        <v>833</v>
      </c>
      <c r="B470" s="102" t="s">
        <v>930</v>
      </c>
      <c r="C470" s="102">
        <v>2</v>
      </c>
      <c r="D470" s="105">
        <v>0.00034114444375123187</v>
      </c>
      <c r="E470" s="105">
        <v>2.429198391758253</v>
      </c>
      <c r="F470" s="102" t="s">
        <v>2031</v>
      </c>
      <c r="G470" s="102" t="b">
        <v>0</v>
      </c>
      <c r="H470" s="102" t="b">
        <v>0</v>
      </c>
      <c r="I470" s="102" t="b">
        <v>0</v>
      </c>
      <c r="J470" s="102" t="b">
        <v>0</v>
      </c>
      <c r="K470" s="102" t="b">
        <v>0</v>
      </c>
      <c r="L470" s="102" t="b">
        <v>0</v>
      </c>
    </row>
    <row r="471" spans="1:12" ht="15">
      <c r="A471" s="103" t="s">
        <v>906</v>
      </c>
      <c r="B471" s="102" t="s">
        <v>751</v>
      </c>
      <c r="C471" s="102">
        <v>2</v>
      </c>
      <c r="D471" s="105">
        <v>0.0004046127118650799</v>
      </c>
      <c r="E471" s="105">
        <v>2.195115185724885</v>
      </c>
      <c r="F471" s="102" t="s">
        <v>2031</v>
      </c>
      <c r="G471" s="102" t="b">
        <v>0</v>
      </c>
      <c r="H471" s="102" t="b">
        <v>0</v>
      </c>
      <c r="I471" s="102" t="b">
        <v>0</v>
      </c>
      <c r="J471" s="102" t="b">
        <v>1</v>
      </c>
      <c r="K471" s="102" t="b">
        <v>0</v>
      </c>
      <c r="L471" s="102" t="b">
        <v>0</v>
      </c>
    </row>
    <row r="472" spans="1:12" ht="15">
      <c r="A472" s="103" t="s">
        <v>671</v>
      </c>
      <c r="B472" s="102" t="s">
        <v>1322</v>
      </c>
      <c r="C472" s="102">
        <v>2</v>
      </c>
      <c r="D472" s="105">
        <v>0.00034114444375123187</v>
      </c>
      <c r="E472" s="105">
        <v>1.4242631740827407</v>
      </c>
      <c r="F472" s="102" t="s">
        <v>2031</v>
      </c>
      <c r="G472" s="102" t="b">
        <v>0</v>
      </c>
      <c r="H472" s="102" t="b">
        <v>0</v>
      </c>
      <c r="I472" s="102" t="b">
        <v>0</v>
      </c>
      <c r="J472" s="102" t="b">
        <v>0</v>
      </c>
      <c r="K472" s="102" t="b">
        <v>0</v>
      </c>
      <c r="L472" s="102" t="b">
        <v>0</v>
      </c>
    </row>
    <row r="473" spans="1:12" ht="15">
      <c r="A473" s="103" t="s">
        <v>687</v>
      </c>
      <c r="B473" s="102" t="s">
        <v>954</v>
      </c>
      <c r="C473" s="102">
        <v>2</v>
      </c>
      <c r="D473" s="105">
        <v>0.00034114444375123187</v>
      </c>
      <c r="E473" s="105">
        <v>1.8977194747159978</v>
      </c>
      <c r="F473" s="102" t="s">
        <v>2031</v>
      </c>
      <c r="G473" s="102" t="b">
        <v>0</v>
      </c>
      <c r="H473" s="102" t="b">
        <v>0</v>
      </c>
      <c r="I473" s="102" t="b">
        <v>0</v>
      </c>
      <c r="J473" s="102" t="b">
        <v>0</v>
      </c>
      <c r="K473" s="102" t="b">
        <v>0</v>
      </c>
      <c r="L473" s="102" t="b">
        <v>0</v>
      </c>
    </row>
    <row r="474" spans="1:12" ht="15">
      <c r="A474" s="103" t="s">
        <v>671</v>
      </c>
      <c r="B474" s="102" t="s">
        <v>829</v>
      </c>
      <c r="C474" s="102">
        <v>2</v>
      </c>
      <c r="D474" s="105">
        <v>0.00034114444375123187</v>
      </c>
      <c r="E474" s="105">
        <v>0.9982944418104597</v>
      </c>
      <c r="F474" s="102" t="s">
        <v>2031</v>
      </c>
      <c r="G474" s="102" t="b">
        <v>0</v>
      </c>
      <c r="H474" s="102" t="b">
        <v>0</v>
      </c>
      <c r="I474" s="102" t="b">
        <v>0</v>
      </c>
      <c r="J474" s="102" t="b">
        <v>0</v>
      </c>
      <c r="K474" s="102" t="b">
        <v>0</v>
      </c>
      <c r="L474" s="102" t="b">
        <v>0</v>
      </c>
    </row>
    <row r="475" spans="1:12" ht="15">
      <c r="A475" s="103" t="s">
        <v>829</v>
      </c>
      <c r="B475" s="102" t="s">
        <v>741</v>
      </c>
      <c r="C475" s="102">
        <v>2</v>
      </c>
      <c r="D475" s="105">
        <v>0.00034114444375123187</v>
      </c>
      <c r="E475" s="105">
        <v>2.0438475103942357</v>
      </c>
      <c r="F475" s="102" t="s">
        <v>2031</v>
      </c>
      <c r="G475" s="102" t="b">
        <v>0</v>
      </c>
      <c r="H475" s="102" t="b">
        <v>0</v>
      </c>
      <c r="I475" s="102" t="b">
        <v>0</v>
      </c>
      <c r="J475" s="102" t="b">
        <v>0</v>
      </c>
      <c r="K475" s="102" t="b">
        <v>0</v>
      </c>
      <c r="L475" s="102" t="b">
        <v>0</v>
      </c>
    </row>
    <row r="476" spans="1:12" ht="15">
      <c r="A476" s="103" t="s">
        <v>685</v>
      </c>
      <c r="B476" s="102" t="s">
        <v>738</v>
      </c>
      <c r="C476" s="102">
        <v>2</v>
      </c>
      <c r="D476" s="105">
        <v>0.0004046127118650799</v>
      </c>
      <c r="E476" s="105">
        <v>1.4627214259019163</v>
      </c>
      <c r="F476" s="102" t="s">
        <v>2031</v>
      </c>
      <c r="G476" s="102" t="b">
        <v>0</v>
      </c>
      <c r="H476" s="102" t="b">
        <v>0</v>
      </c>
      <c r="I476" s="102" t="b">
        <v>0</v>
      </c>
      <c r="J476" s="102" t="b">
        <v>0</v>
      </c>
      <c r="K476" s="102" t="b">
        <v>0</v>
      </c>
      <c r="L476" s="102" t="b">
        <v>0</v>
      </c>
    </row>
    <row r="477" spans="1:12" ht="15">
      <c r="A477" s="103" t="s">
        <v>738</v>
      </c>
      <c r="B477" s="102" t="s">
        <v>1076</v>
      </c>
      <c r="C477" s="102">
        <v>2</v>
      </c>
      <c r="D477" s="105">
        <v>0.0004046127118650799</v>
      </c>
      <c r="E477" s="105">
        <v>2.320053922333185</v>
      </c>
      <c r="F477" s="102" t="s">
        <v>2031</v>
      </c>
      <c r="G477" s="102" t="b">
        <v>0</v>
      </c>
      <c r="H477" s="102" t="b">
        <v>0</v>
      </c>
      <c r="I477" s="102" t="b">
        <v>0</v>
      </c>
      <c r="J477" s="102" t="b">
        <v>0</v>
      </c>
      <c r="K477" s="102" t="b">
        <v>0</v>
      </c>
      <c r="L477" s="102" t="b">
        <v>0</v>
      </c>
    </row>
    <row r="478" spans="1:12" ht="15">
      <c r="A478" s="103" t="s">
        <v>1076</v>
      </c>
      <c r="B478" s="102" t="s">
        <v>863</v>
      </c>
      <c r="C478" s="102">
        <v>2</v>
      </c>
      <c r="D478" s="105">
        <v>0.0004046127118650799</v>
      </c>
      <c r="E478" s="105">
        <v>2.6210839179971663</v>
      </c>
      <c r="F478" s="102" t="s">
        <v>2031</v>
      </c>
      <c r="G478" s="102" t="b">
        <v>0</v>
      </c>
      <c r="H478" s="102" t="b">
        <v>0</v>
      </c>
      <c r="I478" s="102" t="b">
        <v>0</v>
      </c>
      <c r="J478" s="102" t="b">
        <v>0</v>
      </c>
      <c r="K478" s="102" t="b">
        <v>0</v>
      </c>
      <c r="L478" s="102" t="b">
        <v>0</v>
      </c>
    </row>
    <row r="479" spans="1:12" ht="15">
      <c r="A479" s="103" t="s">
        <v>894</v>
      </c>
      <c r="B479" s="102" t="s">
        <v>983</v>
      </c>
      <c r="C479" s="102">
        <v>2</v>
      </c>
      <c r="D479" s="105">
        <v>0.0004046127118650799</v>
      </c>
      <c r="E479" s="105">
        <v>2.5930551943969227</v>
      </c>
      <c r="F479" s="102" t="s">
        <v>2031</v>
      </c>
      <c r="G479" s="102" t="b">
        <v>0</v>
      </c>
      <c r="H479" s="102" t="b">
        <v>0</v>
      </c>
      <c r="I479" s="102" t="b">
        <v>0</v>
      </c>
      <c r="J479" s="102" t="b">
        <v>0</v>
      </c>
      <c r="K479" s="102" t="b">
        <v>0</v>
      </c>
      <c r="L479" s="102" t="b">
        <v>0</v>
      </c>
    </row>
    <row r="480" spans="1:12" ht="15">
      <c r="A480" s="103" t="s">
        <v>806</v>
      </c>
      <c r="B480" s="102" t="s">
        <v>672</v>
      </c>
      <c r="C480" s="102">
        <v>2</v>
      </c>
      <c r="D480" s="105">
        <v>0.0004046127118650799</v>
      </c>
      <c r="E480" s="105">
        <v>1.15372250056666</v>
      </c>
      <c r="F480" s="102" t="s">
        <v>2031</v>
      </c>
      <c r="G480" s="102" t="b">
        <v>0</v>
      </c>
      <c r="H480" s="102" t="b">
        <v>0</v>
      </c>
      <c r="I480" s="102" t="b">
        <v>0</v>
      </c>
      <c r="J480" s="102" t="b">
        <v>0</v>
      </c>
      <c r="K480" s="102" t="b">
        <v>0</v>
      </c>
      <c r="L480" s="102" t="b">
        <v>0</v>
      </c>
    </row>
    <row r="481" spans="1:12" ht="15">
      <c r="A481" s="103" t="s">
        <v>1203</v>
      </c>
      <c r="B481" s="102" t="s">
        <v>672</v>
      </c>
      <c r="C481" s="102">
        <v>2</v>
      </c>
      <c r="D481" s="105">
        <v>0.00034114444375123187</v>
      </c>
      <c r="E481" s="105">
        <v>1.5930551943969227</v>
      </c>
      <c r="F481" s="102" t="s">
        <v>2031</v>
      </c>
      <c r="G481" s="102" t="b">
        <v>0</v>
      </c>
      <c r="H481" s="102" t="b">
        <v>0</v>
      </c>
      <c r="I481" s="102" t="b">
        <v>0</v>
      </c>
      <c r="J481" s="102" t="b">
        <v>0</v>
      </c>
      <c r="K481" s="102" t="b">
        <v>0</v>
      </c>
      <c r="L481" s="102" t="b">
        <v>0</v>
      </c>
    </row>
    <row r="482" spans="1:12" ht="15">
      <c r="A482" s="103" t="s">
        <v>685</v>
      </c>
      <c r="B482" s="102" t="s">
        <v>806</v>
      </c>
      <c r="C482" s="102">
        <v>2</v>
      </c>
      <c r="D482" s="105">
        <v>0.0004046127118650799</v>
      </c>
      <c r="E482" s="105">
        <v>1.7179939310052226</v>
      </c>
      <c r="F482" s="102" t="s">
        <v>2031</v>
      </c>
      <c r="G482" s="102" t="b">
        <v>0</v>
      </c>
      <c r="H482" s="102" t="b">
        <v>0</v>
      </c>
      <c r="I482" s="102" t="b">
        <v>0</v>
      </c>
      <c r="J482" s="102" t="b">
        <v>0</v>
      </c>
      <c r="K482" s="102" t="b">
        <v>0</v>
      </c>
      <c r="L482" s="102" t="b">
        <v>0</v>
      </c>
    </row>
    <row r="483" spans="1:12" ht="15">
      <c r="A483" s="103" t="s">
        <v>897</v>
      </c>
      <c r="B483" s="102" t="s">
        <v>687</v>
      </c>
      <c r="C483" s="102">
        <v>2</v>
      </c>
      <c r="D483" s="105">
        <v>0.00034114444375123187</v>
      </c>
      <c r="E483" s="105">
        <v>1.8271384004302906</v>
      </c>
      <c r="F483" s="102" t="s">
        <v>2031</v>
      </c>
      <c r="G483" s="102" t="b">
        <v>0</v>
      </c>
      <c r="H483" s="102" t="b">
        <v>1</v>
      </c>
      <c r="I483" s="102" t="b">
        <v>0</v>
      </c>
      <c r="J483" s="102" t="b">
        <v>0</v>
      </c>
      <c r="K483" s="102" t="b">
        <v>0</v>
      </c>
      <c r="L483" s="102" t="b">
        <v>0</v>
      </c>
    </row>
    <row r="484" spans="1:12" ht="15">
      <c r="A484" s="103" t="s">
        <v>1864</v>
      </c>
      <c r="B484" s="102" t="s">
        <v>1865</v>
      </c>
      <c r="C484" s="102">
        <v>2</v>
      </c>
      <c r="D484" s="105">
        <v>0.00034114444375123187</v>
      </c>
      <c r="E484" s="105">
        <v>3.6722364404445473</v>
      </c>
      <c r="F484" s="102" t="s">
        <v>2031</v>
      </c>
      <c r="G484" s="102" t="b">
        <v>0</v>
      </c>
      <c r="H484" s="102" t="b">
        <v>0</v>
      </c>
      <c r="I484" s="102" t="b">
        <v>0</v>
      </c>
      <c r="J484" s="102" t="b">
        <v>0</v>
      </c>
      <c r="K484" s="102" t="b">
        <v>0</v>
      </c>
      <c r="L484" s="102" t="b">
        <v>0</v>
      </c>
    </row>
    <row r="485" spans="1:12" ht="15">
      <c r="A485" s="103" t="s">
        <v>1865</v>
      </c>
      <c r="B485" s="102" t="s">
        <v>691</v>
      </c>
      <c r="C485" s="102">
        <v>2</v>
      </c>
      <c r="D485" s="105">
        <v>0.00034114444375123187</v>
      </c>
      <c r="E485" s="105">
        <v>2.454752496230641</v>
      </c>
      <c r="F485" s="102" t="s">
        <v>2031</v>
      </c>
      <c r="G485" s="102" t="b">
        <v>0</v>
      </c>
      <c r="H485" s="102" t="b">
        <v>0</v>
      </c>
      <c r="I485" s="102" t="b">
        <v>0</v>
      </c>
      <c r="J485" s="102" t="b">
        <v>0</v>
      </c>
      <c r="K485" s="102" t="b">
        <v>0</v>
      </c>
      <c r="L485" s="102" t="b">
        <v>0</v>
      </c>
    </row>
    <row r="486" spans="1:12" ht="15">
      <c r="A486" s="103" t="s">
        <v>691</v>
      </c>
      <c r="B486" s="102" t="s">
        <v>753</v>
      </c>
      <c r="C486" s="102">
        <v>2</v>
      </c>
      <c r="D486" s="105">
        <v>0.00034114444375123187</v>
      </c>
      <c r="E486" s="105">
        <v>1.5667262556745734</v>
      </c>
      <c r="F486" s="102" t="s">
        <v>2031</v>
      </c>
      <c r="G486" s="102" t="b">
        <v>0</v>
      </c>
      <c r="H486" s="102" t="b">
        <v>0</v>
      </c>
      <c r="I486" s="102" t="b">
        <v>0</v>
      </c>
      <c r="J486" s="102" t="b">
        <v>0</v>
      </c>
      <c r="K486" s="102" t="b">
        <v>0</v>
      </c>
      <c r="L486" s="102" t="b">
        <v>0</v>
      </c>
    </row>
    <row r="487" spans="1:12" ht="15">
      <c r="A487" s="103" t="s">
        <v>672</v>
      </c>
      <c r="B487" s="102" t="s">
        <v>721</v>
      </c>
      <c r="C487" s="102">
        <v>2</v>
      </c>
      <c r="D487" s="105">
        <v>0.00034114444375123187</v>
      </c>
      <c r="E487" s="105">
        <v>0.8490883806338535</v>
      </c>
      <c r="F487" s="102" t="s">
        <v>2031</v>
      </c>
      <c r="G487" s="102" t="b">
        <v>0</v>
      </c>
      <c r="H487" s="102" t="b">
        <v>0</v>
      </c>
      <c r="I487" s="102" t="b">
        <v>0</v>
      </c>
      <c r="J487" s="102" t="b">
        <v>0</v>
      </c>
      <c r="K487" s="102" t="b">
        <v>0</v>
      </c>
      <c r="L487" s="102" t="b">
        <v>0</v>
      </c>
    </row>
    <row r="488" spans="1:12" ht="15">
      <c r="A488" s="103" t="s">
        <v>687</v>
      </c>
      <c r="B488" s="102" t="s">
        <v>793</v>
      </c>
      <c r="C488" s="102">
        <v>2</v>
      </c>
      <c r="D488" s="105">
        <v>0.00034114444375123187</v>
      </c>
      <c r="E488" s="105">
        <v>1.7014248295720296</v>
      </c>
      <c r="F488" s="102" t="s">
        <v>2031</v>
      </c>
      <c r="G488" s="102" t="b">
        <v>0</v>
      </c>
      <c r="H488" s="102" t="b">
        <v>0</v>
      </c>
      <c r="I488" s="102" t="b">
        <v>0</v>
      </c>
      <c r="J488" s="102" t="b">
        <v>0</v>
      </c>
      <c r="K488" s="102" t="b">
        <v>0</v>
      </c>
      <c r="L488" s="102" t="b">
        <v>0</v>
      </c>
    </row>
    <row r="489" spans="1:12" ht="15">
      <c r="A489" s="103" t="s">
        <v>674</v>
      </c>
      <c r="B489" s="102" t="s">
        <v>863</v>
      </c>
      <c r="C489" s="102">
        <v>2</v>
      </c>
      <c r="D489" s="105">
        <v>0.0004046127118650799</v>
      </c>
      <c r="E489" s="105">
        <v>1.4224268310427435</v>
      </c>
      <c r="F489" s="102" t="s">
        <v>2031</v>
      </c>
      <c r="G489" s="102" t="b">
        <v>0</v>
      </c>
      <c r="H489" s="102" t="b">
        <v>0</v>
      </c>
      <c r="I489" s="102" t="b">
        <v>0</v>
      </c>
      <c r="J489" s="102" t="b">
        <v>0</v>
      </c>
      <c r="K489" s="102" t="b">
        <v>0</v>
      </c>
      <c r="L489" s="102" t="b">
        <v>0</v>
      </c>
    </row>
    <row r="490" spans="1:12" ht="15">
      <c r="A490" s="103" t="s">
        <v>766</v>
      </c>
      <c r="B490" s="102" t="s">
        <v>674</v>
      </c>
      <c r="C490" s="102">
        <v>2</v>
      </c>
      <c r="D490" s="105">
        <v>0.00034114444375123187</v>
      </c>
      <c r="E490" s="105">
        <v>1.2196833772156221</v>
      </c>
      <c r="F490" s="102" t="s">
        <v>2031</v>
      </c>
      <c r="G490" s="102" t="b">
        <v>0</v>
      </c>
      <c r="H490" s="102" t="b">
        <v>0</v>
      </c>
      <c r="I490" s="102" t="b">
        <v>0</v>
      </c>
      <c r="J490" s="102" t="b">
        <v>0</v>
      </c>
      <c r="K490" s="102" t="b">
        <v>0</v>
      </c>
      <c r="L490" s="102" t="b">
        <v>0</v>
      </c>
    </row>
    <row r="491" spans="1:12" ht="15">
      <c r="A491" s="103" t="s">
        <v>377</v>
      </c>
      <c r="B491" s="102" t="s">
        <v>691</v>
      </c>
      <c r="C491" s="102">
        <v>2</v>
      </c>
      <c r="D491" s="105">
        <v>0.00034114444375123187</v>
      </c>
      <c r="E491" s="105">
        <v>1.454752496230641</v>
      </c>
      <c r="F491" s="102" t="s">
        <v>2031</v>
      </c>
      <c r="G491" s="102" t="b">
        <v>0</v>
      </c>
      <c r="H491" s="102" t="b">
        <v>0</v>
      </c>
      <c r="I491" s="102" t="b">
        <v>0</v>
      </c>
      <c r="J491" s="102" t="b">
        <v>0</v>
      </c>
      <c r="K491" s="102" t="b">
        <v>0</v>
      </c>
      <c r="L491" s="102" t="b">
        <v>0</v>
      </c>
    </row>
    <row r="492" spans="1:12" ht="15">
      <c r="A492" s="103" t="s">
        <v>691</v>
      </c>
      <c r="B492" s="102" t="s">
        <v>696</v>
      </c>
      <c r="C492" s="102">
        <v>2</v>
      </c>
      <c r="D492" s="105">
        <v>0.00034114444375123187</v>
      </c>
      <c r="E492" s="105">
        <v>1.265696260010592</v>
      </c>
      <c r="F492" s="102" t="s">
        <v>2031</v>
      </c>
      <c r="G492" s="102" t="b">
        <v>0</v>
      </c>
      <c r="H492" s="102" t="b">
        <v>0</v>
      </c>
      <c r="I492" s="102" t="b">
        <v>0</v>
      </c>
      <c r="J492" s="102" t="b">
        <v>0</v>
      </c>
      <c r="K492" s="102" t="b">
        <v>0</v>
      </c>
      <c r="L492" s="102" t="b">
        <v>0</v>
      </c>
    </row>
    <row r="493" spans="1:12" ht="15">
      <c r="A493" s="103" t="s">
        <v>853</v>
      </c>
      <c r="B493" s="102" t="s">
        <v>749</v>
      </c>
      <c r="C493" s="102">
        <v>2</v>
      </c>
      <c r="D493" s="105">
        <v>0.00034114444375123187</v>
      </c>
      <c r="E493" s="105">
        <v>2.11593393967726</v>
      </c>
      <c r="F493" s="102" t="s">
        <v>2031</v>
      </c>
      <c r="G493" s="102" t="b">
        <v>0</v>
      </c>
      <c r="H493" s="102" t="b">
        <v>0</v>
      </c>
      <c r="I493" s="102" t="b">
        <v>0</v>
      </c>
      <c r="J493" s="102" t="b">
        <v>0</v>
      </c>
      <c r="K493" s="102" t="b">
        <v>0</v>
      </c>
      <c r="L493" s="102" t="b">
        <v>0</v>
      </c>
    </row>
    <row r="494" spans="1:12" ht="15">
      <c r="A494" s="103" t="s">
        <v>749</v>
      </c>
      <c r="B494" s="102" t="s">
        <v>913</v>
      </c>
      <c r="C494" s="102">
        <v>2</v>
      </c>
      <c r="D494" s="105">
        <v>0.00034114444375123187</v>
      </c>
      <c r="E494" s="105">
        <v>2.195115185724885</v>
      </c>
      <c r="F494" s="102" t="s">
        <v>2031</v>
      </c>
      <c r="G494" s="102" t="b">
        <v>0</v>
      </c>
      <c r="H494" s="102" t="b">
        <v>0</v>
      </c>
      <c r="I494" s="102" t="b">
        <v>0</v>
      </c>
      <c r="J494" s="102" t="b">
        <v>0</v>
      </c>
      <c r="K494" s="102" t="b">
        <v>0</v>
      </c>
      <c r="L494" s="102" t="b">
        <v>0</v>
      </c>
    </row>
    <row r="495" spans="1:12" ht="15">
      <c r="A495" s="103" t="s">
        <v>913</v>
      </c>
      <c r="B495" s="102" t="s">
        <v>749</v>
      </c>
      <c r="C495" s="102">
        <v>2</v>
      </c>
      <c r="D495" s="105">
        <v>0.00034114444375123187</v>
      </c>
      <c r="E495" s="105">
        <v>2.1670864621246415</v>
      </c>
      <c r="F495" s="102" t="s">
        <v>2031</v>
      </c>
      <c r="G495" s="102" t="b">
        <v>0</v>
      </c>
      <c r="H495" s="102" t="b">
        <v>0</v>
      </c>
      <c r="I495" s="102" t="b">
        <v>0</v>
      </c>
      <c r="J495" s="102" t="b">
        <v>0</v>
      </c>
      <c r="K495" s="102" t="b">
        <v>0</v>
      </c>
      <c r="L495" s="102" t="b">
        <v>0</v>
      </c>
    </row>
    <row r="496" spans="1:12" ht="15">
      <c r="A496" s="103" t="s">
        <v>749</v>
      </c>
      <c r="B496" s="102" t="s">
        <v>1169</v>
      </c>
      <c r="C496" s="102">
        <v>2</v>
      </c>
      <c r="D496" s="105">
        <v>0.00034114444375123187</v>
      </c>
      <c r="E496" s="105">
        <v>2.4961451813888664</v>
      </c>
      <c r="F496" s="102" t="s">
        <v>2031</v>
      </c>
      <c r="G496" s="102" t="b">
        <v>0</v>
      </c>
      <c r="H496" s="102" t="b">
        <v>0</v>
      </c>
      <c r="I496" s="102" t="b">
        <v>0</v>
      </c>
      <c r="J496" s="102" t="b">
        <v>0</v>
      </c>
      <c r="K496" s="102" t="b">
        <v>0</v>
      </c>
      <c r="L496" s="102" t="b">
        <v>0</v>
      </c>
    </row>
    <row r="497" spans="1:12" ht="15">
      <c r="A497" s="103" t="s">
        <v>1169</v>
      </c>
      <c r="B497" s="102" t="s">
        <v>1869</v>
      </c>
      <c r="C497" s="102">
        <v>2</v>
      </c>
      <c r="D497" s="105">
        <v>0.00034114444375123187</v>
      </c>
      <c r="E497" s="105">
        <v>3.3712064447805665</v>
      </c>
      <c r="F497" s="102" t="s">
        <v>2031</v>
      </c>
      <c r="G497" s="102" t="b">
        <v>0</v>
      </c>
      <c r="H497" s="102" t="b">
        <v>0</v>
      </c>
      <c r="I497" s="102" t="b">
        <v>0</v>
      </c>
      <c r="J497" s="102" t="b">
        <v>0</v>
      </c>
      <c r="K497" s="102" t="b">
        <v>0</v>
      </c>
      <c r="L497" s="102" t="b">
        <v>0</v>
      </c>
    </row>
    <row r="498" spans="1:12" ht="15">
      <c r="A498" s="103" t="s">
        <v>1869</v>
      </c>
      <c r="B498" s="102" t="s">
        <v>1870</v>
      </c>
      <c r="C498" s="102">
        <v>2</v>
      </c>
      <c r="D498" s="105">
        <v>0.00034114444375123187</v>
      </c>
      <c r="E498" s="105">
        <v>3.6722364404445473</v>
      </c>
      <c r="F498" s="102" t="s">
        <v>2031</v>
      </c>
      <c r="G498" s="102" t="b">
        <v>0</v>
      </c>
      <c r="H498" s="102" t="b">
        <v>0</v>
      </c>
      <c r="I498" s="102" t="b">
        <v>0</v>
      </c>
      <c r="J498" s="102" t="b">
        <v>1</v>
      </c>
      <c r="K498" s="102" t="b">
        <v>0</v>
      </c>
      <c r="L498" s="102" t="b">
        <v>0</v>
      </c>
    </row>
    <row r="499" spans="1:12" ht="15">
      <c r="A499" s="103" t="s">
        <v>1870</v>
      </c>
      <c r="B499" s="102" t="s">
        <v>1300</v>
      </c>
      <c r="C499" s="102">
        <v>2</v>
      </c>
      <c r="D499" s="105">
        <v>0.00034114444375123187</v>
      </c>
      <c r="E499" s="105">
        <v>3.4961451813888664</v>
      </c>
      <c r="F499" s="102" t="s">
        <v>2031</v>
      </c>
      <c r="G499" s="102" t="b">
        <v>1</v>
      </c>
      <c r="H499" s="102" t="b">
        <v>0</v>
      </c>
      <c r="I499" s="102" t="b">
        <v>0</v>
      </c>
      <c r="J499" s="102" t="b">
        <v>0</v>
      </c>
      <c r="K499" s="102" t="b">
        <v>0</v>
      </c>
      <c r="L499" s="102" t="b">
        <v>0</v>
      </c>
    </row>
    <row r="500" spans="1:12" ht="15">
      <c r="A500" s="103" t="s">
        <v>1300</v>
      </c>
      <c r="B500" s="102" t="s">
        <v>802</v>
      </c>
      <c r="C500" s="102">
        <v>2</v>
      </c>
      <c r="D500" s="105">
        <v>0.00034114444375123187</v>
      </c>
      <c r="E500" s="105">
        <v>2.7557824918946223</v>
      </c>
      <c r="F500" s="102" t="s">
        <v>2031</v>
      </c>
      <c r="G500" s="102" t="b">
        <v>0</v>
      </c>
      <c r="H500" s="102" t="b">
        <v>0</v>
      </c>
      <c r="I500" s="102" t="b">
        <v>0</v>
      </c>
      <c r="J500" s="102" t="b">
        <v>0</v>
      </c>
      <c r="K500" s="102" t="b">
        <v>0</v>
      </c>
      <c r="L500" s="102" t="b">
        <v>0</v>
      </c>
    </row>
    <row r="501" spans="1:12" ht="15">
      <c r="A501" s="103" t="s">
        <v>802</v>
      </c>
      <c r="B501" s="102" t="s">
        <v>731</v>
      </c>
      <c r="C501" s="102">
        <v>2</v>
      </c>
      <c r="D501" s="105">
        <v>0.00034114444375123187</v>
      </c>
      <c r="E501" s="105">
        <v>1.9541501456614558</v>
      </c>
      <c r="F501" s="102" t="s">
        <v>2031</v>
      </c>
      <c r="G501" s="102" t="b">
        <v>0</v>
      </c>
      <c r="H501" s="102" t="b">
        <v>0</v>
      </c>
      <c r="I501" s="102" t="b">
        <v>0</v>
      </c>
      <c r="J501" s="102" t="b">
        <v>0</v>
      </c>
      <c r="K501" s="102" t="b">
        <v>0</v>
      </c>
      <c r="L501" s="102" t="b">
        <v>0</v>
      </c>
    </row>
    <row r="502" spans="1:12" ht="15">
      <c r="A502" s="103" t="s">
        <v>731</v>
      </c>
      <c r="B502" s="102" t="s">
        <v>696</v>
      </c>
      <c r="C502" s="102">
        <v>2</v>
      </c>
      <c r="D502" s="105">
        <v>0.00034114444375123187</v>
      </c>
      <c r="E502" s="105">
        <v>1.5184215761000184</v>
      </c>
      <c r="F502" s="102" t="s">
        <v>2031</v>
      </c>
      <c r="G502" s="102" t="b">
        <v>0</v>
      </c>
      <c r="H502" s="102" t="b">
        <v>0</v>
      </c>
      <c r="I502" s="102" t="b">
        <v>0</v>
      </c>
      <c r="J502" s="102" t="b">
        <v>0</v>
      </c>
      <c r="K502" s="102" t="b">
        <v>0</v>
      </c>
      <c r="L502" s="102" t="b">
        <v>0</v>
      </c>
    </row>
    <row r="503" spans="1:12" ht="15">
      <c r="A503" s="103" t="s">
        <v>696</v>
      </c>
      <c r="B503" s="102" t="s">
        <v>964</v>
      </c>
      <c r="C503" s="102">
        <v>2</v>
      </c>
      <c r="D503" s="105">
        <v>0.00034114444375123187</v>
      </c>
      <c r="E503" s="105">
        <v>2.0047834875545933</v>
      </c>
      <c r="F503" s="102" t="s">
        <v>2031</v>
      </c>
      <c r="G503" s="102" t="b">
        <v>0</v>
      </c>
      <c r="H503" s="102" t="b">
        <v>0</v>
      </c>
      <c r="I503" s="102" t="b">
        <v>0</v>
      </c>
      <c r="J503" s="102" t="b">
        <v>0</v>
      </c>
      <c r="K503" s="102" t="b">
        <v>0</v>
      </c>
      <c r="L503" s="102" t="b">
        <v>0</v>
      </c>
    </row>
    <row r="504" spans="1:12" ht="15">
      <c r="A504" s="103" t="s">
        <v>964</v>
      </c>
      <c r="B504" s="102" t="s">
        <v>1871</v>
      </c>
      <c r="C504" s="102">
        <v>2</v>
      </c>
      <c r="D504" s="105">
        <v>0.00034114444375123187</v>
      </c>
      <c r="E504" s="105">
        <v>3.195115185724885</v>
      </c>
      <c r="F504" s="102" t="s">
        <v>2031</v>
      </c>
      <c r="G504" s="102" t="b">
        <v>0</v>
      </c>
      <c r="H504" s="102" t="b">
        <v>0</v>
      </c>
      <c r="I504" s="102" t="b">
        <v>0</v>
      </c>
      <c r="J504" s="102" t="b">
        <v>0</v>
      </c>
      <c r="K504" s="102" t="b">
        <v>0</v>
      </c>
      <c r="L504" s="102" t="b">
        <v>0</v>
      </c>
    </row>
    <row r="505" spans="1:12" ht="15">
      <c r="A505" s="103" t="s">
        <v>1871</v>
      </c>
      <c r="B505" s="102" t="s">
        <v>734</v>
      </c>
      <c r="C505" s="102">
        <v>2</v>
      </c>
      <c r="D505" s="105">
        <v>0.00034114444375123187</v>
      </c>
      <c r="E505" s="105">
        <v>2.7179939310052226</v>
      </c>
      <c r="F505" s="102" t="s">
        <v>2031</v>
      </c>
      <c r="G505" s="102" t="b">
        <v>0</v>
      </c>
      <c r="H505" s="102" t="b">
        <v>0</v>
      </c>
      <c r="I505" s="102" t="b">
        <v>0</v>
      </c>
      <c r="J505" s="102" t="b">
        <v>0</v>
      </c>
      <c r="K505" s="102" t="b">
        <v>0</v>
      </c>
      <c r="L505" s="102" t="b">
        <v>0</v>
      </c>
    </row>
    <row r="506" spans="1:12" ht="15">
      <c r="A506" s="103" t="s">
        <v>734</v>
      </c>
      <c r="B506" s="102" t="s">
        <v>735</v>
      </c>
      <c r="C506" s="102">
        <v>2</v>
      </c>
      <c r="D506" s="105">
        <v>0.00034114444375123187</v>
      </c>
      <c r="E506" s="105">
        <v>1.7637514215658976</v>
      </c>
      <c r="F506" s="102" t="s">
        <v>2031</v>
      </c>
      <c r="G506" s="102" t="b">
        <v>0</v>
      </c>
      <c r="H506" s="102" t="b">
        <v>0</v>
      </c>
      <c r="I506" s="102" t="b">
        <v>0</v>
      </c>
      <c r="J506" s="102" t="b">
        <v>1</v>
      </c>
      <c r="K506" s="102" t="b">
        <v>0</v>
      </c>
      <c r="L506" s="102" t="b">
        <v>0</v>
      </c>
    </row>
    <row r="507" spans="1:12" ht="15">
      <c r="A507" s="103" t="s">
        <v>735</v>
      </c>
      <c r="B507" s="102" t="s">
        <v>1872</v>
      </c>
      <c r="C507" s="102">
        <v>2</v>
      </c>
      <c r="D507" s="105">
        <v>0.00034114444375123187</v>
      </c>
      <c r="E507" s="105">
        <v>2.7179939310052226</v>
      </c>
      <c r="F507" s="102" t="s">
        <v>2031</v>
      </c>
      <c r="G507" s="102" t="b">
        <v>1</v>
      </c>
      <c r="H507" s="102" t="b">
        <v>0</v>
      </c>
      <c r="I507" s="102" t="b">
        <v>0</v>
      </c>
      <c r="J507" s="102" t="b">
        <v>1</v>
      </c>
      <c r="K507" s="102" t="b">
        <v>0</v>
      </c>
      <c r="L507" s="102" t="b">
        <v>0</v>
      </c>
    </row>
    <row r="508" spans="1:12" ht="15">
      <c r="A508" s="103" t="s">
        <v>1872</v>
      </c>
      <c r="B508" s="102" t="s">
        <v>703</v>
      </c>
      <c r="C508" s="102">
        <v>2</v>
      </c>
      <c r="D508" s="105">
        <v>0.00034114444375123187</v>
      </c>
      <c r="E508" s="105">
        <v>2.558293088137711</v>
      </c>
      <c r="F508" s="102" t="s">
        <v>2031</v>
      </c>
      <c r="G508" s="102" t="b">
        <v>1</v>
      </c>
      <c r="H508" s="102" t="b">
        <v>0</v>
      </c>
      <c r="I508" s="102" t="b">
        <v>0</v>
      </c>
      <c r="J508" s="102" t="b">
        <v>0</v>
      </c>
      <c r="K508" s="102" t="b">
        <v>0</v>
      </c>
      <c r="L508" s="102" t="b">
        <v>0</v>
      </c>
    </row>
    <row r="509" spans="1:12" ht="15">
      <c r="A509" s="103" t="s">
        <v>703</v>
      </c>
      <c r="B509" s="102" t="s">
        <v>749</v>
      </c>
      <c r="C509" s="102">
        <v>2</v>
      </c>
      <c r="D509" s="105">
        <v>0.00034114444375123187</v>
      </c>
      <c r="E509" s="105">
        <v>1.655203101145767</v>
      </c>
      <c r="F509" s="102" t="s">
        <v>2031</v>
      </c>
      <c r="G509" s="102" t="b">
        <v>0</v>
      </c>
      <c r="H509" s="102" t="b">
        <v>0</v>
      </c>
      <c r="I509" s="102" t="b">
        <v>0</v>
      </c>
      <c r="J509" s="102" t="b">
        <v>0</v>
      </c>
      <c r="K509" s="102" t="b">
        <v>0</v>
      </c>
      <c r="L509" s="102" t="b">
        <v>0</v>
      </c>
    </row>
    <row r="510" spans="1:12" ht="15">
      <c r="A510" s="103" t="s">
        <v>749</v>
      </c>
      <c r="B510" s="102" t="s">
        <v>1873</v>
      </c>
      <c r="C510" s="102">
        <v>2</v>
      </c>
      <c r="D510" s="105">
        <v>0.00034114444375123187</v>
      </c>
      <c r="E510" s="105">
        <v>2.7971751770528472</v>
      </c>
      <c r="F510" s="102" t="s">
        <v>2031</v>
      </c>
      <c r="G510" s="102" t="b">
        <v>0</v>
      </c>
      <c r="H510" s="102" t="b">
        <v>0</v>
      </c>
      <c r="I510" s="102" t="b">
        <v>0</v>
      </c>
      <c r="J510" s="102" t="b">
        <v>0</v>
      </c>
      <c r="K510" s="102" t="b">
        <v>0</v>
      </c>
      <c r="L510" s="102" t="b">
        <v>0</v>
      </c>
    </row>
    <row r="511" spans="1:12" ht="15">
      <c r="A511" s="103" t="s">
        <v>1873</v>
      </c>
      <c r="B511" s="102" t="s">
        <v>928</v>
      </c>
      <c r="C511" s="102">
        <v>2</v>
      </c>
      <c r="D511" s="105">
        <v>0.00034114444375123187</v>
      </c>
      <c r="E511" s="105">
        <v>3.1281683960942717</v>
      </c>
      <c r="F511" s="102" t="s">
        <v>2031</v>
      </c>
      <c r="G511" s="102" t="b">
        <v>0</v>
      </c>
      <c r="H511" s="102" t="b">
        <v>0</v>
      </c>
      <c r="I511" s="102" t="b">
        <v>0</v>
      </c>
      <c r="J511" s="102" t="b">
        <v>0</v>
      </c>
      <c r="K511" s="102" t="b">
        <v>0</v>
      </c>
      <c r="L511" s="102" t="b">
        <v>0</v>
      </c>
    </row>
    <row r="512" spans="1:12" ht="15">
      <c r="A512" s="103" t="s">
        <v>928</v>
      </c>
      <c r="B512" s="102" t="s">
        <v>1435</v>
      </c>
      <c r="C512" s="102">
        <v>2</v>
      </c>
      <c r="D512" s="105">
        <v>0.00034114444375123187</v>
      </c>
      <c r="E512" s="105">
        <v>2.9520771370385903</v>
      </c>
      <c r="F512" s="102" t="s">
        <v>2031</v>
      </c>
      <c r="G512" s="102" t="b">
        <v>0</v>
      </c>
      <c r="H512" s="102" t="b">
        <v>0</v>
      </c>
      <c r="I512" s="102" t="b">
        <v>0</v>
      </c>
      <c r="J512" s="102" t="b">
        <v>0</v>
      </c>
      <c r="K512" s="102" t="b">
        <v>0</v>
      </c>
      <c r="L512" s="102" t="b">
        <v>0</v>
      </c>
    </row>
    <row r="513" spans="1:12" ht="15">
      <c r="A513" s="103" t="s">
        <v>1435</v>
      </c>
      <c r="B513" s="102" t="s">
        <v>1874</v>
      </c>
      <c r="C513" s="102">
        <v>2</v>
      </c>
      <c r="D513" s="105">
        <v>0.00034114444375123187</v>
      </c>
      <c r="E513" s="105">
        <v>3.4961451813888664</v>
      </c>
      <c r="F513" s="102" t="s">
        <v>2031</v>
      </c>
      <c r="G513" s="102" t="b">
        <v>0</v>
      </c>
      <c r="H513" s="102" t="b">
        <v>0</v>
      </c>
      <c r="I513" s="102" t="b">
        <v>0</v>
      </c>
      <c r="J513" s="102" t="b">
        <v>0</v>
      </c>
      <c r="K513" s="102" t="b">
        <v>0</v>
      </c>
      <c r="L513" s="102" t="b">
        <v>0</v>
      </c>
    </row>
    <row r="514" spans="1:12" ht="15">
      <c r="A514" s="103" t="s">
        <v>1874</v>
      </c>
      <c r="B514" s="102" t="s">
        <v>1875</v>
      </c>
      <c r="C514" s="102">
        <v>2</v>
      </c>
      <c r="D514" s="105">
        <v>0.00034114444375123187</v>
      </c>
      <c r="E514" s="105">
        <v>3.6722364404445473</v>
      </c>
      <c r="F514" s="102" t="s">
        <v>2031</v>
      </c>
      <c r="G514" s="102" t="b">
        <v>0</v>
      </c>
      <c r="H514" s="102" t="b">
        <v>0</v>
      </c>
      <c r="I514" s="102" t="b">
        <v>0</v>
      </c>
      <c r="J514" s="102" t="b">
        <v>0</v>
      </c>
      <c r="K514" s="102" t="b">
        <v>0</v>
      </c>
      <c r="L514" s="102" t="b">
        <v>0</v>
      </c>
    </row>
    <row r="515" spans="1:12" ht="15">
      <c r="A515" s="103" t="s">
        <v>1875</v>
      </c>
      <c r="B515" s="102" t="s">
        <v>693</v>
      </c>
      <c r="C515" s="102">
        <v>2</v>
      </c>
      <c r="D515" s="105">
        <v>0.00034114444375123187</v>
      </c>
      <c r="E515" s="105">
        <v>2.4681164577886228</v>
      </c>
      <c r="F515" s="102" t="s">
        <v>2031</v>
      </c>
      <c r="G515" s="102" t="b">
        <v>0</v>
      </c>
      <c r="H515" s="102" t="b">
        <v>0</v>
      </c>
      <c r="I515" s="102" t="b">
        <v>0</v>
      </c>
      <c r="J515" s="102" t="b">
        <v>0</v>
      </c>
      <c r="K515" s="102" t="b">
        <v>1</v>
      </c>
      <c r="L515" s="102" t="b">
        <v>0</v>
      </c>
    </row>
    <row r="516" spans="1:12" ht="15">
      <c r="A516" s="103" t="s">
        <v>693</v>
      </c>
      <c r="B516" s="102" t="s">
        <v>1436</v>
      </c>
      <c r="C516" s="102">
        <v>2</v>
      </c>
      <c r="D516" s="105">
        <v>0.00034114444375123187</v>
      </c>
      <c r="E516" s="105">
        <v>2.2920251987329414</v>
      </c>
      <c r="F516" s="102" t="s">
        <v>2031</v>
      </c>
      <c r="G516" s="102" t="b">
        <v>0</v>
      </c>
      <c r="H516" s="102" t="b">
        <v>1</v>
      </c>
      <c r="I516" s="102" t="b">
        <v>0</v>
      </c>
      <c r="J516" s="102" t="b">
        <v>0</v>
      </c>
      <c r="K516" s="102" t="b">
        <v>0</v>
      </c>
      <c r="L516" s="102" t="b">
        <v>0</v>
      </c>
    </row>
    <row r="517" spans="1:12" ht="15">
      <c r="A517" s="103" t="s">
        <v>1436</v>
      </c>
      <c r="B517" s="102" t="s">
        <v>693</v>
      </c>
      <c r="C517" s="102">
        <v>2</v>
      </c>
      <c r="D517" s="105">
        <v>0.00034114444375123187</v>
      </c>
      <c r="E517" s="105">
        <v>2.2920251987329414</v>
      </c>
      <c r="F517" s="102" t="s">
        <v>2031</v>
      </c>
      <c r="G517" s="102" t="b">
        <v>0</v>
      </c>
      <c r="H517" s="102" t="b">
        <v>0</v>
      </c>
      <c r="I517" s="102" t="b">
        <v>0</v>
      </c>
      <c r="J517" s="102" t="b">
        <v>0</v>
      </c>
      <c r="K517" s="102" t="b">
        <v>1</v>
      </c>
      <c r="L517" s="102" t="b">
        <v>0</v>
      </c>
    </row>
    <row r="518" spans="1:12" ht="15">
      <c r="A518" s="103" t="s">
        <v>693</v>
      </c>
      <c r="B518" s="102" t="s">
        <v>672</v>
      </c>
      <c r="C518" s="102">
        <v>2</v>
      </c>
      <c r="D518" s="105">
        <v>0.00034114444375123187</v>
      </c>
      <c r="E518" s="105">
        <v>0.689965207404979</v>
      </c>
      <c r="F518" s="102" t="s">
        <v>2031</v>
      </c>
      <c r="G518" s="102" t="b">
        <v>0</v>
      </c>
      <c r="H518" s="102" t="b">
        <v>1</v>
      </c>
      <c r="I518" s="102" t="b">
        <v>0</v>
      </c>
      <c r="J518" s="102" t="b">
        <v>0</v>
      </c>
      <c r="K518" s="102" t="b">
        <v>0</v>
      </c>
      <c r="L518" s="102" t="b">
        <v>0</v>
      </c>
    </row>
    <row r="519" spans="1:12" ht="15">
      <c r="A519" s="103" t="s">
        <v>693</v>
      </c>
      <c r="B519" s="102" t="s">
        <v>1876</v>
      </c>
      <c r="C519" s="102">
        <v>2</v>
      </c>
      <c r="D519" s="105">
        <v>0.00034114444375123187</v>
      </c>
      <c r="E519" s="105">
        <v>2.4681164577886228</v>
      </c>
      <c r="F519" s="102" t="s">
        <v>2031</v>
      </c>
      <c r="G519" s="102" t="b">
        <v>0</v>
      </c>
      <c r="H519" s="102" t="b">
        <v>1</v>
      </c>
      <c r="I519" s="102" t="b">
        <v>0</v>
      </c>
      <c r="J519" s="102" t="b">
        <v>0</v>
      </c>
      <c r="K519" s="102" t="b">
        <v>0</v>
      </c>
      <c r="L519" s="102" t="b">
        <v>0</v>
      </c>
    </row>
    <row r="520" spans="1:12" ht="15">
      <c r="A520" s="103" t="s">
        <v>1876</v>
      </c>
      <c r="B520" s="102" t="s">
        <v>1297</v>
      </c>
      <c r="C520" s="102">
        <v>2</v>
      </c>
      <c r="D520" s="105">
        <v>0.00034114444375123187</v>
      </c>
      <c r="E520" s="105">
        <v>3.4961451813888664</v>
      </c>
      <c r="F520" s="102" t="s">
        <v>2031</v>
      </c>
      <c r="G520" s="102" t="b">
        <v>0</v>
      </c>
      <c r="H520" s="102" t="b">
        <v>0</v>
      </c>
      <c r="I520" s="102" t="b">
        <v>0</v>
      </c>
      <c r="J520" s="102" t="b">
        <v>0</v>
      </c>
      <c r="K520" s="102" t="b">
        <v>0</v>
      </c>
      <c r="L520" s="102" t="b">
        <v>0</v>
      </c>
    </row>
    <row r="521" spans="1:12" ht="15">
      <c r="A521" s="103" t="s">
        <v>1297</v>
      </c>
      <c r="B521" s="102" t="s">
        <v>1206</v>
      </c>
      <c r="C521" s="102">
        <v>2</v>
      </c>
      <c r="D521" s="105">
        <v>0.00034114444375123187</v>
      </c>
      <c r="E521" s="105">
        <v>3.195115185724885</v>
      </c>
      <c r="F521" s="102" t="s">
        <v>2031</v>
      </c>
      <c r="G521" s="102" t="b">
        <v>0</v>
      </c>
      <c r="H521" s="102" t="b">
        <v>0</v>
      </c>
      <c r="I521" s="102" t="b">
        <v>0</v>
      </c>
      <c r="J521" s="102" t="b">
        <v>0</v>
      </c>
      <c r="K521" s="102" t="b">
        <v>0</v>
      </c>
      <c r="L521" s="102" t="b">
        <v>0</v>
      </c>
    </row>
    <row r="522" spans="1:12" ht="15">
      <c r="A522" s="103" t="s">
        <v>1206</v>
      </c>
      <c r="B522" s="102" t="s">
        <v>1877</v>
      </c>
      <c r="C522" s="102">
        <v>2</v>
      </c>
      <c r="D522" s="105">
        <v>0.00034114444375123187</v>
      </c>
      <c r="E522" s="105">
        <v>3.3712064447805665</v>
      </c>
      <c r="F522" s="102" t="s">
        <v>2031</v>
      </c>
      <c r="G522" s="102" t="b">
        <v>0</v>
      </c>
      <c r="H522" s="102" t="b">
        <v>0</v>
      </c>
      <c r="I522" s="102" t="b">
        <v>0</v>
      </c>
      <c r="J522" s="102" t="b">
        <v>0</v>
      </c>
      <c r="K522" s="102" t="b">
        <v>0</v>
      </c>
      <c r="L522" s="102" t="b">
        <v>0</v>
      </c>
    </row>
    <row r="523" spans="1:12" ht="15">
      <c r="A523" s="103" t="s">
        <v>1877</v>
      </c>
      <c r="B523" s="102" t="s">
        <v>682</v>
      </c>
      <c r="C523" s="102">
        <v>2</v>
      </c>
      <c r="D523" s="105">
        <v>0.00034114444375123187</v>
      </c>
      <c r="E523" s="105">
        <v>2.3822018290820295</v>
      </c>
      <c r="F523" s="102" t="s">
        <v>2031</v>
      </c>
      <c r="G523" s="102" t="b">
        <v>0</v>
      </c>
      <c r="H523" s="102" t="b">
        <v>0</v>
      </c>
      <c r="I523" s="102" t="b">
        <v>0</v>
      </c>
      <c r="J523" s="102" t="b">
        <v>0</v>
      </c>
      <c r="K523" s="102" t="b">
        <v>0</v>
      </c>
      <c r="L523" s="102" t="b">
        <v>0</v>
      </c>
    </row>
    <row r="524" spans="1:12" ht="15">
      <c r="A524" s="103" t="s">
        <v>682</v>
      </c>
      <c r="B524" s="102" t="s">
        <v>759</v>
      </c>
      <c r="C524" s="102">
        <v>2</v>
      </c>
      <c r="D524" s="105">
        <v>0.00034114444375123187</v>
      </c>
      <c r="E524" s="105">
        <v>1.4961451813888662</v>
      </c>
      <c r="F524" s="102" t="s">
        <v>2031</v>
      </c>
      <c r="G524" s="102" t="b">
        <v>0</v>
      </c>
      <c r="H524" s="102" t="b">
        <v>0</v>
      </c>
      <c r="I524" s="102" t="b">
        <v>0</v>
      </c>
      <c r="J524" s="102" t="b">
        <v>0</v>
      </c>
      <c r="K524" s="102" t="b">
        <v>0</v>
      </c>
      <c r="L524" s="102" t="b">
        <v>0</v>
      </c>
    </row>
    <row r="525" spans="1:12" ht="15">
      <c r="A525" s="103" t="s">
        <v>759</v>
      </c>
      <c r="B525" s="102" t="s">
        <v>735</v>
      </c>
      <c r="C525" s="102">
        <v>2</v>
      </c>
      <c r="D525" s="105">
        <v>0.00034114444375123187</v>
      </c>
      <c r="E525" s="105">
        <v>1.8429326676135225</v>
      </c>
      <c r="F525" s="102" t="s">
        <v>2031</v>
      </c>
      <c r="G525" s="102" t="b">
        <v>0</v>
      </c>
      <c r="H525" s="102" t="b">
        <v>0</v>
      </c>
      <c r="I525" s="102" t="b">
        <v>0</v>
      </c>
      <c r="J525" s="102" t="b">
        <v>1</v>
      </c>
      <c r="K525" s="102" t="b">
        <v>0</v>
      </c>
      <c r="L525" s="102" t="b">
        <v>0</v>
      </c>
    </row>
    <row r="526" spans="1:12" ht="15">
      <c r="A526" s="103" t="s">
        <v>735</v>
      </c>
      <c r="B526" s="102" t="s">
        <v>865</v>
      </c>
      <c r="C526" s="102">
        <v>2</v>
      </c>
      <c r="D526" s="105">
        <v>0.00034114444375123187</v>
      </c>
      <c r="E526" s="105">
        <v>2.0647814172298786</v>
      </c>
      <c r="F526" s="102" t="s">
        <v>2031</v>
      </c>
      <c r="G526" s="102" t="b">
        <v>1</v>
      </c>
      <c r="H526" s="102" t="b">
        <v>0</v>
      </c>
      <c r="I526" s="102" t="b">
        <v>0</v>
      </c>
      <c r="J526" s="102" t="b">
        <v>0</v>
      </c>
      <c r="K526" s="102" t="b">
        <v>0</v>
      </c>
      <c r="L526" s="102" t="b">
        <v>0</v>
      </c>
    </row>
    <row r="527" spans="1:12" ht="15">
      <c r="A527" s="103" t="s">
        <v>672</v>
      </c>
      <c r="B527" s="102" t="s">
        <v>865</v>
      </c>
      <c r="C527" s="102">
        <v>2</v>
      </c>
      <c r="D527" s="105">
        <v>0.00034114444375123187</v>
      </c>
      <c r="E527" s="105">
        <v>1.2372685520167348</v>
      </c>
      <c r="F527" s="102" t="s">
        <v>2031</v>
      </c>
      <c r="G527" s="102" t="b">
        <v>0</v>
      </c>
      <c r="H527" s="102" t="b">
        <v>0</v>
      </c>
      <c r="I527" s="102" t="b">
        <v>0</v>
      </c>
      <c r="J527" s="102" t="b">
        <v>0</v>
      </c>
      <c r="K527" s="102" t="b">
        <v>0</v>
      </c>
      <c r="L527" s="102" t="b">
        <v>0</v>
      </c>
    </row>
    <row r="528" spans="1:12" ht="15">
      <c r="A528" s="103" t="s">
        <v>731</v>
      </c>
      <c r="B528" s="102" t="s">
        <v>1298</v>
      </c>
      <c r="C528" s="102">
        <v>2</v>
      </c>
      <c r="D528" s="105">
        <v>0.00034114444375123187</v>
      </c>
      <c r="E528" s="105">
        <v>2.5184215761000184</v>
      </c>
      <c r="F528" s="102" t="s">
        <v>2031</v>
      </c>
      <c r="G528" s="102" t="b">
        <v>0</v>
      </c>
      <c r="H528" s="102" t="b">
        <v>0</v>
      </c>
      <c r="I528" s="102" t="b">
        <v>0</v>
      </c>
      <c r="J528" s="102" t="b">
        <v>0</v>
      </c>
      <c r="K528" s="102" t="b">
        <v>0</v>
      </c>
      <c r="L528" s="102" t="b">
        <v>0</v>
      </c>
    </row>
    <row r="529" spans="1:12" ht="15">
      <c r="A529" s="103" t="s">
        <v>1298</v>
      </c>
      <c r="B529" s="102" t="s">
        <v>693</v>
      </c>
      <c r="C529" s="102">
        <v>2</v>
      </c>
      <c r="D529" s="105">
        <v>0.00034114444375123187</v>
      </c>
      <c r="E529" s="105">
        <v>2.2920251987329414</v>
      </c>
      <c r="F529" s="102" t="s">
        <v>2031</v>
      </c>
      <c r="G529" s="102" t="b">
        <v>0</v>
      </c>
      <c r="H529" s="102" t="b">
        <v>0</v>
      </c>
      <c r="I529" s="102" t="b">
        <v>0</v>
      </c>
      <c r="J529" s="102" t="b">
        <v>0</v>
      </c>
      <c r="K529" s="102" t="b">
        <v>1</v>
      </c>
      <c r="L529" s="102" t="b">
        <v>0</v>
      </c>
    </row>
    <row r="530" spans="1:12" ht="15">
      <c r="A530" s="103" t="s">
        <v>693</v>
      </c>
      <c r="B530" s="102" t="s">
        <v>696</v>
      </c>
      <c r="C530" s="102">
        <v>2</v>
      </c>
      <c r="D530" s="105">
        <v>0.00034114444375123187</v>
      </c>
      <c r="E530" s="105">
        <v>1.2920251987329414</v>
      </c>
      <c r="F530" s="102" t="s">
        <v>2031</v>
      </c>
      <c r="G530" s="102" t="b">
        <v>0</v>
      </c>
      <c r="H530" s="102" t="b">
        <v>1</v>
      </c>
      <c r="I530" s="102" t="b">
        <v>0</v>
      </c>
      <c r="J530" s="102" t="b">
        <v>0</v>
      </c>
      <c r="K530" s="102" t="b">
        <v>0</v>
      </c>
      <c r="L530" s="102" t="b">
        <v>0</v>
      </c>
    </row>
    <row r="531" spans="1:12" ht="15">
      <c r="A531" s="103" t="s">
        <v>696</v>
      </c>
      <c r="B531" s="102" t="s">
        <v>913</v>
      </c>
      <c r="C531" s="102">
        <v>2</v>
      </c>
      <c r="D531" s="105">
        <v>0.00034114444375123187</v>
      </c>
      <c r="E531" s="105">
        <v>1.8798447509462937</v>
      </c>
      <c r="F531" s="102" t="s">
        <v>2031</v>
      </c>
      <c r="G531" s="102" t="b">
        <v>0</v>
      </c>
      <c r="H531" s="102" t="b">
        <v>0</v>
      </c>
      <c r="I531" s="102" t="b">
        <v>0</v>
      </c>
      <c r="J531" s="102" t="b">
        <v>0</v>
      </c>
      <c r="K531" s="102" t="b">
        <v>0</v>
      </c>
      <c r="L531" s="102" t="b">
        <v>0</v>
      </c>
    </row>
    <row r="532" spans="1:12" ht="15">
      <c r="A532" s="103" t="s">
        <v>913</v>
      </c>
      <c r="B532" s="102" t="s">
        <v>1878</v>
      </c>
      <c r="C532" s="102">
        <v>2</v>
      </c>
      <c r="D532" s="105">
        <v>0.00034114444375123187</v>
      </c>
      <c r="E532" s="105">
        <v>3.0701764491165853</v>
      </c>
      <c r="F532" s="102" t="s">
        <v>2031</v>
      </c>
      <c r="G532" s="102" t="b">
        <v>0</v>
      </c>
      <c r="H532" s="102" t="b">
        <v>0</v>
      </c>
      <c r="I532" s="102" t="b">
        <v>0</v>
      </c>
      <c r="J532" s="102" t="b">
        <v>0</v>
      </c>
      <c r="K532" s="102" t="b">
        <v>0</v>
      </c>
      <c r="L532" s="102" t="b">
        <v>0</v>
      </c>
    </row>
    <row r="533" spans="1:12" ht="15">
      <c r="A533" s="103" t="s">
        <v>1878</v>
      </c>
      <c r="B533" s="102" t="s">
        <v>883</v>
      </c>
      <c r="C533" s="102">
        <v>2</v>
      </c>
      <c r="D533" s="105">
        <v>0.00034114444375123187</v>
      </c>
      <c r="E533" s="105">
        <v>3.0701764491165853</v>
      </c>
      <c r="F533" s="102" t="s">
        <v>2031</v>
      </c>
      <c r="G533" s="102" t="b">
        <v>0</v>
      </c>
      <c r="H533" s="102" t="b">
        <v>0</v>
      </c>
      <c r="I533" s="102" t="b">
        <v>0</v>
      </c>
      <c r="J533" s="102" t="b">
        <v>0</v>
      </c>
      <c r="K533" s="102" t="b">
        <v>0</v>
      </c>
      <c r="L533" s="102" t="b">
        <v>0</v>
      </c>
    </row>
    <row r="534" spans="1:12" ht="15">
      <c r="A534" s="103" t="s">
        <v>883</v>
      </c>
      <c r="B534" s="102" t="s">
        <v>1016</v>
      </c>
      <c r="C534" s="102">
        <v>2</v>
      </c>
      <c r="D534" s="105">
        <v>0.00034114444375123187</v>
      </c>
      <c r="E534" s="105">
        <v>2.5930551943969227</v>
      </c>
      <c r="F534" s="102" t="s">
        <v>2031</v>
      </c>
      <c r="G534" s="102" t="b">
        <v>0</v>
      </c>
      <c r="H534" s="102" t="b">
        <v>0</v>
      </c>
      <c r="I534" s="102" t="b">
        <v>0</v>
      </c>
      <c r="J534" s="102" t="b">
        <v>0</v>
      </c>
      <c r="K534" s="102" t="b">
        <v>0</v>
      </c>
      <c r="L534" s="102" t="b">
        <v>0</v>
      </c>
    </row>
    <row r="535" spans="1:12" ht="15">
      <c r="A535" s="103" t="s">
        <v>1016</v>
      </c>
      <c r="B535" s="102" t="s">
        <v>1207</v>
      </c>
      <c r="C535" s="102">
        <v>2</v>
      </c>
      <c r="D535" s="105">
        <v>0.00034114444375123187</v>
      </c>
      <c r="E535" s="105">
        <v>2.894085190060904</v>
      </c>
      <c r="F535" s="102" t="s">
        <v>2031</v>
      </c>
      <c r="G535" s="102" t="b">
        <v>0</v>
      </c>
      <c r="H535" s="102" t="b">
        <v>0</v>
      </c>
      <c r="I535" s="102" t="b">
        <v>0</v>
      </c>
      <c r="J535" s="102" t="b">
        <v>0</v>
      </c>
      <c r="K535" s="102" t="b">
        <v>0</v>
      </c>
      <c r="L535" s="102" t="b">
        <v>0</v>
      </c>
    </row>
    <row r="536" spans="1:12" ht="15">
      <c r="A536" s="103" t="s">
        <v>1207</v>
      </c>
      <c r="B536" s="102" t="s">
        <v>1208</v>
      </c>
      <c r="C536" s="102">
        <v>2</v>
      </c>
      <c r="D536" s="105">
        <v>0.00034114444375123187</v>
      </c>
      <c r="E536" s="105">
        <v>3.0701764491165853</v>
      </c>
      <c r="F536" s="102" t="s">
        <v>2031</v>
      </c>
      <c r="G536" s="102" t="b">
        <v>0</v>
      </c>
      <c r="H536" s="102" t="b">
        <v>0</v>
      </c>
      <c r="I536" s="102" t="b">
        <v>0</v>
      </c>
      <c r="J536" s="102" t="b">
        <v>0</v>
      </c>
      <c r="K536" s="102" t="b">
        <v>0</v>
      </c>
      <c r="L536" s="102" t="b">
        <v>0</v>
      </c>
    </row>
    <row r="537" spans="1:12" ht="15">
      <c r="A537" s="103" t="s">
        <v>1208</v>
      </c>
      <c r="B537" s="102" t="s">
        <v>1879</v>
      </c>
      <c r="C537" s="102">
        <v>2</v>
      </c>
      <c r="D537" s="105">
        <v>0.00034114444375123187</v>
      </c>
      <c r="E537" s="105">
        <v>3.3712064447805665</v>
      </c>
      <c r="F537" s="102" t="s">
        <v>2031</v>
      </c>
      <c r="G537" s="102" t="b">
        <v>0</v>
      </c>
      <c r="H537" s="102" t="b">
        <v>0</v>
      </c>
      <c r="I537" s="102" t="b">
        <v>0</v>
      </c>
      <c r="J537" s="102" t="b">
        <v>0</v>
      </c>
      <c r="K537" s="102" t="b">
        <v>0</v>
      </c>
      <c r="L537" s="102" t="b">
        <v>0</v>
      </c>
    </row>
    <row r="538" spans="1:12" ht="15">
      <c r="A538" s="103" t="s">
        <v>1879</v>
      </c>
      <c r="B538" s="102" t="s">
        <v>693</v>
      </c>
      <c r="C538" s="102">
        <v>2</v>
      </c>
      <c r="D538" s="105">
        <v>0.00034114444375123187</v>
      </c>
      <c r="E538" s="105">
        <v>2.4681164577886228</v>
      </c>
      <c r="F538" s="102" t="s">
        <v>2031</v>
      </c>
      <c r="G538" s="102" t="b">
        <v>0</v>
      </c>
      <c r="H538" s="102" t="b">
        <v>0</v>
      </c>
      <c r="I538" s="102" t="b">
        <v>0</v>
      </c>
      <c r="J538" s="102" t="b">
        <v>0</v>
      </c>
      <c r="K538" s="102" t="b">
        <v>1</v>
      </c>
      <c r="L538" s="102" t="b">
        <v>0</v>
      </c>
    </row>
    <row r="539" spans="1:12" ht="15">
      <c r="A539" s="103" t="s">
        <v>693</v>
      </c>
      <c r="B539" s="102" t="s">
        <v>1360</v>
      </c>
      <c r="C539" s="102">
        <v>2</v>
      </c>
      <c r="D539" s="105">
        <v>0.00034114444375123187</v>
      </c>
      <c r="E539" s="105">
        <v>2.2920251987329414</v>
      </c>
      <c r="F539" s="102" t="s">
        <v>2031</v>
      </c>
      <c r="G539" s="102" t="b">
        <v>0</v>
      </c>
      <c r="H539" s="102" t="b">
        <v>1</v>
      </c>
      <c r="I539" s="102" t="b">
        <v>0</v>
      </c>
      <c r="J539" s="102" t="b">
        <v>0</v>
      </c>
      <c r="K539" s="102" t="b">
        <v>0</v>
      </c>
      <c r="L539" s="102" t="b">
        <v>0</v>
      </c>
    </row>
    <row r="540" spans="1:12" ht="15">
      <c r="A540" s="103" t="s">
        <v>1360</v>
      </c>
      <c r="B540" s="102" t="s">
        <v>1209</v>
      </c>
      <c r="C540" s="102">
        <v>2</v>
      </c>
      <c r="D540" s="105">
        <v>0.00034114444375123187</v>
      </c>
      <c r="E540" s="105">
        <v>3.195115185724885</v>
      </c>
      <c r="F540" s="102" t="s">
        <v>2031</v>
      </c>
      <c r="G540" s="102" t="b">
        <v>0</v>
      </c>
      <c r="H540" s="102" t="b">
        <v>0</v>
      </c>
      <c r="I540" s="102" t="b">
        <v>0</v>
      </c>
      <c r="J540" s="102" t="b">
        <v>0</v>
      </c>
      <c r="K540" s="102" t="b">
        <v>0</v>
      </c>
      <c r="L540" s="102" t="b">
        <v>0</v>
      </c>
    </row>
    <row r="541" spans="1:12" ht="15">
      <c r="A541" s="103" t="s">
        <v>1209</v>
      </c>
      <c r="B541" s="102" t="s">
        <v>1880</v>
      </c>
      <c r="C541" s="102">
        <v>2</v>
      </c>
      <c r="D541" s="105">
        <v>0.00034114444375123187</v>
      </c>
      <c r="E541" s="105">
        <v>3.3712064447805665</v>
      </c>
      <c r="F541" s="102" t="s">
        <v>2031</v>
      </c>
      <c r="G541" s="102" t="b">
        <v>0</v>
      </c>
      <c r="H541" s="102" t="b">
        <v>0</v>
      </c>
      <c r="I541" s="102" t="b">
        <v>0</v>
      </c>
      <c r="J541" s="102" t="b">
        <v>0</v>
      </c>
      <c r="K541" s="102" t="b">
        <v>0</v>
      </c>
      <c r="L541" s="102" t="b">
        <v>0</v>
      </c>
    </row>
    <row r="542" spans="1:12" ht="15">
      <c r="A542" s="103" t="s">
        <v>1880</v>
      </c>
      <c r="B542" s="102" t="s">
        <v>1016</v>
      </c>
      <c r="C542" s="102">
        <v>2</v>
      </c>
      <c r="D542" s="105">
        <v>0.00034114444375123187</v>
      </c>
      <c r="E542" s="105">
        <v>3.195115185724885</v>
      </c>
      <c r="F542" s="102" t="s">
        <v>2031</v>
      </c>
      <c r="G542" s="102" t="b">
        <v>0</v>
      </c>
      <c r="H542" s="102" t="b">
        <v>0</v>
      </c>
      <c r="I542" s="102" t="b">
        <v>0</v>
      </c>
      <c r="J542" s="102" t="b">
        <v>0</v>
      </c>
      <c r="K542" s="102" t="b">
        <v>0</v>
      </c>
      <c r="L542" s="102" t="b">
        <v>0</v>
      </c>
    </row>
    <row r="543" spans="1:12" ht="15">
      <c r="A543" s="103" t="s">
        <v>1016</v>
      </c>
      <c r="B543" s="102" t="s">
        <v>1881</v>
      </c>
      <c r="C543" s="102">
        <v>2</v>
      </c>
      <c r="D543" s="105">
        <v>0.00034114444375123187</v>
      </c>
      <c r="E543" s="105">
        <v>3.195115185724885</v>
      </c>
      <c r="F543" s="102" t="s">
        <v>2031</v>
      </c>
      <c r="G543" s="102" t="b">
        <v>0</v>
      </c>
      <c r="H543" s="102" t="b">
        <v>0</v>
      </c>
      <c r="I543" s="102" t="b">
        <v>0</v>
      </c>
      <c r="J543" s="102" t="b">
        <v>0</v>
      </c>
      <c r="K543" s="102" t="b">
        <v>0</v>
      </c>
      <c r="L543" s="102" t="b">
        <v>0</v>
      </c>
    </row>
    <row r="544" spans="1:12" ht="15">
      <c r="A544" s="103" t="s">
        <v>1881</v>
      </c>
      <c r="B544" s="102" t="s">
        <v>696</v>
      </c>
      <c r="C544" s="102">
        <v>2</v>
      </c>
      <c r="D544" s="105">
        <v>0.00034114444375123187</v>
      </c>
      <c r="E544" s="105">
        <v>2.4961451813888664</v>
      </c>
      <c r="F544" s="102" t="s">
        <v>2031</v>
      </c>
      <c r="G544" s="102" t="b">
        <v>0</v>
      </c>
      <c r="H544" s="102" t="b">
        <v>0</v>
      </c>
      <c r="I544" s="102" t="b">
        <v>0</v>
      </c>
      <c r="J544" s="102" t="b">
        <v>0</v>
      </c>
      <c r="K544" s="102" t="b">
        <v>0</v>
      </c>
      <c r="L544" s="102" t="b">
        <v>0</v>
      </c>
    </row>
    <row r="545" spans="1:12" ht="15">
      <c r="A545" s="103" t="s">
        <v>696</v>
      </c>
      <c r="B545" s="102" t="s">
        <v>834</v>
      </c>
      <c r="C545" s="102">
        <v>2</v>
      </c>
      <c r="D545" s="105">
        <v>0.00034114444375123187</v>
      </c>
      <c r="E545" s="105">
        <v>1.7829347379382372</v>
      </c>
      <c r="F545" s="102" t="s">
        <v>2031</v>
      </c>
      <c r="G545" s="102" t="b">
        <v>0</v>
      </c>
      <c r="H545" s="102" t="b">
        <v>0</v>
      </c>
      <c r="I545" s="102" t="b">
        <v>0</v>
      </c>
      <c r="J545" s="102" t="b">
        <v>0</v>
      </c>
      <c r="K545" s="102" t="b">
        <v>0</v>
      </c>
      <c r="L545" s="102" t="b">
        <v>0</v>
      </c>
    </row>
    <row r="546" spans="1:12" ht="15">
      <c r="A546" s="103" t="s">
        <v>834</v>
      </c>
      <c r="B546" s="102" t="s">
        <v>1882</v>
      </c>
      <c r="C546" s="102">
        <v>2</v>
      </c>
      <c r="D546" s="105">
        <v>0.00034114444375123187</v>
      </c>
      <c r="E546" s="105">
        <v>2.9732664361085286</v>
      </c>
      <c r="F546" s="102" t="s">
        <v>2031</v>
      </c>
      <c r="G546" s="102" t="b">
        <v>0</v>
      </c>
      <c r="H546" s="102" t="b">
        <v>0</v>
      </c>
      <c r="I546" s="102" t="b">
        <v>0</v>
      </c>
      <c r="J546" s="102" t="b">
        <v>0</v>
      </c>
      <c r="K546" s="102" t="b">
        <v>0</v>
      </c>
      <c r="L546" s="102" t="b">
        <v>0</v>
      </c>
    </row>
    <row r="547" spans="1:12" ht="15">
      <c r="A547" s="103" t="s">
        <v>1882</v>
      </c>
      <c r="B547" s="102" t="s">
        <v>1883</v>
      </c>
      <c r="C547" s="102">
        <v>2</v>
      </c>
      <c r="D547" s="105">
        <v>0.00034114444375123187</v>
      </c>
      <c r="E547" s="105">
        <v>3.6722364404445473</v>
      </c>
      <c r="F547" s="102" t="s">
        <v>2031</v>
      </c>
      <c r="G547" s="102" t="b">
        <v>0</v>
      </c>
      <c r="H547" s="102" t="b">
        <v>0</v>
      </c>
      <c r="I547" s="102" t="b">
        <v>0</v>
      </c>
      <c r="J547" s="102" t="b">
        <v>0</v>
      </c>
      <c r="K547" s="102" t="b">
        <v>0</v>
      </c>
      <c r="L547" s="102" t="b">
        <v>0</v>
      </c>
    </row>
    <row r="548" spans="1:12" ht="15">
      <c r="A548" s="103" t="s">
        <v>1883</v>
      </c>
      <c r="B548" s="102" t="s">
        <v>1884</v>
      </c>
      <c r="C548" s="102">
        <v>2</v>
      </c>
      <c r="D548" s="105">
        <v>0.00034114444375123187</v>
      </c>
      <c r="E548" s="105">
        <v>3.6722364404445473</v>
      </c>
      <c r="F548" s="102" t="s">
        <v>2031</v>
      </c>
      <c r="G548" s="102" t="b">
        <v>0</v>
      </c>
      <c r="H548" s="102" t="b">
        <v>0</v>
      </c>
      <c r="I548" s="102" t="b">
        <v>0</v>
      </c>
      <c r="J548" s="102" t="b">
        <v>0</v>
      </c>
      <c r="K548" s="102" t="b">
        <v>0</v>
      </c>
      <c r="L548" s="102" t="b">
        <v>0</v>
      </c>
    </row>
    <row r="549" spans="1:12" ht="15">
      <c r="A549" s="103" t="s">
        <v>1884</v>
      </c>
      <c r="B549" s="102" t="s">
        <v>1885</v>
      </c>
      <c r="C549" s="102">
        <v>2</v>
      </c>
      <c r="D549" s="105">
        <v>0.00034114444375123187</v>
      </c>
      <c r="E549" s="105">
        <v>3.6722364404445473</v>
      </c>
      <c r="F549" s="102" t="s">
        <v>2031</v>
      </c>
      <c r="G549" s="102" t="b">
        <v>0</v>
      </c>
      <c r="H549" s="102" t="b">
        <v>0</v>
      </c>
      <c r="I549" s="102" t="b">
        <v>0</v>
      </c>
      <c r="J549" s="102" t="b">
        <v>0</v>
      </c>
      <c r="K549" s="102" t="b">
        <v>0</v>
      </c>
      <c r="L549" s="102" t="b">
        <v>0</v>
      </c>
    </row>
    <row r="550" spans="1:12" ht="15">
      <c r="A550" s="103" t="s">
        <v>1885</v>
      </c>
      <c r="B550" s="102" t="s">
        <v>1208</v>
      </c>
      <c r="C550" s="102">
        <v>2</v>
      </c>
      <c r="D550" s="105">
        <v>0.00034114444375123187</v>
      </c>
      <c r="E550" s="105">
        <v>3.3712064447805665</v>
      </c>
      <c r="F550" s="102" t="s">
        <v>2031</v>
      </c>
      <c r="G550" s="102" t="b">
        <v>0</v>
      </c>
      <c r="H550" s="102" t="b">
        <v>0</v>
      </c>
      <c r="I550" s="102" t="b">
        <v>0</v>
      </c>
      <c r="J550" s="102" t="b">
        <v>0</v>
      </c>
      <c r="K550" s="102" t="b">
        <v>0</v>
      </c>
      <c r="L550" s="102" t="b">
        <v>0</v>
      </c>
    </row>
    <row r="551" spans="1:12" ht="15">
      <c r="A551" s="103" t="s">
        <v>1208</v>
      </c>
      <c r="B551" s="102" t="s">
        <v>1886</v>
      </c>
      <c r="C551" s="102">
        <v>2</v>
      </c>
      <c r="D551" s="105">
        <v>0.00034114444375123187</v>
      </c>
      <c r="E551" s="105">
        <v>3.3712064447805665</v>
      </c>
      <c r="F551" s="102" t="s">
        <v>2031</v>
      </c>
      <c r="G551" s="102" t="b">
        <v>0</v>
      </c>
      <c r="H551" s="102" t="b">
        <v>0</v>
      </c>
      <c r="I551" s="102" t="b">
        <v>0</v>
      </c>
      <c r="J551" s="102" t="b">
        <v>0</v>
      </c>
      <c r="K551" s="102" t="b">
        <v>0</v>
      </c>
      <c r="L551" s="102" t="b">
        <v>0</v>
      </c>
    </row>
    <row r="552" spans="1:12" ht="15">
      <c r="A552" s="103" t="s">
        <v>1886</v>
      </c>
      <c r="B552" s="102" t="s">
        <v>925</v>
      </c>
      <c r="C552" s="102">
        <v>2</v>
      </c>
      <c r="D552" s="105">
        <v>0.00034114444375123187</v>
      </c>
      <c r="E552" s="105">
        <v>3.1281683960942717</v>
      </c>
      <c r="F552" s="102" t="s">
        <v>2031</v>
      </c>
      <c r="G552" s="102" t="b">
        <v>0</v>
      </c>
      <c r="H552" s="102" t="b">
        <v>0</v>
      </c>
      <c r="I552" s="102" t="b">
        <v>0</v>
      </c>
      <c r="J552" s="102" t="b">
        <v>0</v>
      </c>
      <c r="K552" s="102" t="b">
        <v>0</v>
      </c>
      <c r="L552" s="102" t="b">
        <v>0</v>
      </c>
    </row>
    <row r="553" spans="1:12" ht="15">
      <c r="A553" s="103" t="s">
        <v>925</v>
      </c>
      <c r="B553" s="102" t="s">
        <v>1437</v>
      </c>
      <c r="C553" s="102">
        <v>2</v>
      </c>
      <c r="D553" s="105">
        <v>0.00034114444375123187</v>
      </c>
      <c r="E553" s="105">
        <v>2.9520771370385903</v>
      </c>
      <c r="F553" s="102" t="s">
        <v>2031</v>
      </c>
      <c r="G553" s="102" t="b">
        <v>0</v>
      </c>
      <c r="H553" s="102" t="b">
        <v>0</v>
      </c>
      <c r="I553" s="102" t="b">
        <v>0</v>
      </c>
      <c r="J553" s="102" t="b">
        <v>0</v>
      </c>
      <c r="K553" s="102" t="b">
        <v>0</v>
      </c>
      <c r="L553" s="102" t="b">
        <v>0</v>
      </c>
    </row>
    <row r="554" spans="1:12" ht="15">
      <c r="A554" s="103" t="s">
        <v>1437</v>
      </c>
      <c r="B554" s="102" t="s">
        <v>1205</v>
      </c>
      <c r="C554" s="102">
        <v>2</v>
      </c>
      <c r="D554" s="105">
        <v>0.00034114444375123187</v>
      </c>
      <c r="E554" s="105">
        <v>3.195115185724885</v>
      </c>
      <c r="F554" s="102" t="s">
        <v>2031</v>
      </c>
      <c r="G554" s="102" t="b">
        <v>0</v>
      </c>
      <c r="H554" s="102" t="b">
        <v>0</v>
      </c>
      <c r="I554" s="102" t="b">
        <v>0</v>
      </c>
      <c r="J554" s="102" t="b">
        <v>0</v>
      </c>
      <c r="K554" s="102" t="b">
        <v>0</v>
      </c>
      <c r="L554" s="102" t="b">
        <v>0</v>
      </c>
    </row>
    <row r="555" spans="1:12" ht="15">
      <c r="A555" s="103" t="s">
        <v>912</v>
      </c>
      <c r="B555" s="102" t="s">
        <v>1006</v>
      </c>
      <c r="C555" s="102">
        <v>2</v>
      </c>
      <c r="D555" s="105">
        <v>0.00034114444375123187</v>
      </c>
      <c r="E555" s="105">
        <v>2.5930551943969227</v>
      </c>
      <c r="F555" s="102" t="s">
        <v>2031</v>
      </c>
      <c r="G555" s="102" t="b">
        <v>0</v>
      </c>
      <c r="H555" s="102" t="b">
        <v>0</v>
      </c>
      <c r="I555" s="102" t="b">
        <v>0</v>
      </c>
      <c r="J555" s="102" t="b">
        <v>0</v>
      </c>
      <c r="K555" s="102" t="b">
        <v>0</v>
      </c>
      <c r="L555" s="102" t="b">
        <v>0</v>
      </c>
    </row>
    <row r="556" spans="1:12" ht="15">
      <c r="A556" s="103" t="s">
        <v>1006</v>
      </c>
      <c r="B556" s="102" t="s">
        <v>1887</v>
      </c>
      <c r="C556" s="102">
        <v>2</v>
      </c>
      <c r="D556" s="105">
        <v>0.00034114444375123187</v>
      </c>
      <c r="E556" s="105">
        <v>3.195115185724885</v>
      </c>
      <c r="F556" s="102" t="s">
        <v>2031</v>
      </c>
      <c r="G556" s="102" t="b">
        <v>0</v>
      </c>
      <c r="H556" s="102" t="b">
        <v>0</v>
      </c>
      <c r="I556" s="102" t="b">
        <v>0</v>
      </c>
      <c r="J556" s="102" t="b">
        <v>0</v>
      </c>
      <c r="K556" s="102" t="b">
        <v>0</v>
      </c>
      <c r="L556" s="102" t="b">
        <v>0</v>
      </c>
    </row>
    <row r="557" spans="1:12" ht="15">
      <c r="A557" s="103" t="s">
        <v>1887</v>
      </c>
      <c r="B557" s="102" t="s">
        <v>1888</v>
      </c>
      <c r="C557" s="102">
        <v>2</v>
      </c>
      <c r="D557" s="105">
        <v>0.00034114444375123187</v>
      </c>
      <c r="E557" s="105">
        <v>3.6722364404445473</v>
      </c>
      <c r="F557" s="102" t="s">
        <v>2031</v>
      </c>
      <c r="G557" s="102" t="b">
        <v>0</v>
      </c>
      <c r="H557" s="102" t="b">
        <v>0</v>
      </c>
      <c r="I557" s="102" t="b">
        <v>0</v>
      </c>
      <c r="J557" s="102" t="b">
        <v>0</v>
      </c>
      <c r="K557" s="102" t="b">
        <v>0</v>
      </c>
      <c r="L557" s="102" t="b">
        <v>0</v>
      </c>
    </row>
    <row r="558" spans="1:12" ht="15">
      <c r="A558" s="103" t="s">
        <v>1888</v>
      </c>
      <c r="B558" s="102" t="s">
        <v>693</v>
      </c>
      <c r="C558" s="102">
        <v>2</v>
      </c>
      <c r="D558" s="105">
        <v>0.00034114444375123187</v>
      </c>
      <c r="E558" s="105">
        <v>2.4681164577886228</v>
      </c>
      <c r="F558" s="102" t="s">
        <v>2031</v>
      </c>
      <c r="G558" s="102" t="b">
        <v>0</v>
      </c>
      <c r="H558" s="102" t="b">
        <v>0</v>
      </c>
      <c r="I558" s="102" t="b">
        <v>0</v>
      </c>
      <c r="J558" s="102" t="b">
        <v>0</v>
      </c>
      <c r="K558" s="102" t="b">
        <v>1</v>
      </c>
      <c r="L558" s="102" t="b">
        <v>0</v>
      </c>
    </row>
    <row r="559" spans="1:12" ht="15">
      <c r="A559" s="103" t="s">
        <v>693</v>
      </c>
      <c r="B559" s="102" t="s">
        <v>1299</v>
      </c>
      <c r="C559" s="102">
        <v>2</v>
      </c>
      <c r="D559" s="105">
        <v>0.00034114444375123187</v>
      </c>
      <c r="E559" s="105">
        <v>2.2920251987329414</v>
      </c>
      <c r="F559" s="102" t="s">
        <v>2031</v>
      </c>
      <c r="G559" s="102" t="b">
        <v>0</v>
      </c>
      <c r="H559" s="102" t="b">
        <v>1</v>
      </c>
      <c r="I559" s="102" t="b">
        <v>0</v>
      </c>
      <c r="J559" s="102" t="b">
        <v>0</v>
      </c>
      <c r="K559" s="102" t="b">
        <v>0</v>
      </c>
      <c r="L559" s="102" t="b">
        <v>0</v>
      </c>
    </row>
    <row r="560" spans="1:12" ht="15">
      <c r="A560" s="103" t="s">
        <v>1299</v>
      </c>
      <c r="B560" s="102" t="s">
        <v>913</v>
      </c>
      <c r="C560" s="102">
        <v>2</v>
      </c>
      <c r="D560" s="105">
        <v>0.00034114444375123187</v>
      </c>
      <c r="E560" s="105">
        <v>2.894085190060904</v>
      </c>
      <c r="F560" s="102" t="s">
        <v>2031</v>
      </c>
      <c r="G560" s="102" t="b">
        <v>0</v>
      </c>
      <c r="H560" s="102" t="b">
        <v>0</v>
      </c>
      <c r="I560" s="102" t="b">
        <v>0</v>
      </c>
      <c r="J560" s="102" t="b">
        <v>0</v>
      </c>
      <c r="K560" s="102" t="b">
        <v>0</v>
      </c>
      <c r="L560" s="102" t="b">
        <v>0</v>
      </c>
    </row>
    <row r="561" spans="1:12" ht="15">
      <c r="A561" s="103" t="s">
        <v>913</v>
      </c>
      <c r="B561" s="102" t="s">
        <v>1889</v>
      </c>
      <c r="C561" s="102">
        <v>2</v>
      </c>
      <c r="D561" s="105">
        <v>0.00034114444375123187</v>
      </c>
      <c r="E561" s="105">
        <v>3.0701764491165853</v>
      </c>
      <c r="F561" s="102" t="s">
        <v>2031</v>
      </c>
      <c r="G561" s="102" t="b">
        <v>0</v>
      </c>
      <c r="H561" s="102" t="b">
        <v>0</v>
      </c>
      <c r="I561" s="102" t="b">
        <v>0</v>
      </c>
      <c r="J561" s="102" t="b">
        <v>0</v>
      </c>
      <c r="K561" s="102" t="b">
        <v>0</v>
      </c>
      <c r="L561" s="102" t="b">
        <v>0</v>
      </c>
    </row>
    <row r="562" spans="1:12" ht="15">
      <c r="A562" s="103" t="s">
        <v>1889</v>
      </c>
      <c r="B562" s="102" t="s">
        <v>918</v>
      </c>
      <c r="C562" s="102">
        <v>2</v>
      </c>
      <c r="D562" s="105">
        <v>0.00034114444375123187</v>
      </c>
      <c r="E562" s="105">
        <v>3.1281683960942717</v>
      </c>
      <c r="F562" s="102" t="s">
        <v>2031</v>
      </c>
      <c r="G562" s="102" t="b">
        <v>0</v>
      </c>
      <c r="H562" s="102" t="b">
        <v>0</v>
      </c>
      <c r="I562" s="102" t="b">
        <v>0</v>
      </c>
      <c r="J562" s="102" t="b">
        <v>0</v>
      </c>
      <c r="K562" s="102" t="b">
        <v>0</v>
      </c>
      <c r="L562" s="102" t="b">
        <v>0</v>
      </c>
    </row>
    <row r="563" spans="1:12" ht="15">
      <c r="A563" s="103" t="s">
        <v>918</v>
      </c>
      <c r="B563" s="102" t="s">
        <v>692</v>
      </c>
      <c r="C563" s="102">
        <v>2</v>
      </c>
      <c r="D563" s="105">
        <v>0.00034114444375123187</v>
      </c>
      <c r="E563" s="105">
        <v>1.924048413438347</v>
      </c>
      <c r="F563" s="102" t="s">
        <v>2031</v>
      </c>
      <c r="G563" s="102" t="b">
        <v>0</v>
      </c>
      <c r="H563" s="102" t="b">
        <v>0</v>
      </c>
      <c r="I563" s="102" t="b">
        <v>0</v>
      </c>
      <c r="J563" s="102" t="b">
        <v>0</v>
      </c>
      <c r="K563" s="102" t="b">
        <v>0</v>
      </c>
      <c r="L563" s="102" t="b">
        <v>0</v>
      </c>
    </row>
    <row r="564" spans="1:12" ht="15">
      <c r="A564" s="103" t="s">
        <v>692</v>
      </c>
      <c r="B564" s="102" t="s">
        <v>691</v>
      </c>
      <c r="C564" s="102">
        <v>2</v>
      </c>
      <c r="D564" s="105">
        <v>0.00034114444375123187</v>
      </c>
      <c r="E564" s="105">
        <v>1.2506325135747163</v>
      </c>
      <c r="F564" s="102" t="s">
        <v>2031</v>
      </c>
      <c r="G564" s="102" t="b">
        <v>0</v>
      </c>
      <c r="H564" s="102" t="b">
        <v>0</v>
      </c>
      <c r="I564" s="102" t="b">
        <v>0</v>
      </c>
      <c r="J564" s="102" t="b">
        <v>0</v>
      </c>
      <c r="K564" s="102" t="b">
        <v>0</v>
      </c>
      <c r="L564" s="102" t="b">
        <v>0</v>
      </c>
    </row>
    <row r="565" spans="1:12" ht="15">
      <c r="A565" s="103" t="s">
        <v>691</v>
      </c>
      <c r="B565" s="102" t="s">
        <v>1890</v>
      </c>
      <c r="C565" s="102">
        <v>2</v>
      </c>
      <c r="D565" s="105">
        <v>0.00034114444375123187</v>
      </c>
      <c r="E565" s="105">
        <v>2.4417875190662737</v>
      </c>
      <c r="F565" s="102" t="s">
        <v>2031</v>
      </c>
      <c r="G565" s="102" t="b">
        <v>0</v>
      </c>
      <c r="H565" s="102" t="b">
        <v>0</v>
      </c>
      <c r="I565" s="102" t="b">
        <v>0</v>
      </c>
      <c r="J565" s="102" t="b">
        <v>0</v>
      </c>
      <c r="K565" s="102" t="b">
        <v>0</v>
      </c>
      <c r="L565" s="102" t="b">
        <v>0</v>
      </c>
    </row>
    <row r="566" spans="1:12" ht="15">
      <c r="A566" s="103" t="s">
        <v>1890</v>
      </c>
      <c r="B566" s="102" t="s">
        <v>1206</v>
      </c>
      <c r="C566" s="102">
        <v>2</v>
      </c>
      <c r="D566" s="105">
        <v>0.00034114444375123187</v>
      </c>
      <c r="E566" s="105">
        <v>3.3712064447805665</v>
      </c>
      <c r="F566" s="102" t="s">
        <v>2031</v>
      </c>
      <c r="G566" s="102" t="b">
        <v>0</v>
      </c>
      <c r="H566" s="102" t="b">
        <v>0</v>
      </c>
      <c r="I566" s="102" t="b">
        <v>0</v>
      </c>
      <c r="J566" s="102" t="b">
        <v>0</v>
      </c>
      <c r="K566" s="102" t="b">
        <v>0</v>
      </c>
      <c r="L566" s="102" t="b">
        <v>0</v>
      </c>
    </row>
    <row r="567" spans="1:12" ht="15">
      <c r="A567" s="103" t="s">
        <v>1206</v>
      </c>
      <c r="B567" s="102" t="s">
        <v>1891</v>
      </c>
      <c r="C567" s="102">
        <v>2</v>
      </c>
      <c r="D567" s="105">
        <v>0.00034114444375123187</v>
      </c>
      <c r="E567" s="105">
        <v>3.3712064447805665</v>
      </c>
      <c r="F567" s="102" t="s">
        <v>2031</v>
      </c>
      <c r="G567" s="102" t="b">
        <v>0</v>
      </c>
      <c r="H567" s="102" t="b">
        <v>0</v>
      </c>
      <c r="I567" s="102" t="b">
        <v>0</v>
      </c>
      <c r="J567" s="102" t="b">
        <v>0</v>
      </c>
      <c r="K567" s="102" t="b">
        <v>1</v>
      </c>
      <c r="L567" s="102" t="b">
        <v>0</v>
      </c>
    </row>
    <row r="568" spans="1:12" ht="15">
      <c r="A568" s="103" t="s">
        <v>1891</v>
      </c>
      <c r="B568" s="102" t="s">
        <v>1191</v>
      </c>
      <c r="C568" s="102">
        <v>2</v>
      </c>
      <c r="D568" s="105">
        <v>0.00034114444375123187</v>
      </c>
      <c r="E568" s="105">
        <v>3.3712064447805665</v>
      </c>
      <c r="F568" s="102" t="s">
        <v>2031</v>
      </c>
      <c r="G568" s="102" t="b">
        <v>0</v>
      </c>
      <c r="H568" s="102" t="b">
        <v>1</v>
      </c>
      <c r="I568" s="102" t="b">
        <v>0</v>
      </c>
      <c r="J568" s="102" t="b">
        <v>0</v>
      </c>
      <c r="K568" s="102" t="b">
        <v>0</v>
      </c>
      <c r="L568" s="102" t="b">
        <v>0</v>
      </c>
    </row>
    <row r="569" spans="1:12" ht="15">
      <c r="A569" s="103" t="s">
        <v>1191</v>
      </c>
      <c r="B569" s="102" t="s">
        <v>1210</v>
      </c>
      <c r="C569" s="102">
        <v>2</v>
      </c>
      <c r="D569" s="105">
        <v>0.00034114444375123187</v>
      </c>
      <c r="E569" s="105">
        <v>3.0701764491165853</v>
      </c>
      <c r="F569" s="102" t="s">
        <v>2031</v>
      </c>
      <c r="G569" s="102" t="b">
        <v>0</v>
      </c>
      <c r="H569" s="102" t="b">
        <v>0</v>
      </c>
      <c r="I569" s="102" t="b">
        <v>0</v>
      </c>
      <c r="J569" s="102" t="b">
        <v>0</v>
      </c>
      <c r="K569" s="102" t="b">
        <v>0</v>
      </c>
      <c r="L569" s="102" t="b">
        <v>0</v>
      </c>
    </row>
    <row r="570" spans="1:12" ht="15">
      <c r="A570" s="103" t="s">
        <v>1210</v>
      </c>
      <c r="B570" s="102" t="s">
        <v>1438</v>
      </c>
      <c r="C570" s="102">
        <v>2</v>
      </c>
      <c r="D570" s="105">
        <v>0.00034114444375123187</v>
      </c>
      <c r="E570" s="105">
        <v>3.195115185724885</v>
      </c>
      <c r="F570" s="102" t="s">
        <v>2031</v>
      </c>
      <c r="G570" s="102" t="b">
        <v>0</v>
      </c>
      <c r="H570" s="102" t="b">
        <v>0</v>
      </c>
      <c r="I570" s="102" t="b">
        <v>0</v>
      </c>
      <c r="J570" s="102" t="b">
        <v>0</v>
      </c>
      <c r="K570" s="102" t="b">
        <v>0</v>
      </c>
      <c r="L570" s="102" t="b">
        <v>0</v>
      </c>
    </row>
    <row r="571" spans="1:12" ht="15">
      <c r="A571" s="103" t="s">
        <v>1438</v>
      </c>
      <c r="B571" s="102" t="s">
        <v>1434</v>
      </c>
      <c r="C571" s="102">
        <v>2</v>
      </c>
      <c r="D571" s="105">
        <v>0.00034114444375123187</v>
      </c>
      <c r="E571" s="105">
        <v>3.320053922333185</v>
      </c>
      <c r="F571" s="102" t="s">
        <v>2031</v>
      </c>
      <c r="G571" s="102" t="b">
        <v>0</v>
      </c>
      <c r="H571" s="102" t="b">
        <v>0</v>
      </c>
      <c r="I571" s="102" t="b">
        <v>0</v>
      </c>
      <c r="J571" s="102" t="b">
        <v>0</v>
      </c>
      <c r="K571" s="102" t="b">
        <v>0</v>
      </c>
      <c r="L571" s="102" t="b">
        <v>0</v>
      </c>
    </row>
    <row r="572" spans="1:12" ht="15">
      <c r="A572" s="103" t="s">
        <v>1434</v>
      </c>
      <c r="B572" s="102" t="s">
        <v>850</v>
      </c>
      <c r="C572" s="102">
        <v>2</v>
      </c>
      <c r="D572" s="105">
        <v>0.00034114444375123187</v>
      </c>
      <c r="E572" s="105">
        <v>2.894085190060904</v>
      </c>
      <c r="F572" s="102" t="s">
        <v>2031</v>
      </c>
      <c r="G572" s="102" t="b">
        <v>0</v>
      </c>
      <c r="H572" s="102" t="b">
        <v>0</v>
      </c>
      <c r="I572" s="102" t="b">
        <v>0</v>
      </c>
      <c r="J572" s="102" t="b">
        <v>1</v>
      </c>
      <c r="K572" s="102" t="b">
        <v>0</v>
      </c>
      <c r="L572" s="102" t="b">
        <v>0</v>
      </c>
    </row>
    <row r="573" spans="1:12" ht="15">
      <c r="A573" s="103" t="s">
        <v>850</v>
      </c>
      <c r="B573" s="102" t="s">
        <v>1168</v>
      </c>
      <c r="C573" s="102">
        <v>2</v>
      </c>
      <c r="D573" s="105">
        <v>0.00034114444375123187</v>
      </c>
      <c r="E573" s="105">
        <v>2.7179939310052226</v>
      </c>
      <c r="F573" s="102" t="s">
        <v>2031</v>
      </c>
      <c r="G573" s="102" t="b">
        <v>1</v>
      </c>
      <c r="H573" s="102" t="b">
        <v>0</v>
      </c>
      <c r="I573" s="102" t="b">
        <v>0</v>
      </c>
      <c r="J573" s="102" t="b">
        <v>0</v>
      </c>
      <c r="K573" s="102" t="b">
        <v>0</v>
      </c>
      <c r="L573" s="102" t="b">
        <v>0</v>
      </c>
    </row>
    <row r="574" spans="1:12" ht="15">
      <c r="A574" s="103" t="s">
        <v>1168</v>
      </c>
      <c r="B574" s="102" t="s">
        <v>696</v>
      </c>
      <c r="C574" s="102">
        <v>2</v>
      </c>
      <c r="D574" s="105">
        <v>0.00034114444375123187</v>
      </c>
      <c r="E574" s="105">
        <v>2.195115185724885</v>
      </c>
      <c r="F574" s="102" t="s">
        <v>2031</v>
      </c>
      <c r="G574" s="102" t="b">
        <v>0</v>
      </c>
      <c r="H574" s="102" t="b">
        <v>0</v>
      </c>
      <c r="I574" s="102" t="b">
        <v>0</v>
      </c>
      <c r="J574" s="102" t="b">
        <v>0</v>
      </c>
      <c r="K574" s="102" t="b">
        <v>0</v>
      </c>
      <c r="L574" s="102" t="b">
        <v>0</v>
      </c>
    </row>
    <row r="575" spans="1:12" ht="15">
      <c r="A575" s="103" t="s">
        <v>703</v>
      </c>
      <c r="B575" s="102" t="s">
        <v>1085</v>
      </c>
      <c r="C575" s="102">
        <v>2</v>
      </c>
      <c r="D575" s="105">
        <v>0.00034114444375123187</v>
      </c>
      <c r="E575" s="105">
        <v>2.160353079465673</v>
      </c>
      <c r="F575" s="102" t="s">
        <v>2031</v>
      </c>
      <c r="G575" s="102" t="b">
        <v>0</v>
      </c>
      <c r="H575" s="102" t="b">
        <v>0</v>
      </c>
      <c r="I575" s="102" t="b">
        <v>0</v>
      </c>
      <c r="J575" s="102" t="b">
        <v>0</v>
      </c>
      <c r="K575" s="102" t="b">
        <v>0</v>
      </c>
      <c r="L575" s="102" t="b">
        <v>0</v>
      </c>
    </row>
    <row r="576" spans="1:12" ht="15">
      <c r="A576" s="103" t="s">
        <v>1085</v>
      </c>
      <c r="B576" s="102" t="s">
        <v>1429</v>
      </c>
      <c r="C576" s="102">
        <v>2</v>
      </c>
      <c r="D576" s="105">
        <v>0.00034114444375123187</v>
      </c>
      <c r="E576" s="105">
        <v>3.0982051727168285</v>
      </c>
      <c r="F576" s="102" t="s">
        <v>2031</v>
      </c>
      <c r="G576" s="102" t="b">
        <v>0</v>
      </c>
      <c r="H576" s="102" t="b">
        <v>0</v>
      </c>
      <c r="I576" s="102" t="b">
        <v>0</v>
      </c>
      <c r="J576" s="102" t="b">
        <v>0</v>
      </c>
      <c r="K576" s="102" t="b">
        <v>0</v>
      </c>
      <c r="L576" s="102" t="b">
        <v>0</v>
      </c>
    </row>
    <row r="577" spans="1:12" ht="15">
      <c r="A577" s="103" t="s">
        <v>1429</v>
      </c>
      <c r="B577" s="102" t="s">
        <v>853</v>
      </c>
      <c r="C577" s="102">
        <v>2</v>
      </c>
      <c r="D577" s="105">
        <v>0.00034114444375123187</v>
      </c>
      <c r="E577" s="105">
        <v>2.8429326676135225</v>
      </c>
      <c r="F577" s="102" t="s">
        <v>2031</v>
      </c>
      <c r="G577" s="102" t="b">
        <v>0</v>
      </c>
      <c r="H577" s="102" t="b">
        <v>0</v>
      </c>
      <c r="I577" s="102" t="b">
        <v>0</v>
      </c>
      <c r="J577" s="102" t="b">
        <v>0</v>
      </c>
      <c r="K577" s="102" t="b">
        <v>0</v>
      </c>
      <c r="L577" s="102" t="b">
        <v>0</v>
      </c>
    </row>
    <row r="578" spans="1:12" ht="15">
      <c r="A578" s="103" t="s">
        <v>853</v>
      </c>
      <c r="B578" s="102" t="s">
        <v>960</v>
      </c>
      <c r="C578" s="102">
        <v>2</v>
      </c>
      <c r="D578" s="105">
        <v>0.00034114444375123187</v>
      </c>
      <c r="E578" s="105">
        <v>2.5419026719495412</v>
      </c>
      <c r="F578" s="102" t="s">
        <v>2031</v>
      </c>
      <c r="G578" s="102" t="b">
        <v>0</v>
      </c>
      <c r="H578" s="102" t="b">
        <v>0</v>
      </c>
      <c r="I578" s="102" t="b">
        <v>0</v>
      </c>
      <c r="J578" s="102" t="b">
        <v>0</v>
      </c>
      <c r="K578" s="102" t="b">
        <v>0</v>
      </c>
      <c r="L578" s="102" t="b">
        <v>0</v>
      </c>
    </row>
    <row r="579" spans="1:12" ht="15">
      <c r="A579" s="103" t="s">
        <v>960</v>
      </c>
      <c r="B579" s="102" t="s">
        <v>1892</v>
      </c>
      <c r="C579" s="102">
        <v>2</v>
      </c>
      <c r="D579" s="105">
        <v>0.00034114444375123187</v>
      </c>
      <c r="E579" s="105">
        <v>3.195115185724885</v>
      </c>
      <c r="F579" s="102" t="s">
        <v>2031</v>
      </c>
      <c r="G579" s="102" t="b">
        <v>0</v>
      </c>
      <c r="H579" s="102" t="b">
        <v>0</v>
      </c>
      <c r="I579" s="102" t="b">
        <v>0</v>
      </c>
      <c r="J579" s="102" t="b">
        <v>0</v>
      </c>
      <c r="K579" s="102" t="b">
        <v>0</v>
      </c>
      <c r="L579" s="102" t="b">
        <v>0</v>
      </c>
    </row>
    <row r="580" spans="1:12" ht="15">
      <c r="A580" s="103" t="s">
        <v>1892</v>
      </c>
      <c r="B580" s="102" t="s">
        <v>703</v>
      </c>
      <c r="C580" s="102">
        <v>2</v>
      </c>
      <c r="D580" s="105">
        <v>0.00034114444375123187</v>
      </c>
      <c r="E580" s="105">
        <v>2.558293088137711</v>
      </c>
      <c r="F580" s="102" t="s">
        <v>2031</v>
      </c>
      <c r="G580" s="102" t="b">
        <v>0</v>
      </c>
      <c r="H580" s="102" t="b">
        <v>0</v>
      </c>
      <c r="I580" s="102" t="b">
        <v>0</v>
      </c>
      <c r="J580" s="102" t="b">
        <v>0</v>
      </c>
      <c r="K580" s="102" t="b">
        <v>0</v>
      </c>
      <c r="L580" s="102" t="b">
        <v>0</v>
      </c>
    </row>
    <row r="581" spans="1:12" ht="15">
      <c r="A581" s="103" t="s">
        <v>703</v>
      </c>
      <c r="B581" s="102" t="s">
        <v>1893</v>
      </c>
      <c r="C581" s="102">
        <v>2</v>
      </c>
      <c r="D581" s="105">
        <v>0.00034114444375123187</v>
      </c>
      <c r="E581" s="105">
        <v>2.558293088137711</v>
      </c>
      <c r="F581" s="102" t="s">
        <v>2031</v>
      </c>
      <c r="G581" s="102" t="b">
        <v>0</v>
      </c>
      <c r="H581" s="102" t="b">
        <v>0</v>
      </c>
      <c r="I581" s="102" t="b">
        <v>0</v>
      </c>
      <c r="J581" s="102" t="b">
        <v>0</v>
      </c>
      <c r="K581" s="102" t="b">
        <v>1</v>
      </c>
      <c r="L581" s="102" t="b">
        <v>0</v>
      </c>
    </row>
    <row r="582" spans="1:12" ht="15">
      <c r="A582" s="103" t="s">
        <v>1893</v>
      </c>
      <c r="B582" s="102" t="s">
        <v>913</v>
      </c>
      <c r="C582" s="102">
        <v>2</v>
      </c>
      <c r="D582" s="105">
        <v>0.00034114444375123187</v>
      </c>
      <c r="E582" s="105">
        <v>3.0701764491165853</v>
      </c>
      <c r="F582" s="102" t="s">
        <v>2031</v>
      </c>
      <c r="G582" s="102" t="b">
        <v>0</v>
      </c>
      <c r="H582" s="102" t="b">
        <v>1</v>
      </c>
      <c r="I582" s="102" t="b">
        <v>0</v>
      </c>
      <c r="J582" s="102" t="b">
        <v>0</v>
      </c>
      <c r="K582" s="102" t="b">
        <v>0</v>
      </c>
      <c r="L582" s="102" t="b">
        <v>0</v>
      </c>
    </row>
    <row r="583" spans="1:12" ht="15">
      <c r="A583" s="103" t="s">
        <v>913</v>
      </c>
      <c r="B583" s="102" t="s">
        <v>1035</v>
      </c>
      <c r="C583" s="102">
        <v>2</v>
      </c>
      <c r="D583" s="105">
        <v>0.00034114444375123187</v>
      </c>
      <c r="E583" s="105">
        <v>2.6722364404445473</v>
      </c>
      <c r="F583" s="102" t="s">
        <v>2031</v>
      </c>
      <c r="G583" s="102" t="b">
        <v>0</v>
      </c>
      <c r="H583" s="102" t="b">
        <v>0</v>
      </c>
      <c r="I583" s="102" t="b">
        <v>0</v>
      </c>
      <c r="J583" s="102" t="b">
        <v>0</v>
      </c>
      <c r="K583" s="102" t="b">
        <v>0</v>
      </c>
      <c r="L583" s="102" t="b">
        <v>0</v>
      </c>
    </row>
    <row r="584" spans="1:12" ht="15">
      <c r="A584" s="103" t="s">
        <v>1035</v>
      </c>
      <c r="B584" s="102" t="s">
        <v>872</v>
      </c>
      <c r="C584" s="102">
        <v>2</v>
      </c>
      <c r="D584" s="105">
        <v>0.00034114444375123187</v>
      </c>
      <c r="E584" s="105">
        <v>2.6722364404445473</v>
      </c>
      <c r="F584" s="102" t="s">
        <v>2031</v>
      </c>
      <c r="G584" s="102" t="b">
        <v>0</v>
      </c>
      <c r="H584" s="102" t="b">
        <v>0</v>
      </c>
      <c r="I584" s="102" t="b">
        <v>0</v>
      </c>
      <c r="J584" s="102" t="b">
        <v>1</v>
      </c>
      <c r="K584" s="102" t="b">
        <v>0</v>
      </c>
      <c r="L584" s="102" t="b">
        <v>0</v>
      </c>
    </row>
    <row r="585" spans="1:12" ht="15">
      <c r="A585" s="103" t="s">
        <v>872</v>
      </c>
      <c r="B585" s="102" t="s">
        <v>1894</v>
      </c>
      <c r="C585" s="102">
        <v>2</v>
      </c>
      <c r="D585" s="105">
        <v>0.00034114444375123187</v>
      </c>
      <c r="E585" s="105">
        <v>3.0701764491165853</v>
      </c>
      <c r="F585" s="102" t="s">
        <v>2031</v>
      </c>
      <c r="G585" s="102" t="b">
        <v>1</v>
      </c>
      <c r="H585" s="102" t="b">
        <v>0</v>
      </c>
      <c r="I585" s="102" t="b">
        <v>0</v>
      </c>
      <c r="J585" s="102" t="b">
        <v>0</v>
      </c>
      <c r="K585" s="102" t="b">
        <v>0</v>
      </c>
      <c r="L585" s="102" t="b">
        <v>0</v>
      </c>
    </row>
    <row r="586" spans="1:12" ht="15">
      <c r="A586" s="103" t="s">
        <v>1894</v>
      </c>
      <c r="B586" s="102" t="s">
        <v>1016</v>
      </c>
      <c r="C586" s="102">
        <v>2</v>
      </c>
      <c r="D586" s="105">
        <v>0.00034114444375123187</v>
      </c>
      <c r="E586" s="105">
        <v>3.195115185724885</v>
      </c>
      <c r="F586" s="102" t="s">
        <v>2031</v>
      </c>
      <c r="G586" s="102" t="b">
        <v>0</v>
      </c>
      <c r="H586" s="102" t="b">
        <v>0</v>
      </c>
      <c r="I586" s="102" t="b">
        <v>0</v>
      </c>
      <c r="J586" s="102" t="b">
        <v>0</v>
      </c>
      <c r="K586" s="102" t="b">
        <v>0</v>
      </c>
      <c r="L586" s="102" t="b">
        <v>0</v>
      </c>
    </row>
    <row r="587" spans="1:12" ht="15">
      <c r="A587" s="103" t="s">
        <v>1016</v>
      </c>
      <c r="B587" s="102" t="s">
        <v>1439</v>
      </c>
      <c r="C587" s="102">
        <v>2</v>
      </c>
      <c r="D587" s="105">
        <v>0.00034114444375123187</v>
      </c>
      <c r="E587" s="105">
        <v>3.019023926669204</v>
      </c>
      <c r="F587" s="102" t="s">
        <v>2031</v>
      </c>
      <c r="G587" s="102" t="b">
        <v>0</v>
      </c>
      <c r="H587" s="102" t="b">
        <v>0</v>
      </c>
      <c r="I587" s="102" t="b">
        <v>0</v>
      </c>
      <c r="J587" s="102" t="b">
        <v>1</v>
      </c>
      <c r="K587" s="102" t="b">
        <v>0</v>
      </c>
      <c r="L587" s="102" t="b">
        <v>0</v>
      </c>
    </row>
    <row r="588" spans="1:12" ht="15">
      <c r="A588" s="103" t="s">
        <v>1439</v>
      </c>
      <c r="B588" s="102" t="s">
        <v>1895</v>
      </c>
      <c r="C588" s="102">
        <v>2</v>
      </c>
      <c r="D588" s="105">
        <v>0.00034114444375123187</v>
      </c>
      <c r="E588" s="105">
        <v>3.4961451813888664</v>
      </c>
      <c r="F588" s="102" t="s">
        <v>2031</v>
      </c>
      <c r="G588" s="102" t="b">
        <v>1</v>
      </c>
      <c r="H588" s="102" t="b">
        <v>0</v>
      </c>
      <c r="I588" s="102" t="b">
        <v>0</v>
      </c>
      <c r="J588" s="102" t="b">
        <v>0</v>
      </c>
      <c r="K588" s="102" t="b">
        <v>0</v>
      </c>
      <c r="L588" s="102" t="b">
        <v>0</v>
      </c>
    </row>
    <row r="589" spans="1:12" ht="15">
      <c r="A589" s="103" t="s">
        <v>1901</v>
      </c>
      <c r="B589" s="102" t="s">
        <v>1902</v>
      </c>
      <c r="C589" s="102">
        <v>2</v>
      </c>
      <c r="D589" s="105">
        <v>0.00034114444375123187</v>
      </c>
      <c r="E589" s="105">
        <v>3.6722364404445473</v>
      </c>
      <c r="F589" s="102" t="s">
        <v>2031</v>
      </c>
      <c r="G589" s="102" t="b">
        <v>0</v>
      </c>
      <c r="H589" s="102" t="b">
        <v>0</v>
      </c>
      <c r="I589" s="102" t="b">
        <v>0</v>
      </c>
      <c r="J589" s="102" t="b">
        <v>0</v>
      </c>
      <c r="K589" s="102" t="b">
        <v>0</v>
      </c>
      <c r="L589" s="102" t="b">
        <v>0</v>
      </c>
    </row>
    <row r="590" spans="1:12" ht="15">
      <c r="A590" s="103" t="s">
        <v>1902</v>
      </c>
      <c r="B590" s="102" t="s">
        <v>1903</v>
      </c>
      <c r="C590" s="102">
        <v>2</v>
      </c>
      <c r="D590" s="105">
        <v>0.00034114444375123187</v>
      </c>
      <c r="E590" s="105">
        <v>3.6722364404445473</v>
      </c>
      <c r="F590" s="102" t="s">
        <v>2031</v>
      </c>
      <c r="G590" s="102" t="b">
        <v>0</v>
      </c>
      <c r="H590" s="102" t="b">
        <v>0</v>
      </c>
      <c r="I590" s="102" t="b">
        <v>0</v>
      </c>
      <c r="J590" s="102" t="b">
        <v>1</v>
      </c>
      <c r="K590" s="102" t="b">
        <v>0</v>
      </c>
      <c r="L590" s="102" t="b">
        <v>0</v>
      </c>
    </row>
    <row r="591" spans="1:12" ht="15">
      <c r="A591" s="103" t="s">
        <v>1903</v>
      </c>
      <c r="B591" s="102" t="s">
        <v>720</v>
      </c>
      <c r="C591" s="102">
        <v>2</v>
      </c>
      <c r="D591" s="105">
        <v>0.00034114444375123187</v>
      </c>
      <c r="E591" s="105">
        <v>2.6308437552863224</v>
      </c>
      <c r="F591" s="102" t="s">
        <v>2031</v>
      </c>
      <c r="G591" s="102" t="b">
        <v>1</v>
      </c>
      <c r="H591" s="102" t="b">
        <v>0</v>
      </c>
      <c r="I591" s="102" t="b">
        <v>0</v>
      </c>
      <c r="J591" s="102" t="b">
        <v>0</v>
      </c>
      <c r="K591" s="102" t="b">
        <v>0</v>
      </c>
      <c r="L591" s="102" t="b">
        <v>0</v>
      </c>
    </row>
    <row r="592" spans="1:12" ht="15">
      <c r="A592" s="103" t="s">
        <v>720</v>
      </c>
      <c r="B592" s="102" t="s">
        <v>1440</v>
      </c>
      <c r="C592" s="102">
        <v>2</v>
      </c>
      <c r="D592" s="105">
        <v>0.00034114444375123187</v>
      </c>
      <c r="E592" s="105">
        <v>2.454752496230641</v>
      </c>
      <c r="F592" s="102" t="s">
        <v>2031</v>
      </c>
      <c r="G592" s="102" t="b">
        <v>0</v>
      </c>
      <c r="H592" s="102" t="b">
        <v>0</v>
      </c>
      <c r="I592" s="102" t="b">
        <v>0</v>
      </c>
      <c r="J592" s="102" t="b">
        <v>0</v>
      </c>
      <c r="K592" s="102" t="b">
        <v>0</v>
      </c>
      <c r="L592" s="102" t="b">
        <v>0</v>
      </c>
    </row>
    <row r="593" spans="1:12" ht="15">
      <c r="A593" s="103" t="s">
        <v>766</v>
      </c>
      <c r="B593" s="102" t="s">
        <v>773</v>
      </c>
      <c r="C593" s="102">
        <v>2</v>
      </c>
      <c r="D593" s="105">
        <v>0.0004046127118650799</v>
      </c>
      <c r="E593" s="105">
        <v>1.9820403604160337</v>
      </c>
      <c r="F593" s="102" t="s">
        <v>2031</v>
      </c>
      <c r="G593" s="102" t="b">
        <v>0</v>
      </c>
      <c r="H593" s="102" t="b">
        <v>0</v>
      </c>
      <c r="I593" s="102" t="b">
        <v>0</v>
      </c>
      <c r="J593" s="102" t="b">
        <v>0</v>
      </c>
      <c r="K593" s="102" t="b">
        <v>0</v>
      </c>
      <c r="L593" s="102" t="b">
        <v>0</v>
      </c>
    </row>
    <row r="594" spans="1:12" ht="15">
      <c r="A594" s="103" t="s">
        <v>805</v>
      </c>
      <c r="B594" s="102" t="s">
        <v>712</v>
      </c>
      <c r="C594" s="102">
        <v>2</v>
      </c>
      <c r="D594" s="105">
        <v>0.00034114444375123187</v>
      </c>
      <c r="E594" s="105">
        <v>1.8711759105966919</v>
      </c>
      <c r="F594" s="102" t="s">
        <v>2031</v>
      </c>
      <c r="G594" s="102" t="b">
        <v>0</v>
      </c>
      <c r="H594" s="102" t="b">
        <v>0</v>
      </c>
      <c r="I594" s="102" t="b">
        <v>0</v>
      </c>
      <c r="J594" s="102" t="b">
        <v>0</v>
      </c>
      <c r="K594" s="102" t="b">
        <v>0</v>
      </c>
      <c r="L594" s="102" t="b">
        <v>0</v>
      </c>
    </row>
    <row r="595" spans="1:12" ht="15">
      <c r="A595" s="103" t="s">
        <v>689</v>
      </c>
      <c r="B595" s="102" t="s">
        <v>721</v>
      </c>
      <c r="C595" s="102">
        <v>2</v>
      </c>
      <c r="D595" s="105">
        <v>0.00034114444375123187</v>
      </c>
      <c r="E595" s="105">
        <v>1.4003948339080483</v>
      </c>
      <c r="F595" s="102" t="s">
        <v>2031</v>
      </c>
      <c r="G595" s="102" t="b">
        <v>0</v>
      </c>
      <c r="H595" s="102" t="b">
        <v>0</v>
      </c>
      <c r="I595" s="102" t="b">
        <v>0</v>
      </c>
      <c r="J595" s="102" t="b">
        <v>0</v>
      </c>
      <c r="K595" s="102" t="b">
        <v>0</v>
      </c>
      <c r="L595" s="102" t="b">
        <v>0</v>
      </c>
    </row>
    <row r="596" spans="1:12" ht="15">
      <c r="A596" s="103" t="s">
        <v>721</v>
      </c>
      <c r="B596" s="102" t="s">
        <v>676</v>
      </c>
      <c r="C596" s="102">
        <v>2</v>
      </c>
      <c r="D596" s="105">
        <v>0.00034114444375123187</v>
      </c>
      <c r="E596" s="105">
        <v>1.1684457573873663</v>
      </c>
      <c r="F596" s="102" t="s">
        <v>2031</v>
      </c>
      <c r="G596" s="102" t="b">
        <v>0</v>
      </c>
      <c r="H596" s="102" t="b">
        <v>0</v>
      </c>
      <c r="I596" s="102" t="b">
        <v>0</v>
      </c>
      <c r="J596" s="102" t="b">
        <v>0</v>
      </c>
      <c r="K596" s="102" t="b">
        <v>0</v>
      </c>
      <c r="L596" s="102" t="b">
        <v>0</v>
      </c>
    </row>
    <row r="597" spans="1:12" ht="15">
      <c r="A597" s="103" t="s">
        <v>676</v>
      </c>
      <c r="B597" s="102" t="s">
        <v>680</v>
      </c>
      <c r="C597" s="102">
        <v>2</v>
      </c>
      <c r="D597" s="105">
        <v>0.00034114444375123187</v>
      </c>
      <c r="E597" s="105">
        <v>0.8849531205204318</v>
      </c>
      <c r="F597" s="102" t="s">
        <v>2031</v>
      </c>
      <c r="G597" s="102" t="b">
        <v>0</v>
      </c>
      <c r="H597" s="102" t="b">
        <v>0</v>
      </c>
      <c r="I597" s="102" t="b">
        <v>0</v>
      </c>
      <c r="J597" s="102" t="b">
        <v>0</v>
      </c>
      <c r="K597" s="102" t="b">
        <v>0</v>
      </c>
      <c r="L597" s="102" t="b">
        <v>0</v>
      </c>
    </row>
    <row r="598" spans="1:12" ht="15">
      <c r="A598" s="103" t="s">
        <v>680</v>
      </c>
      <c r="B598" s="102" t="s">
        <v>698</v>
      </c>
      <c r="C598" s="102">
        <v>2</v>
      </c>
      <c r="D598" s="105">
        <v>0.00034114444375123187</v>
      </c>
      <c r="E598" s="105">
        <v>1.2038891100323903</v>
      </c>
      <c r="F598" s="102" t="s">
        <v>2031</v>
      </c>
      <c r="G598" s="102" t="b">
        <v>0</v>
      </c>
      <c r="H598" s="102" t="b">
        <v>0</v>
      </c>
      <c r="I598" s="102" t="b">
        <v>0</v>
      </c>
      <c r="J598" s="102" t="b">
        <v>0</v>
      </c>
      <c r="K598" s="102" t="b">
        <v>0</v>
      </c>
      <c r="L598" s="102" t="b">
        <v>0</v>
      </c>
    </row>
    <row r="599" spans="1:12" ht="15">
      <c r="A599" s="103" t="s">
        <v>698</v>
      </c>
      <c r="B599" s="102" t="s">
        <v>720</v>
      </c>
      <c r="C599" s="102">
        <v>2</v>
      </c>
      <c r="D599" s="105">
        <v>0.00034114444375123187</v>
      </c>
      <c r="E599" s="105">
        <v>1.4694757530513476</v>
      </c>
      <c r="F599" s="102" t="s">
        <v>2031</v>
      </c>
      <c r="G599" s="102" t="b">
        <v>0</v>
      </c>
      <c r="H599" s="102" t="b">
        <v>0</v>
      </c>
      <c r="I599" s="102" t="b">
        <v>0</v>
      </c>
      <c r="J599" s="102" t="b">
        <v>0</v>
      </c>
      <c r="K599" s="102" t="b">
        <v>0</v>
      </c>
      <c r="L599" s="102" t="b">
        <v>0</v>
      </c>
    </row>
    <row r="600" spans="1:12" ht="15">
      <c r="A600" s="103" t="s">
        <v>720</v>
      </c>
      <c r="B600" s="102" t="s">
        <v>683</v>
      </c>
      <c r="C600" s="102">
        <v>2</v>
      </c>
      <c r="D600" s="105">
        <v>0.00034114444375123187</v>
      </c>
      <c r="E600" s="105">
        <v>1.3636720268833085</v>
      </c>
      <c r="F600" s="102" t="s">
        <v>2031</v>
      </c>
      <c r="G600" s="102" t="b">
        <v>0</v>
      </c>
      <c r="H600" s="102" t="b">
        <v>0</v>
      </c>
      <c r="I600" s="102" t="b">
        <v>0</v>
      </c>
      <c r="J600" s="102" t="b">
        <v>0</v>
      </c>
      <c r="K600" s="102" t="b">
        <v>0</v>
      </c>
      <c r="L600" s="102" t="b">
        <v>0</v>
      </c>
    </row>
    <row r="601" spans="1:12" ht="15">
      <c r="A601" s="103" t="s">
        <v>744</v>
      </c>
      <c r="B601" s="102" t="s">
        <v>725</v>
      </c>
      <c r="C601" s="102">
        <v>2</v>
      </c>
      <c r="D601" s="105">
        <v>0.00034114444375123187</v>
      </c>
      <c r="E601" s="105">
        <v>1.7971751770528475</v>
      </c>
      <c r="F601" s="102" t="s">
        <v>2031</v>
      </c>
      <c r="G601" s="102" t="b">
        <v>0</v>
      </c>
      <c r="H601" s="102" t="b">
        <v>0</v>
      </c>
      <c r="I601" s="102" t="b">
        <v>0</v>
      </c>
      <c r="J601" s="102" t="b">
        <v>0</v>
      </c>
      <c r="K601" s="102" t="b">
        <v>0</v>
      </c>
      <c r="L601" s="102" t="b">
        <v>0</v>
      </c>
    </row>
    <row r="602" spans="1:12" ht="15">
      <c r="A602" s="103" t="s">
        <v>835</v>
      </c>
      <c r="B602" s="102" t="s">
        <v>770</v>
      </c>
      <c r="C602" s="102">
        <v>2</v>
      </c>
      <c r="D602" s="105">
        <v>0.00034114444375123187</v>
      </c>
      <c r="E602" s="105">
        <v>2.160353079465673</v>
      </c>
      <c r="F602" s="102" t="s">
        <v>2031</v>
      </c>
      <c r="G602" s="102" t="b">
        <v>0</v>
      </c>
      <c r="H602" s="102" t="b">
        <v>0</v>
      </c>
      <c r="I602" s="102" t="b">
        <v>0</v>
      </c>
      <c r="J602" s="102" t="b">
        <v>0</v>
      </c>
      <c r="K602" s="102" t="b">
        <v>0</v>
      </c>
      <c r="L602" s="102" t="b">
        <v>0</v>
      </c>
    </row>
    <row r="603" spans="1:12" ht="15">
      <c r="A603" s="103" t="s">
        <v>770</v>
      </c>
      <c r="B603" s="102" t="s">
        <v>1444</v>
      </c>
      <c r="C603" s="102">
        <v>2</v>
      </c>
      <c r="D603" s="105">
        <v>0.00034114444375123187</v>
      </c>
      <c r="E603" s="105">
        <v>2.6510471413746095</v>
      </c>
      <c r="F603" s="102" t="s">
        <v>2031</v>
      </c>
      <c r="G603" s="102" t="b">
        <v>0</v>
      </c>
      <c r="H603" s="102" t="b">
        <v>0</v>
      </c>
      <c r="I603" s="102" t="b">
        <v>0</v>
      </c>
      <c r="J603" s="102" t="b">
        <v>0</v>
      </c>
      <c r="K603" s="102" t="b">
        <v>0</v>
      </c>
      <c r="L603" s="102" t="b">
        <v>0</v>
      </c>
    </row>
    <row r="604" spans="1:12" ht="15">
      <c r="A604" s="103" t="s">
        <v>1444</v>
      </c>
      <c r="B604" s="102" t="s">
        <v>717</v>
      </c>
      <c r="C604" s="102">
        <v>2</v>
      </c>
      <c r="D604" s="105">
        <v>0.00034114444375123187</v>
      </c>
      <c r="E604" s="105">
        <v>2.454752496230641</v>
      </c>
      <c r="F604" s="102" t="s">
        <v>2031</v>
      </c>
      <c r="G604" s="102" t="b">
        <v>0</v>
      </c>
      <c r="H604" s="102" t="b">
        <v>0</v>
      </c>
      <c r="I604" s="102" t="b">
        <v>0</v>
      </c>
      <c r="J604" s="102" t="b">
        <v>0</v>
      </c>
      <c r="K604" s="102" t="b">
        <v>0</v>
      </c>
      <c r="L604" s="102" t="b">
        <v>0</v>
      </c>
    </row>
    <row r="605" spans="1:12" ht="15">
      <c r="A605" s="103" t="s">
        <v>717</v>
      </c>
      <c r="B605" s="102" t="s">
        <v>1008</v>
      </c>
      <c r="C605" s="102">
        <v>2</v>
      </c>
      <c r="D605" s="105">
        <v>0.00034114444375123187</v>
      </c>
      <c r="E605" s="105">
        <v>2.15372250056666</v>
      </c>
      <c r="F605" s="102" t="s">
        <v>2031</v>
      </c>
      <c r="G605" s="102" t="b">
        <v>0</v>
      </c>
      <c r="H605" s="102" t="b">
        <v>0</v>
      </c>
      <c r="I605" s="102" t="b">
        <v>0</v>
      </c>
      <c r="J605" s="102" t="b">
        <v>0</v>
      </c>
      <c r="K605" s="102" t="b">
        <v>0</v>
      </c>
      <c r="L605" s="102" t="b">
        <v>0</v>
      </c>
    </row>
    <row r="606" spans="1:12" ht="15">
      <c r="A606" s="103" t="s">
        <v>1008</v>
      </c>
      <c r="B606" s="102" t="s">
        <v>944</v>
      </c>
      <c r="C606" s="102">
        <v>2</v>
      </c>
      <c r="D606" s="105">
        <v>0.00034114444375123187</v>
      </c>
      <c r="E606" s="105">
        <v>2.730228387422234</v>
      </c>
      <c r="F606" s="102" t="s">
        <v>2031</v>
      </c>
      <c r="G606" s="102" t="b">
        <v>0</v>
      </c>
      <c r="H606" s="102" t="b">
        <v>0</v>
      </c>
      <c r="I606" s="102" t="b">
        <v>0</v>
      </c>
      <c r="J606" s="102" t="b">
        <v>0</v>
      </c>
      <c r="K606" s="102" t="b">
        <v>0</v>
      </c>
      <c r="L606" s="102" t="b">
        <v>0</v>
      </c>
    </row>
    <row r="607" spans="1:12" ht="15">
      <c r="A607" s="103" t="s">
        <v>744</v>
      </c>
      <c r="B607" s="102" t="s">
        <v>1910</v>
      </c>
      <c r="C607" s="102">
        <v>2</v>
      </c>
      <c r="D607" s="105">
        <v>0.00034114444375123187</v>
      </c>
      <c r="E607" s="105">
        <v>2.7971751770528472</v>
      </c>
      <c r="F607" s="102" t="s">
        <v>2031</v>
      </c>
      <c r="G607" s="102" t="b">
        <v>0</v>
      </c>
      <c r="H607" s="102" t="b">
        <v>0</v>
      </c>
      <c r="I607" s="102" t="b">
        <v>0</v>
      </c>
      <c r="J607" s="102" t="b">
        <v>0</v>
      </c>
      <c r="K607" s="102" t="b">
        <v>0</v>
      </c>
      <c r="L607" s="102" t="b">
        <v>0</v>
      </c>
    </row>
    <row r="608" spans="1:12" ht="15">
      <c r="A608" s="103" t="s">
        <v>1910</v>
      </c>
      <c r="B608" s="102" t="s">
        <v>1293</v>
      </c>
      <c r="C608" s="102">
        <v>2</v>
      </c>
      <c r="D608" s="105">
        <v>0.00034114444375123187</v>
      </c>
      <c r="E608" s="105">
        <v>3.4961451813888664</v>
      </c>
      <c r="F608" s="102" t="s">
        <v>2031</v>
      </c>
      <c r="G608" s="102" t="b">
        <v>0</v>
      </c>
      <c r="H608" s="102" t="b">
        <v>0</v>
      </c>
      <c r="I608" s="102" t="b">
        <v>0</v>
      </c>
      <c r="J608" s="102" t="b">
        <v>1</v>
      </c>
      <c r="K608" s="102" t="b">
        <v>0</v>
      </c>
      <c r="L608" s="102" t="b">
        <v>0</v>
      </c>
    </row>
    <row r="609" spans="1:12" ht="15">
      <c r="A609" s="103" t="s">
        <v>1293</v>
      </c>
      <c r="B609" s="102" t="s">
        <v>944</v>
      </c>
      <c r="C609" s="102">
        <v>2</v>
      </c>
      <c r="D609" s="105">
        <v>0.00034114444375123187</v>
      </c>
      <c r="E609" s="105">
        <v>2.9520771370385903</v>
      </c>
      <c r="F609" s="102" t="s">
        <v>2031</v>
      </c>
      <c r="G609" s="102" t="b">
        <v>1</v>
      </c>
      <c r="H609" s="102" t="b">
        <v>0</v>
      </c>
      <c r="I609" s="102" t="b">
        <v>0</v>
      </c>
      <c r="J609" s="102" t="b">
        <v>0</v>
      </c>
      <c r="K609" s="102" t="b">
        <v>0</v>
      </c>
      <c r="L609" s="102" t="b">
        <v>0</v>
      </c>
    </row>
    <row r="610" spans="1:12" ht="15">
      <c r="A610" s="103" t="s">
        <v>676</v>
      </c>
      <c r="B610" s="102" t="s">
        <v>732</v>
      </c>
      <c r="C610" s="102">
        <v>2</v>
      </c>
      <c r="D610" s="105">
        <v>0.00034114444375123187</v>
      </c>
      <c r="E610" s="105">
        <v>1.2396679751471895</v>
      </c>
      <c r="F610" s="102" t="s">
        <v>2031</v>
      </c>
      <c r="G610" s="102" t="b">
        <v>0</v>
      </c>
      <c r="H610" s="102" t="b">
        <v>0</v>
      </c>
      <c r="I610" s="102" t="b">
        <v>0</v>
      </c>
      <c r="J610" s="102" t="b">
        <v>0</v>
      </c>
      <c r="K610" s="102" t="b">
        <v>0</v>
      </c>
      <c r="L610" s="102" t="b">
        <v>0</v>
      </c>
    </row>
    <row r="611" spans="1:12" ht="15">
      <c r="A611" s="103" t="s">
        <v>732</v>
      </c>
      <c r="B611" s="102" t="s">
        <v>810</v>
      </c>
      <c r="C611" s="102">
        <v>2</v>
      </c>
      <c r="D611" s="105">
        <v>0.00034114444375123187</v>
      </c>
      <c r="E611" s="105">
        <v>1.9955428308196808</v>
      </c>
      <c r="F611" s="102" t="s">
        <v>2031</v>
      </c>
      <c r="G611" s="102" t="b">
        <v>0</v>
      </c>
      <c r="H611" s="102" t="b">
        <v>0</v>
      </c>
      <c r="I611" s="102" t="b">
        <v>0</v>
      </c>
      <c r="J611" s="102" t="b">
        <v>0</v>
      </c>
      <c r="K611" s="102" t="b">
        <v>0</v>
      </c>
      <c r="L611" s="102" t="b">
        <v>0</v>
      </c>
    </row>
    <row r="612" spans="1:12" ht="15">
      <c r="A612" s="103" t="s">
        <v>810</v>
      </c>
      <c r="B612" s="102" t="s">
        <v>906</v>
      </c>
      <c r="C612" s="102">
        <v>2</v>
      </c>
      <c r="D612" s="105">
        <v>0.00034114444375123187</v>
      </c>
      <c r="E612" s="105">
        <v>2.371206444780566</v>
      </c>
      <c r="F612" s="102" t="s">
        <v>2031</v>
      </c>
      <c r="G612" s="102" t="b">
        <v>0</v>
      </c>
      <c r="H612" s="102" t="b">
        <v>0</v>
      </c>
      <c r="I612" s="102" t="b">
        <v>0</v>
      </c>
      <c r="J612" s="102" t="b">
        <v>0</v>
      </c>
      <c r="K612" s="102" t="b">
        <v>0</v>
      </c>
      <c r="L612" s="102" t="b">
        <v>0</v>
      </c>
    </row>
    <row r="613" spans="1:12" ht="15">
      <c r="A613" s="103" t="s">
        <v>906</v>
      </c>
      <c r="B613" s="102" t="s">
        <v>1911</v>
      </c>
      <c r="C613" s="102">
        <v>2</v>
      </c>
      <c r="D613" s="105">
        <v>0.00034114444375123187</v>
      </c>
      <c r="E613" s="105">
        <v>3.0701764491165853</v>
      </c>
      <c r="F613" s="102" t="s">
        <v>2031</v>
      </c>
      <c r="G613" s="102" t="b">
        <v>0</v>
      </c>
      <c r="H613" s="102" t="b">
        <v>0</v>
      </c>
      <c r="I613" s="102" t="b">
        <v>0</v>
      </c>
      <c r="J613" s="102" t="b">
        <v>0</v>
      </c>
      <c r="K613" s="102" t="b">
        <v>1</v>
      </c>
      <c r="L613" s="102" t="b">
        <v>0</v>
      </c>
    </row>
    <row r="614" spans="1:12" ht="15">
      <c r="A614" s="103" t="s">
        <v>1911</v>
      </c>
      <c r="B614" s="102" t="s">
        <v>1164</v>
      </c>
      <c r="C614" s="102">
        <v>2</v>
      </c>
      <c r="D614" s="105">
        <v>0.00034114444375123187</v>
      </c>
      <c r="E614" s="105">
        <v>3.3712064447805665</v>
      </c>
      <c r="F614" s="102" t="s">
        <v>2031</v>
      </c>
      <c r="G614" s="102" t="b">
        <v>0</v>
      </c>
      <c r="H614" s="102" t="b">
        <v>1</v>
      </c>
      <c r="I614" s="102" t="b">
        <v>0</v>
      </c>
      <c r="J614" s="102" t="b">
        <v>0</v>
      </c>
      <c r="K614" s="102" t="b">
        <v>0</v>
      </c>
      <c r="L614" s="102" t="b">
        <v>0</v>
      </c>
    </row>
    <row r="615" spans="1:12" ht="15">
      <c r="A615" s="103" t="s">
        <v>1164</v>
      </c>
      <c r="B615" s="102" t="s">
        <v>683</v>
      </c>
      <c r="C615" s="102">
        <v>2</v>
      </c>
      <c r="D615" s="105">
        <v>0.00034114444375123187</v>
      </c>
      <c r="E615" s="105">
        <v>2.1040347163775523</v>
      </c>
      <c r="F615" s="102" t="s">
        <v>2031</v>
      </c>
      <c r="G615" s="102" t="b">
        <v>0</v>
      </c>
      <c r="H615" s="102" t="b">
        <v>0</v>
      </c>
      <c r="I615" s="102" t="b">
        <v>0</v>
      </c>
      <c r="J615" s="102" t="b">
        <v>0</v>
      </c>
      <c r="K615" s="102" t="b">
        <v>0</v>
      </c>
      <c r="L615" s="102" t="b">
        <v>0</v>
      </c>
    </row>
    <row r="616" spans="1:12" ht="15">
      <c r="A616" s="103" t="s">
        <v>683</v>
      </c>
      <c r="B616" s="102" t="s">
        <v>854</v>
      </c>
      <c r="C616" s="102">
        <v>2</v>
      </c>
      <c r="D616" s="105">
        <v>0.00034114444375123187</v>
      </c>
      <c r="E616" s="105">
        <v>1.7402703257163747</v>
      </c>
      <c r="F616" s="102" t="s">
        <v>2031</v>
      </c>
      <c r="G616" s="102" t="b">
        <v>0</v>
      </c>
      <c r="H616" s="102" t="b">
        <v>0</v>
      </c>
      <c r="I616" s="102" t="b">
        <v>0</v>
      </c>
      <c r="J616" s="102" t="b">
        <v>0</v>
      </c>
      <c r="K616" s="102" t="b">
        <v>0</v>
      </c>
      <c r="L616" s="102" t="b">
        <v>0</v>
      </c>
    </row>
    <row r="617" spans="1:12" ht="15">
      <c r="A617" s="103" t="s">
        <v>854</v>
      </c>
      <c r="B617" s="102" t="s">
        <v>950</v>
      </c>
      <c r="C617" s="102">
        <v>2</v>
      </c>
      <c r="D617" s="105">
        <v>0.00034114444375123187</v>
      </c>
      <c r="E617" s="105">
        <v>2.474955882318928</v>
      </c>
      <c r="F617" s="102" t="s">
        <v>2031</v>
      </c>
      <c r="G617" s="102" t="b">
        <v>0</v>
      </c>
      <c r="H617" s="102" t="b">
        <v>0</v>
      </c>
      <c r="I617" s="102" t="b">
        <v>0</v>
      </c>
      <c r="J617" s="102" t="b">
        <v>0</v>
      </c>
      <c r="K617" s="102" t="b">
        <v>0</v>
      </c>
      <c r="L617" s="102" t="b">
        <v>0</v>
      </c>
    </row>
    <row r="618" spans="1:12" ht="15">
      <c r="A618" s="103" t="s">
        <v>950</v>
      </c>
      <c r="B618" s="102" t="s">
        <v>1329</v>
      </c>
      <c r="C618" s="102">
        <v>2</v>
      </c>
      <c r="D618" s="105">
        <v>0.00034114444375123187</v>
      </c>
      <c r="E618" s="105">
        <v>2.9520771370385903</v>
      </c>
      <c r="F618" s="102" t="s">
        <v>2031</v>
      </c>
      <c r="G618" s="102" t="b">
        <v>0</v>
      </c>
      <c r="H618" s="102" t="b">
        <v>0</v>
      </c>
      <c r="I618" s="102" t="b">
        <v>0</v>
      </c>
      <c r="J618" s="102" t="b">
        <v>0</v>
      </c>
      <c r="K618" s="102" t="b">
        <v>0</v>
      </c>
      <c r="L618" s="102" t="b">
        <v>0</v>
      </c>
    </row>
    <row r="619" spans="1:12" ht="15">
      <c r="A619" s="103" t="s">
        <v>1329</v>
      </c>
      <c r="B619" s="102" t="s">
        <v>683</v>
      </c>
      <c r="C619" s="102">
        <v>2</v>
      </c>
      <c r="D619" s="105">
        <v>0.00034114444375123187</v>
      </c>
      <c r="E619" s="105">
        <v>2.2289734529858523</v>
      </c>
      <c r="F619" s="102" t="s">
        <v>2031</v>
      </c>
      <c r="G619" s="102" t="b">
        <v>0</v>
      </c>
      <c r="H619" s="102" t="b">
        <v>0</v>
      </c>
      <c r="I619" s="102" t="b">
        <v>0</v>
      </c>
      <c r="J619" s="102" t="b">
        <v>0</v>
      </c>
      <c r="K619" s="102" t="b">
        <v>0</v>
      </c>
      <c r="L619" s="102" t="b">
        <v>0</v>
      </c>
    </row>
    <row r="620" spans="1:12" ht="15">
      <c r="A620" s="103" t="s">
        <v>671</v>
      </c>
      <c r="B620" s="102" t="s">
        <v>903</v>
      </c>
      <c r="C620" s="102">
        <v>2</v>
      </c>
      <c r="D620" s="105">
        <v>0.00034114444375123187</v>
      </c>
      <c r="E620" s="105">
        <v>0.9982944418104597</v>
      </c>
      <c r="F620" s="102" t="s">
        <v>2031</v>
      </c>
      <c r="G620" s="102" t="b">
        <v>0</v>
      </c>
      <c r="H620" s="102" t="b">
        <v>0</v>
      </c>
      <c r="I620" s="102" t="b">
        <v>0</v>
      </c>
      <c r="J620" s="102" t="b">
        <v>0</v>
      </c>
      <c r="K620" s="102" t="b">
        <v>0</v>
      </c>
      <c r="L620" s="102" t="b">
        <v>0</v>
      </c>
    </row>
    <row r="621" spans="1:12" ht="15">
      <c r="A621" s="103" t="s">
        <v>903</v>
      </c>
      <c r="B621" s="102" t="s">
        <v>1201</v>
      </c>
      <c r="C621" s="102">
        <v>2</v>
      </c>
      <c r="D621" s="105">
        <v>0.00034114444375123187</v>
      </c>
      <c r="E621" s="105">
        <v>2.769146453452604</v>
      </c>
      <c r="F621" s="102" t="s">
        <v>2031</v>
      </c>
      <c r="G621" s="102" t="b">
        <v>0</v>
      </c>
      <c r="H621" s="102" t="b">
        <v>0</v>
      </c>
      <c r="I621" s="102" t="b">
        <v>0</v>
      </c>
      <c r="J621" s="102" t="b">
        <v>0</v>
      </c>
      <c r="K621" s="102" t="b">
        <v>0</v>
      </c>
      <c r="L621" s="102" t="b">
        <v>0</v>
      </c>
    </row>
    <row r="622" spans="1:12" ht="15">
      <c r="A622" s="103" t="s">
        <v>1201</v>
      </c>
      <c r="B622" s="102" t="s">
        <v>717</v>
      </c>
      <c r="C622" s="102">
        <v>2</v>
      </c>
      <c r="D622" s="105">
        <v>0.00034114444375123187</v>
      </c>
      <c r="E622" s="105">
        <v>2.329813759622341</v>
      </c>
      <c r="F622" s="102" t="s">
        <v>2031</v>
      </c>
      <c r="G622" s="102" t="b">
        <v>0</v>
      </c>
      <c r="H622" s="102" t="b">
        <v>0</v>
      </c>
      <c r="I622" s="102" t="b">
        <v>0</v>
      </c>
      <c r="J622" s="102" t="b">
        <v>0</v>
      </c>
      <c r="K622" s="102" t="b">
        <v>0</v>
      </c>
      <c r="L622" s="102" t="b">
        <v>0</v>
      </c>
    </row>
    <row r="623" spans="1:12" ht="15">
      <c r="A623" s="103" t="s">
        <v>717</v>
      </c>
      <c r="B623" s="102" t="s">
        <v>725</v>
      </c>
      <c r="C623" s="102">
        <v>2</v>
      </c>
      <c r="D623" s="105">
        <v>0.00034114444375123187</v>
      </c>
      <c r="E623" s="105">
        <v>1.6308437552863224</v>
      </c>
      <c r="F623" s="102" t="s">
        <v>2031</v>
      </c>
      <c r="G623" s="102" t="b">
        <v>0</v>
      </c>
      <c r="H623" s="102" t="b">
        <v>0</v>
      </c>
      <c r="I623" s="102" t="b">
        <v>0</v>
      </c>
      <c r="J623" s="102" t="b">
        <v>0</v>
      </c>
      <c r="K623" s="102" t="b">
        <v>0</v>
      </c>
      <c r="L623" s="102" t="b">
        <v>0</v>
      </c>
    </row>
    <row r="624" spans="1:12" ht="15">
      <c r="A624" s="103" t="s">
        <v>725</v>
      </c>
      <c r="B624" s="102" t="s">
        <v>1008</v>
      </c>
      <c r="C624" s="102">
        <v>2</v>
      </c>
      <c r="D624" s="105">
        <v>0.00034114444375123187</v>
      </c>
      <c r="E624" s="105">
        <v>2.195115185724885</v>
      </c>
      <c r="F624" s="102" t="s">
        <v>2031</v>
      </c>
      <c r="G624" s="102" t="b">
        <v>0</v>
      </c>
      <c r="H624" s="102" t="b">
        <v>0</v>
      </c>
      <c r="I624" s="102" t="b">
        <v>0</v>
      </c>
      <c r="J624" s="102" t="b">
        <v>0</v>
      </c>
      <c r="K624" s="102" t="b">
        <v>0</v>
      </c>
      <c r="L624" s="102" t="b">
        <v>0</v>
      </c>
    </row>
    <row r="625" spans="1:12" ht="15">
      <c r="A625" s="103" t="s">
        <v>1008</v>
      </c>
      <c r="B625" s="102" t="s">
        <v>835</v>
      </c>
      <c r="C625" s="102">
        <v>2</v>
      </c>
      <c r="D625" s="105">
        <v>0.00034114444375123187</v>
      </c>
      <c r="E625" s="105">
        <v>2.575326427436491</v>
      </c>
      <c r="F625" s="102" t="s">
        <v>2031</v>
      </c>
      <c r="G625" s="102" t="b">
        <v>0</v>
      </c>
      <c r="H625" s="102" t="b">
        <v>0</v>
      </c>
      <c r="I625" s="102" t="b">
        <v>0</v>
      </c>
      <c r="J625" s="102" t="b">
        <v>0</v>
      </c>
      <c r="K625" s="102" t="b">
        <v>0</v>
      </c>
      <c r="L625" s="102" t="b">
        <v>0</v>
      </c>
    </row>
    <row r="626" spans="1:12" ht="15">
      <c r="A626" s="103" t="s">
        <v>835</v>
      </c>
      <c r="B626" s="102" t="s">
        <v>1912</v>
      </c>
      <c r="C626" s="102">
        <v>2</v>
      </c>
      <c r="D626" s="105">
        <v>0.00034114444375123187</v>
      </c>
      <c r="E626" s="105">
        <v>2.9732664361085286</v>
      </c>
      <c r="F626" s="102" t="s">
        <v>2031</v>
      </c>
      <c r="G626" s="102" t="b">
        <v>0</v>
      </c>
      <c r="H626" s="102" t="b">
        <v>0</v>
      </c>
      <c r="I626" s="102" t="b">
        <v>0</v>
      </c>
      <c r="J626" s="102" t="b">
        <v>1</v>
      </c>
      <c r="K626" s="102" t="b">
        <v>0</v>
      </c>
      <c r="L626" s="102" t="b">
        <v>0</v>
      </c>
    </row>
    <row r="627" spans="1:12" ht="15">
      <c r="A627" s="103" t="s">
        <v>1912</v>
      </c>
      <c r="B627" s="102" t="s">
        <v>1913</v>
      </c>
      <c r="C627" s="102">
        <v>2</v>
      </c>
      <c r="D627" s="105">
        <v>0.00034114444375123187</v>
      </c>
      <c r="E627" s="105">
        <v>3.6722364404445473</v>
      </c>
      <c r="F627" s="102" t="s">
        <v>2031</v>
      </c>
      <c r="G627" s="102" t="b">
        <v>1</v>
      </c>
      <c r="H627" s="102" t="b">
        <v>0</v>
      </c>
      <c r="I627" s="102" t="b">
        <v>0</v>
      </c>
      <c r="J627" s="102" t="b">
        <v>0</v>
      </c>
      <c r="K627" s="102" t="b">
        <v>0</v>
      </c>
      <c r="L627" s="102" t="b">
        <v>0</v>
      </c>
    </row>
    <row r="628" spans="1:12" ht="15">
      <c r="A628" s="103" t="s">
        <v>1913</v>
      </c>
      <c r="B628" s="102" t="s">
        <v>819</v>
      </c>
      <c r="C628" s="102">
        <v>2</v>
      </c>
      <c r="D628" s="105">
        <v>0.00034114444375123187</v>
      </c>
      <c r="E628" s="105">
        <v>2.9732664361085286</v>
      </c>
      <c r="F628" s="102" t="s">
        <v>2031</v>
      </c>
      <c r="G628" s="102" t="b">
        <v>0</v>
      </c>
      <c r="H628" s="102" t="b">
        <v>0</v>
      </c>
      <c r="I628" s="102" t="b">
        <v>0</v>
      </c>
      <c r="J628" s="102" t="b">
        <v>0</v>
      </c>
      <c r="K628" s="102" t="b">
        <v>0</v>
      </c>
      <c r="L628" s="102" t="b">
        <v>0</v>
      </c>
    </row>
    <row r="629" spans="1:12" ht="15">
      <c r="A629" s="103" t="s">
        <v>819</v>
      </c>
      <c r="B629" s="102" t="s">
        <v>1443</v>
      </c>
      <c r="C629" s="102">
        <v>2</v>
      </c>
      <c r="D629" s="105">
        <v>0.00034114444375123187</v>
      </c>
      <c r="E629" s="105">
        <v>2.7971751770528472</v>
      </c>
      <c r="F629" s="102" t="s">
        <v>2031</v>
      </c>
      <c r="G629" s="102" t="b">
        <v>0</v>
      </c>
      <c r="H629" s="102" t="b">
        <v>0</v>
      </c>
      <c r="I629" s="102" t="b">
        <v>0</v>
      </c>
      <c r="J629" s="102" t="b">
        <v>0</v>
      </c>
      <c r="K629" s="102" t="b">
        <v>0</v>
      </c>
      <c r="L629" s="102" t="b">
        <v>0</v>
      </c>
    </row>
    <row r="630" spans="1:12" ht="15">
      <c r="A630" s="103" t="s">
        <v>678</v>
      </c>
      <c r="B630" s="102" t="s">
        <v>760</v>
      </c>
      <c r="C630" s="102">
        <v>2</v>
      </c>
      <c r="D630" s="105">
        <v>0.00034114444375123187</v>
      </c>
      <c r="E630" s="105">
        <v>1.4354473410352544</v>
      </c>
      <c r="F630" s="102" t="s">
        <v>2031</v>
      </c>
      <c r="G630" s="102" t="b">
        <v>0</v>
      </c>
      <c r="H630" s="102" t="b">
        <v>0</v>
      </c>
      <c r="I630" s="102" t="b">
        <v>0</v>
      </c>
      <c r="J630" s="102" t="b">
        <v>0</v>
      </c>
      <c r="K630" s="102" t="b">
        <v>0</v>
      </c>
      <c r="L630" s="102" t="b">
        <v>0</v>
      </c>
    </row>
    <row r="631" spans="1:12" ht="15">
      <c r="A631" s="103" t="s">
        <v>760</v>
      </c>
      <c r="B631" s="102" t="s">
        <v>672</v>
      </c>
      <c r="C631" s="102">
        <v>2</v>
      </c>
      <c r="D631" s="105">
        <v>0.00034114444375123187</v>
      </c>
      <c r="E631" s="105">
        <v>1.0190239266692038</v>
      </c>
      <c r="F631" s="102" t="s">
        <v>2031</v>
      </c>
      <c r="G631" s="102" t="b">
        <v>0</v>
      </c>
      <c r="H631" s="102" t="b">
        <v>0</v>
      </c>
      <c r="I631" s="102" t="b">
        <v>0</v>
      </c>
      <c r="J631" s="102" t="b">
        <v>0</v>
      </c>
      <c r="K631" s="102" t="b">
        <v>0</v>
      </c>
      <c r="L631" s="102" t="b">
        <v>0</v>
      </c>
    </row>
    <row r="632" spans="1:12" ht="15">
      <c r="A632" s="103" t="s">
        <v>678</v>
      </c>
      <c r="B632" s="102" t="s">
        <v>679</v>
      </c>
      <c r="C632" s="102">
        <v>2</v>
      </c>
      <c r="D632" s="105">
        <v>0.00034114444375123187</v>
      </c>
      <c r="E632" s="105">
        <v>0.9680859236047483</v>
      </c>
      <c r="F632" s="102" t="s">
        <v>2031</v>
      </c>
      <c r="G632" s="102" t="b">
        <v>0</v>
      </c>
      <c r="H632" s="102" t="b">
        <v>0</v>
      </c>
      <c r="I632" s="102" t="b">
        <v>0</v>
      </c>
      <c r="J632" s="102" t="b">
        <v>0</v>
      </c>
      <c r="K632" s="102" t="b">
        <v>0</v>
      </c>
      <c r="L632" s="102" t="b">
        <v>0</v>
      </c>
    </row>
    <row r="633" spans="1:12" ht="15">
      <c r="A633" s="103" t="s">
        <v>679</v>
      </c>
      <c r="B633" s="102" t="s">
        <v>929</v>
      </c>
      <c r="C633" s="102">
        <v>2</v>
      </c>
      <c r="D633" s="105">
        <v>0.00034114444375123187</v>
      </c>
      <c r="E633" s="105">
        <v>1.7857457152720655</v>
      </c>
      <c r="F633" s="102" t="s">
        <v>2031</v>
      </c>
      <c r="G633" s="102" t="b">
        <v>0</v>
      </c>
      <c r="H633" s="102" t="b">
        <v>0</v>
      </c>
      <c r="I633" s="102" t="b">
        <v>0</v>
      </c>
      <c r="J633" s="102" t="b">
        <v>0</v>
      </c>
      <c r="K633" s="102" t="b">
        <v>0</v>
      </c>
      <c r="L633" s="102" t="b">
        <v>0</v>
      </c>
    </row>
    <row r="634" spans="1:12" ht="15">
      <c r="A634" s="103" t="s">
        <v>929</v>
      </c>
      <c r="B634" s="102" t="s">
        <v>1392</v>
      </c>
      <c r="C634" s="102">
        <v>2</v>
      </c>
      <c r="D634" s="105">
        <v>0.00034114444375123187</v>
      </c>
      <c r="E634" s="105">
        <v>2.9520771370385903</v>
      </c>
      <c r="F634" s="102" t="s">
        <v>2031</v>
      </c>
      <c r="G634" s="102" t="b">
        <v>0</v>
      </c>
      <c r="H634" s="102" t="b">
        <v>0</v>
      </c>
      <c r="I634" s="102" t="b">
        <v>0</v>
      </c>
      <c r="J634" s="102" t="b">
        <v>0</v>
      </c>
      <c r="K634" s="102" t="b">
        <v>0</v>
      </c>
      <c r="L634" s="102" t="b">
        <v>0</v>
      </c>
    </row>
    <row r="635" spans="1:12" ht="15">
      <c r="A635" s="103" t="s">
        <v>1392</v>
      </c>
      <c r="B635" s="102" t="s">
        <v>673</v>
      </c>
      <c r="C635" s="102">
        <v>2</v>
      </c>
      <c r="D635" s="105">
        <v>0.00034114444375123187</v>
      </c>
      <c r="E635" s="105">
        <v>1.8240473234531487</v>
      </c>
      <c r="F635" s="102" t="s">
        <v>2031</v>
      </c>
      <c r="G635" s="102" t="b">
        <v>0</v>
      </c>
      <c r="H635" s="102" t="b">
        <v>0</v>
      </c>
      <c r="I635" s="102" t="b">
        <v>0</v>
      </c>
      <c r="J635" s="102" t="b">
        <v>0</v>
      </c>
      <c r="K635" s="102" t="b">
        <v>0</v>
      </c>
      <c r="L635" s="102" t="b">
        <v>0</v>
      </c>
    </row>
    <row r="636" spans="1:12" ht="15">
      <c r="A636" s="103" t="s">
        <v>835</v>
      </c>
      <c r="B636" s="102" t="s">
        <v>838</v>
      </c>
      <c r="C636" s="102">
        <v>2</v>
      </c>
      <c r="D636" s="105">
        <v>0.00034114444375123187</v>
      </c>
      <c r="E636" s="105">
        <v>2.320053922333185</v>
      </c>
      <c r="F636" s="102" t="s">
        <v>2031</v>
      </c>
      <c r="G636" s="102" t="b">
        <v>0</v>
      </c>
      <c r="H636" s="102" t="b">
        <v>0</v>
      </c>
      <c r="I636" s="102" t="b">
        <v>0</v>
      </c>
      <c r="J636" s="102" t="b">
        <v>0</v>
      </c>
      <c r="K636" s="102" t="b">
        <v>0</v>
      </c>
      <c r="L636" s="102" t="b">
        <v>0</v>
      </c>
    </row>
    <row r="637" spans="1:12" ht="15">
      <c r="A637" s="103" t="s">
        <v>672</v>
      </c>
      <c r="B637" s="102" t="s">
        <v>752</v>
      </c>
      <c r="C637" s="102">
        <v>2</v>
      </c>
      <c r="D637" s="105">
        <v>0.00034114444375123187</v>
      </c>
      <c r="E637" s="105">
        <v>1.0154198024003784</v>
      </c>
      <c r="F637" s="102" t="s">
        <v>2031</v>
      </c>
      <c r="G637" s="102" t="b">
        <v>0</v>
      </c>
      <c r="H637" s="102" t="b">
        <v>0</v>
      </c>
      <c r="I637" s="102" t="b">
        <v>0</v>
      </c>
      <c r="J637" s="102" t="b">
        <v>0</v>
      </c>
      <c r="K637" s="102" t="b">
        <v>0</v>
      </c>
      <c r="L637" s="102" t="b">
        <v>0</v>
      </c>
    </row>
    <row r="638" spans="1:12" ht="15">
      <c r="A638" s="103" t="s">
        <v>752</v>
      </c>
      <c r="B638" s="102" t="s">
        <v>1373</v>
      </c>
      <c r="C638" s="102">
        <v>2</v>
      </c>
      <c r="D638" s="105">
        <v>0.00034114444375123187</v>
      </c>
      <c r="E638" s="105">
        <v>2.621083917997166</v>
      </c>
      <c r="F638" s="102" t="s">
        <v>2031</v>
      </c>
      <c r="G638" s="102" t="b">
        <v>0</v>
      </c>
      <c r="H638" s="102" t="b">
        <v>0</v>
      </c>
      <c r="I638" s="102" t="b">
        <v>0</v>
      </c>
      <c r="J638" s="102" t="b">
        <v>0</v>
      </c>
      <c r="K638" s="102" t="b">
        <v>0</v>
      </c>
      <c r="L638" s="102" t="b">
        <v>0</v>
      </c>
    </row>
    <row r="639" spans="1:12" ht="15">
      <c r="A639" s="103" t="s">
        <v>1373</v>
      </c>
      <c r="B639" s="102" t="s">
        <v>683</v>
      </c>
      <c r="C639" s="102">
        <v>2</v>
      </c>
      <c r="D639" s="105">
        <v>0.00034114444375123187</v>
      </c>
      <c r="E639" s="105">
        <v>2.2289734529858523</v>
      </c>
      <c r="F639" s="102" t="s">
        <v>2031</v>
      </c>
      <c r="G639" s="102" t="b">
        <v>0</v>
      </c>
      <c r="H639" s="102" t="b">
        <v>0</v>
      </c>
      <c r="I639" s="102" t="b">
        <v>0</v>
      </c>
      <c r="J639" s="102" t="b">
        <v>0</v>
      </c>
      <c r="K639" s="102" t="b">
        <v>0</v>
      </c>
      <c r="L639" s="102" t="b">
        <v>0</v>
      </c>
    </row>
    <row r="640" spans="1:12" ht="15">
      <c r="A640" s="103" t="s">
        <v>683</v>
      </c>
      <c r="B640" s="102" t="s">
        <v>1083</v>
      </c>
      <c r="C640" s="102">
        <v>2</v>
      </c>
      <c r="D640" s="105">
        <v>0.00034114444375123187</v>
      </c>
      <c r="E640" s="105">
        <v>1.9955428308196808</v>
      </c>
      <c r="F640" s="102" t="s">
        <v>2031</v>
      </c>
      <c r="G640" s="102" t="b">
        <v>0</v>
      </c>
      <c r="H640" s="102" t="b">
        <v>0</v>
      </c>
      <c r="I640" s="102" t="b">
        <v>0</v>
      </c>
      <c r="J640" s="102" t="b">
        <v>0</v>
      </c>
      <c r="K640" s="102" t="b">
        <v>0</v>
      </c>
      <c r="L640" s="102" t="b">
        <v>0</v>
      </c>
    </row>
    <row r="641" spans="1:12" ht="15">
      <c r="A641" s="103" t="s">
        <v>1083</v>
      </c>
      <c r="B641" s="102" t="s">
        <v>1914</v>
      </c>
      <c r="C641" s="102">
        <v>2</v>
      </c>
      <c r="D641" s="105">
        <v>0.00034114444375123187</v>
      </c>
      <c r="E641" s="105">
        <v>3.27429643177251</v>
      </c>
      <c r="F641" s="102" t="s">
        <v>2031</v>
      </c>
      <c r="G641" s="102" t="b">
        <v>0</v>
      </c>
      <c r="H641" s="102" t="b">
        <v>0</v>
      </c>
      <c r="I641" s="102" t="b">
        <v>0</v>
      </c>
      <c r="J641" s="102" t="b">
        <v>0</v>
      </c>
      <c r="K641" s="102" t="b">
        <v>0</v>
      </c>
      <c r="L641" s="102" t="b">
        <v>0</v>
      </c>
    </row>
    <row r="642" spans="1:12" ht="15">
      <c r="A642" s="103" t="s">
        <v>1914</v>
      </c>
      <c r="B642" s="102" t="s">
        <v>729</v>
      </c>
      <c r="C642" s="102">
        <v>2</v>
      </c>
      <c r="D642" s="105">
        <v>0.00034114444375123187</v>
      </c>
      <c r="E642" s="105">
        <v>2.6945128351556997</v>
      </c>
      <c r="F642" s="102" t="s">
        <v>2031</v>
      </c>
      <c r="G642" s="102" t="b">
        <v>0</v>
      </c>
      <c r="H642" s="102" t="b">
        <v>0</v>
      </c>
      <c r="I642" s="102" t="b">
        <v>0</v>
      </c>
      <c r="J642" s="102" t="b">
        <v>0</v>
      </c>
      <c r="K642" s="102" t="b">
        <v>0</v>
      </c>
      <c r="L642" s="102" t="b">
        <v>0</v>
      </c>
    </row>
    <row r="643" spans="1:12" ht="15">
      <c r="A643" s="103" t="s">
        <v>729</v>
      </c>
      <c r="B643" s="102" t="s">
        <v>683</v>
      </c>
      <c r="C643" s="102">
        <v>2</v>
      </c>
      <c r="D643" s="105">
        <v>0.00034114444375123187</v>
      </c>
      <c r="E643" s="105">
        <v>1.4273411067526858</v>
      </c>
      <c r="F643" s="102" t="s">
        <v>2031</v>
      </c>
      <c r="G643" s="102" t="b">
        <v>0</v>
      </c>
      <c r="H643" s="102" t="b">
        <v>0</v>
      </c>
      <c r="I643" s="102" t="b">
        <v>0</v>
      </c>
      <c r="J643" s="102" t="b">
        <v>0</v>
      </c>
      <c r="K643" s="102" t="b">
        <v>0</v>
      </c>
      <c r="L643" s="102" t="b">
        <v>0</v>
      </c>
    </row>
    <row r="644" spans="1:12" ht="15">
      <c r="A644" s="103" t="s">
        <v>715</v>
      </c>
      <c r="B644" s="102" t="s">
        <v>683</v>
      </c>
      <c r="C644" s="102">
        <v>2</v>
      </c>
      <c r="D644" s="105">
        <v>0.00034114444375123187</v>
      </c>
      <c r="E644" s="105">
        <v>1.3636720268833085</v>
      </c>
      <c r="F644" s="102" t="s">
        <v>2031</v>
      </c>
      <c r="G644" s="102" t="b">
        <v>0</v>
      </c>
      <c r="H644" s="102" t="b">
        <v>0</v>
      </c>
      <c r="I644" s="102" t="b">
        <v>0</v>
      </c>
      <c r="J644" s="102" t="b">
        <v>0</v>
      </c>
      <c r="K644" s="102" t="b">
        <v>0</v>
      </c>
      <c r="L644" s="102" t="b">
        <v>0</v>
      </c>
    </row>
    <row r="645" spans="1:12" ht="15">
      <c r="A645" s="103" t="s">
        <v>744</v>
      </c>
      <c r="B645" s="102" t="s">
        <v>770</v>
      </c>
      <c r="C645" s="102">
        <v>2</v>
      </c>
      <c r="D645" s="105">
        <v>0.00034114444375123187</v>
      </c>
      <c r="E645" s="105">
        <v>1.9842618204099918</v>
      </c>
      <c r="F645" s="102" t="s">
        <v>2031</v>
      </c>
      <c r="G645" s="102" t="b">
        <v>0</v>
      </c>
      <c r="H645" s="102" t="b">
        <v>0</v>
      </c>
      <c r="I645" s="102" t="b">
        <v>0</v>
      </c>
      <c r="J645" s="102" t="b">
        <v>0</v>
      </c>
      <c r="K645" s="102" t="b">
        <v>0</v>
      </c>
      <c r="L645" s="102" t="b">
        <v>0</v>
      </c>
    </row>
    <row r="646" spans="1:12" ht="15">
      <c r="A646" s="103" t="s">
        <v>770</v>
      </c>
      <c r="B646" s="102" t="s">
        <v>683</v>
      </c>
      <c r="C646" s="102">
        <v>2</v>
      </c>
      <c r="D646" s="105">
        <v>0.00034114444375123187</v>
      </c>
      <c r="E646" s="105">
        <v>1.5599666720272767</v>
      </c>
      <c r="F646" s="102" t="s">
        <v>2031</v>
      </c>
      <c r="G646" s="102" t="b">
        <v>0</v>
      </c>
      <c r="H646" s="102" t="b">
        <v>0</v>
      </c>
      <c r="I646" s="102" t="b">
        <v>0</v>
      </c>
      <c r="J646" s="102" t="b">
        <v>0</v>
      </c>
      <c r="K646" s="102" t="b">
        <v>0</v>
      </c>
      <c r="L646" s="102" t="b">
        <v>0</v>
      </c>
    </row>
    <row r="647" spans="1:12" ht="15">
      <c r="A647" s="103" t="s">
        <v>784</v>
      </c>
      <c r="B647" s="102" t="s">
        <v>1915</v>
      </c>
      <c r="C647" s="102">
        <v>2</v>
      </c>
      <c r="D647" s="105">
        <v>0.00034114444375123187</v>
      </c>
      <c r="E647" s="105">
        <v>2.894085190060904</v>
      </c>
      <c r="F647" s="102" t="s">
        <v>2031</v>
      </c>
      <c r="G647" s="102" t="b">
        <v>0</v>
      </c>
      <c r="H647" s="102" t="b">
        <v>0</v>
      </c>
      <c r="I647" s="102" t="b">
        <v>0</v>
      </c>
      <c r="J647" s="102" t="b">
        <v>0</v>
      </c>
      <c r="K647" s="102" t="b">
        <v>0</v>
      </c>
      <c r="L647" s="102" t="b">
        <v>0</v>
      </c>
    </row>
    <row r="648" spans="1:12" ht="15">
      <c r="A648" s="103" t="s">
        <v>1915</v>
      </c>
      <c r="B648" s="102" t="s">
        <v>852</v>
      </c>
      <c r="C648" s="102">
        <v>2</v>
      </c>
      <c r="D648" s="105">
        <v>0.00034114444375123187</v>
      </c>
      <c r="E648" s="105">
        <v>3.019023926669204</v>
      </c>
      <c r="F648" s="102" t="s">
        <v>2031</v>
      </c>
      <c r="G648" s="102" t="b">
        <v>0</v>
      </c>
      <c r="H648" s="102" t="b">
        <v>0</v>
      </c>
      <c r="I648" s="102" t="b">
        <v>0</v>
      </c>
      <c r="J648" s="102" t="b">
        <v>0</v>
      </c>
      <c r="K648" s="102" t="b">
        <v>0</v>
      </c>
      <c r="L648" s="102" t="b">
        <v>0</v>
      </c>
    </row>
    <row r="649" spans="1:12" ht="15">
      <c r="A649" s="103" t="s">
        <v>852</v>
      </c>
      <c r="B649" s="102" t="s">
        <v>1017</v>
      </c>
      <c r="C649" s="102">
        <v>2</v>
      </c>
      <c r="D649" s="105">
        <v>0.00034114444375123187</v>
      </c>
      <c r="E649" s="105">
        <v>2.5419026719495412</v>
      </c>
      <c r="F649" s="102" t="s">
        <v>2031</v>
      </c>
      <c r="G649" s="102" t="b">
        <v>0</v>
      </c>
      <c r="H649" s="102" t="b">
        <v>0</v>
      </c>
      <c r="I649" s="102" t="b">
        <v>0</v>
      </c>
      <c r="J649" s="102" t="b">
        <v>0</v>
      </c>
      <c r="K649" s="102" t="b">
        <v>0</v>
      </c>
      <c r="L649" s="102" t="b">
        <v>0</v>
      </c>
    </row>
    <row r="650" spans="1:12" ht="15">
      <c r="A650" s="103" t="s">
        <v>1017</v>
      </c>
      <c r="B650" s="102" t="s">
        <v>678</v>
      </c>
      <c r="C650" s="102">
        <v>2</v>
      </c>
      <c r="D650" s="105">
        <v>0.00034114444375123187</v>
      </c>
      <c r="E650" s="105">
        <v>1.8333873497072921</v>
      </c>
      <c r="F650" s="102" t="s">
        <v>2031</v>
      </c>
      <c r="G650" s="102" t="b">
        <v>0</v>
      </c>
      <c r="H650" s="102" t="b">
        <v>0</v>
      </c>
      <c r="I650" s="102" t="b">
        <v>0</v>
      </c>
      <c r="J650" s="102" t="b">
        <v>0</v>
      </c>
      <c r="K650" s="102" t="b">
        <v>0</v>
      </c>
      <c r="L650" s="102" t="b">
        <v>0</v>
      </c>
    </row>
    <row r="651" spans="1:12" ht="15">
      <c r="A651" s="103" t="s">
        <v>678</v>
      </c>
      <c r="B651" s="102" t="s">
        <v>1042</v>
      </c>
      <c r="C651" s="102">
        <v>2</v>
      </c>
      <c r="D651" s="105">
        <v>0.00034114444375123187</v>
      </c>
      <c r="E651" s="105">
        <v>1.912568595754917</v>
      </c>
      <c r="F651" s="102" t="s">
        <v>2031</v>
      </c>
      <c r="G651" s="102" t="b">
        <v>0</v>
      </c>
      <c r="H651" s="102" t="b">
        <v>0</v>
      </c>
      <c r="I651" s="102" t="b">
        <v>0</v>
      </c>
      <c r="J651" s="102" t="b">
        <v>0</v>
      </c>
      <c r="K651" s="102" t="b">
        <v>0</v>
      </c>
      <c r="L651" s="102" t="b">
        <v>0</v>
      </c>
    </row>
    <row r="652" spans="1:12" ht="15">
      <c r="A652" s="103" t="s">
        <v>1042</v>
      </c>
      <c r="B652" s="102" t="s">
        <v>1211</v>
      </c>
      <c r="C652" s="102">
        <v>2</v>
      </c>
      <c r="D652" s="105">
        <v>0.00034114444375123187</v>
      </c>
      <c r="E652" s="105">
        <v>2.9732664361085286</v>
      </c>
      <c r="F652" s="102" t="s">
        <v>2031</v>
      </c>
      <c r="G652" s="102" t="b">
        <v>0</v>
      </c>
      <c r="H652" s="102" t="b">
        <v>0</v>
      </c>
      <c r="I652" s="102" t="b">
        <v>0</v>
      </c>
      <c r="J652" s="102" t="b">
        <v>0</v>
      </c>
      <c r="K652" s="102" t="b">
        <v>0</v>
      </c>
      <c r="L652" s="102" t="b">
        <v>0</v>
      </c>
    </row>
    <row r="653" spans="1:12" ht="15">
      <c r="A653" s="103" t="s">
        <v>1211</v>
      </c>
      <c r="B653" s="102" t="s">
        <v>733</v>
      </c>
      <c r="C653" s="102">
        <v>2</v>
      </c>
      <c r="D653" s="105">
        <v>0.00034114444375123187</v>
      </c>
      <c r="E653" s="105">
        <v>2.3934828394917185</v>
      </c>
      <c r="F653" s="102" t="s">
        <v>2031</v>
      </c>
      <c r="G653" s="102" t="b">
        <v>0</v>
      </c>
      <c r="H653" s="102" t="b">
        <v>0</v>
      </c>
      <c r="I653" s="102" t="b">
        <v>0</v>
      </c>
      <c r="J653" s="102" t="b">
        <v>0</v>
      </c>
      <c r="K653" s="102" t="b">
        <v>0</v>
      </c>
      <c r="L653" s="102" t="b">
        <v>0</v>
      </c>
    </row>
    <row r="654" spans="1:12" ht="15">
      <c r="A654" s="103" t="s">
        <v>733</v>
      </c>
      <c r="B654" s="102" t="s">
        <v>1043</v>
      </c>
      <c r="C654" s="102">
        <v>2</v>
      </c>
      <c r="D654" s="105">
        <v>0.00034114444375123187</v>
      </c>
      <c r="E654" s="105">
        <v>2.2965728264836622</v>
      </c>
      <c r="F654" s="102" t="s">
        <v>2031</v>
      </c>
      <c r="G654" s="102" t="b">
        <v>0</v>
      </c>
      <c r="H654" s="102" t="b">
        <v>0</v>
      </c>
      <c r="I654" s="102" t="b">
        <v>0</v>
      </c>
      <c r="J654" s="102" t="b">
        <v>0</v>
      </c>
      <c r="K654" s="102" t="b">
        <v>0</v>
      </c>
      <c r="L654" s="102" t="b">
        <v>0</v>
      </c>
    </row>
    <row r="655" spans="1:12" ht="15">
      <c r="A655" s="103" t="s">
        <v>1043</v>
      </c>
      <c r="B655" s="102" t="s">
        <v>1210</v>
      </c>
      <c r="C655" s="102">
        <v>2</v>
      </c>
      <c r="D655" s="105">
        <v>0.00034114444375123187</v>
      </c>
      <c r="E655" s="105">
        <v>2.9732664361085286</v>
      </c>
      <c r="F655" s="102" t="s">
        <v>2031</v>
      </c>
      <c r="G655" s="102" t="b">
        <v>0</v>
      </c>
      <c r="H655" s="102" t="b">
        <v>0</v>
      </c>
      <c r="I655" s="102" t="b">
        <v>0</v>
      </c>
      <c r="J655" s="102" t="b">
        <v>0</v>
      </c>
      <c r="K655" s="102" t="b">
        <v>0</v>
      </c>
      <c r="L655" s="102" t="b">
        <v>0</v>
      </c>
    </row>
    <row r="656" spans="1:12" ht="15">
      <c r="A656" s="103" t="s">
        <v>1210</v>
      </c>
      <c r="B656" s="102" t="s">
        <v>1100</v>
      </c>
      <c r="C656" s="102">
        <v>2</v>
      </c>
      <c r="D656" s="105">
        <v>0.00034114444375123187</v>
      </c>
      <c r="E656" s="105">
        <v>3.0701764491165853</v>
      </c>
      <c r="F656" s="102" t="s">
        <v>2031</v>
      </c>
      <c r="G656" s="102" t="b">
        <v>0</v>
      </c>
      <c r="H656" s="102" t="b">
        <v>0</v>
      </c>
      <c r="I656" s="102" t="b">
        <v>0</v>
      </c>
      <c r="J656" s="102" t="b">
        <v>0</v>
      </c>
      <c r="K656" s="102" t="b">
        <v>0</v>
      </c>
      <c r="L656" s="102" t="b">
        <v>0</v>
      </c>
    </row>
    <row r="657" spans="1:12" ht="15">
      <c r="A657" s="103" t="s">
        <v>1100</v>
      </c>
      <c r="B657" s="102" t="s">
        <v>683</v>
      </c>
      <c r="C657" s="102">
        <v>2</v>
      </c>
      <c r="D657" s="105">
        <v>0.00034114444375123187</v>
      </c>
      <c r="E657" s="105">
        <v>2.1040347163775523</v>
      </c>
      <c r="F657" s="102" t="s">
        <v>2031</v>
      </c>
      <c r="G657" s="102" t="b">
        <v>0</v>
      </c>
      <c r="H657" s="102" t="b">
        <v>0</v>
      </c>
      <c r="I657" s="102" t="b">
        <v>0</v>
      </c>
      <c r="J657" s="102" t="b">
        <v>0</v>
      </c>
      <c r="K657" s="102" t="b">
        <v>0</v>
      </c>
      <c r="L657" s="102" t="b">
        <v>0</v>
      </c>
    </row>
    <row r="658" spans="1:12" ht="15">
      <c r="A658" s="103" t="s">
        <v>676</v>
      </c>
      <c r="B658" s="102" t="s">
        <v>1339</v>
      </c>
      <c r="C658" s="102">
        <v>2</v>
      </c>
      <c r="D658" s="105">
        <v>0.00034114444375123187</v>
      </c>
      <c r="E658" s="105">
        <v>2.0413003213803558</v>
      </c>
      <c r="F658" s="102" t="s">
        <v>2031</v>
      </c>
      <c r="G658" s="102" t="b">
        <v>0</v>
      </c>
      <c r="H658" s="102" t="b">
        <v>0</v>
      </c>
      <c r="I658" s="102" t="b">
        <v>0</v>
      </c>
      <c r="J658" s="102" t="b">
        <v>0</v>
      </c>
      <c r="K658" s="102" t="b">
        <v>0</v>
      </c>
      <c r="L658" s="102" t="b">
        <v>0</v>
      </c>
    </row>
    <row r="659" spans="1:12" ht="15">
      <c r="A659" s="103" t="s">
        <v>1339</v>
      </c>
      <c r="B659" s="102" t="s">
        <v>710</v>
      </c>
      <c r="C659" s="102">
        <v>2</v>
      </c>
      <c r="D659" s="105">
        <v>0.00034114444375123187</v>
      </c>
      <c r="E659" s="105">
        <v>2.4169639353412413</v>
      </c>
      <c r="F659" s="102" t="s">
        <v>2031</v>
      </c>
      <c r="G659" s="102" t="b">
        <v>0</v>
      </c>
      <c r="H659" s="102" t="b">
        <v>0</v>
      </c>
      <c r="I659" s="102" t="b">
        <v>0</v>
      </c>
      <c r="J659" s="102" t="b">
        <v>0</v>
      </c>
      <c r="K659" s="102" t="b">
        <v>0</v>
      </c>
      <c r="L659" s="102" t="b">
        <v>0</v>
      </c>
    </row>
    <row r="660" spans="1:12" ht="15">
      <c r="A660" s="103" t="s">
        <v>698</v>
      </c>
      <c r="B660" s="102" t="s">
        <v>676</v>
      </c>
      <c r="C660" s="102">
        <v>2</v>
      </c>
      <c r="D660" s="105">
        <v>0.00034114444375123187</v>
      </c>
      <c r="E660" s="105">
        <v>1.0484704403106164</v>
      </c>
      <c r="F660" s="102" t="s">
        <v>2031</v>
      </c>
      <c r="G660" s="102" t="b">
        <v>0</v>
      </c>
      <c r="H660" s="102" t="b">
        <v>0</v>
      </c>
      <c r="I660" s="102" t="b">
        <v>0</v>
      </c>
      <c r="J660" s="102" t="b">
        <v>0</v>
      </c>
      <c r="K660" s="102" t="b">
        <v>0</v>
      </c>
      <c r="L660" s="102" t="b">
        <v>0</v>
      </c>
    </row>
    <row r="661" spans="1:12" ht="15">
      <c r="A661" s="103" t="s">
        <v>676</v>
      </c>
      <c r="B661" s="102" t="s">
        <v>1212</v>
      </c>
      <c r="C661" s="102">
        <v>2</v>
      </c>
      <c r="D661" s="105">
        <v>0.00034114444375123187</v>
      </c>
      <c r="E661" s="105">
        <v>2.217391580436037</v>
      </c>
      <c r="F661" s="102" t="s">
        <v>2031</v>
      </c>
      <c r="G661" s="102" t="b">
        <v>0</v>
      </c>
      <c r="H661" s="102" t="b">
        <v>0</v>
      </c>
      <c r="I661" s="102" t="b">
        <v>0</v>
      </c>
      <c r="J661" s="102" t="b">
        <v>0</v>
      </c>
      <c r="K661" s="102" t="b">
        <v>0</v>
      </c>
      <c r="L661" s="102" t="b">
        <v>0</v>
      </c>
    </row>
    <row r="662" spans="1:12" ht="15">
      <c r="A662" s="103" t="s">
        <v>689</v>
      </c>
      <c r="B662" s="102" t="s">
        <v>676</v>
      </c>
      <c r="C662" s="102">
        <v>2</v>
      </c>
      <c r="D662" s="105">
        <v>0.00034114444375123187</v>
      </c>
      <c r="E662" s="105">
        <v>0.9793895211673175</v>
      </c>
      <c r="F662" s="102" t="s">
        <v>2031</v>
      </c>
      <c r="G662" s="102" t="b">
        <v>0</v>
      </c>
      <c r="H662" s="102" t="b">
        <v>0</v>
      </c>
      <c r="I662" s="102" t="b">
        <v>0</v>
      </c>
      <c r="J662" s="102" t="b">
        <v>0</v>
      </c>
      <c r="K662" s="102" t="b">
        <v>0</v>
      </c>
      <c r="L662" s="102" t="b">
        <v>0</v>
      </c>
    </row>
    <row r="663" spans="1:12" ht="15">
      <c r="A663" s="103" t="s">
        <v>676</v>
      </c>
      <c r="B663" s="102" t="s">
        <v>1916</v>
      </c>
      <c r="C663" s="102">
        <v>2</v>
      </c>
      <c r="D663" s="105">
        <v>0.00034114444375123187</v>
      </c>
      <c r="E663" s="105">
        <v>2.217391580436037</v>
      </c>
      <c r="F663" s="102" t="s">
        <v>2031</v>
      </c>
      <c r="G663" s="102" t="b">
        <v>0</v>
      </c>
      <c r="H663" s="102" t="b">
        <v>0</v>
      </c>
      <c r="I663" s="102" t="b">
        <v>0</v>
      </c>
      <c r="J663" s="102" t="b">
        <v>0</v>
      </c>
      <c r="K663" s="102" t="b">
        <v>0</v>
      </c>
      <c r="L663" s="102" t="b">
        <v>0</v>
      </c>
    </row>
    <row r="664" spans="1:12" ht="15">
      <c r="A664" s="103" t="s">
        <v>1916</v>
      </c>
      <c r="B664" s="102" t="s">
        <v>1917</v>
      </c>
      <c r="C664" s="102">
        <v>2</v>
      </c>
      <c r="D664" s="105">
        <v>0.00034114444375123187</v>
      </c>
      <c r="E664" s="105">
        <v>3.6722364404445473</v>
      </c>
      <c r="F664" s="102" t="s">
        <v>2031</v>
      </c>
      <c r="G664" s="102" t="b">
        <v>0</v>
      </c>
      <c r="H664" s="102" t="b">
        <v>0</v>
      </c>
      <c r="I664" s="102" t="b">
        <v>0</v>
      </c>
      <c r="J664" s="102" t="b">
        <v>0</v>
      </c>
      <c r="K664" s="102" t="b">
        <v>0</v>
      </c>
      <c r="L664" s="102" t="b">
        <v>0</v>
      </c>
    </row>
    <row r="665" spans="1:12" ht="15">
      <c r="A665" s="103" t="s">
        <v>1917</v>
      </c>
      <c r="B665" s="102" t="s">
        <v>745</v>
      </c>
      <c r="C665" s="102">
        <v>2</v>
      </c>
      <c r="D665" s="105">
        <v>0.00034114444375123187</v>
      </c>
      <c r="E665" s="105">
        <v>2.769146453452604</v>
      </c>
      <c r="F665" s="102" t="s">
        <v>2031</v>
      </c>
      <c r="G665" s="102" t="b">
        <v>0</v>
      </c>
      <c r="H665" s="102" t="b">
        <v>0</v>
      </c>
      <c r="I665" s="102" t="b">
        <v>0</v>
      </c>
      <c r="J665" s="102" t="b">
        <v>0</v>
      </c>
      <c r="K665" s="102" t="b">
        <v>0</v>
      </c>
      <c r="L665" s="102" t="b">
        <v>0</v>
      </c>
    </row>
    <row r="666" spans="1:12" ht="15">
      <c r="A666" s="103" t="s">
        <v>745</v>
      </c>
      <c r="B666" s="102" t="s">
        <v>1445</v>
      </c>
      <c r="C666" s="102">
        <v>2</v>
      </c>
      <c r="D666" s="105">
        <v>0.00034114444375123187</v>
      </c>
      <c r="E666" s="105">
        <v>2.5930551943969227</v>
      </c>
      <c r="F666" s="102" t="s">
        <v>2031</v>
      </c>
      <c r="G666" s="102" t="b">
        <v>0</v>
      </c>
      <c r="H666" s="102" t="b">
        <v>0</v>
      </c>
      <c r="I666" s="102" t="b">
        <v>0</v>
      </c>
      <c r="J666" s="102" t="b">
        <v>0</v>
      </c>
      <c r="K666" s="102" t="b">
        <v>0</v>
      </c>
      <c r="L666" s="102" t="b">
        <v>0</v>
      </c>
    </row>
    <row r="667" spans="1:12" ht="15">
      <c r="A667" s="103" t="s">
        <v>1445</v>
      </c>
      <c r="B667" s="102" t="s">
        <v>1213</v>
      </c>
      <c r="C667" s="102">
        <v>2</v>
      </c>
      <c r="D667" s="105">
        <v>0.00034114444375123187</v>
      </c>
      <c r="E667" s="105">
        <v>3.195115185724885</v>
      </c>
      <c r="F667" s="102" t="s">
        <v>2031</v>
      </c>
      <c r="G667" s="102" t="b">
        <v>0</v>
      </c>
      <c r="H667" s="102" t="b">
        <v>0</v>
      </c>
      <c r="I667" s="102" t="b">
        <v>0</v>
      </c>
      <c r="J667" s="102" t="b">
        <v>0</v>
      </c>
      <c r="K667" s="102" t="b">
        <v>0</v>
      </c>
      <c r="L667" s="102" t="b">
        <v>0</v>
      </c>
    </row>
    <row r="668" spans="1:12" ht="15">
      <c r="A668" s="103" t="s">
        <v>1213</v>
      </c>
      <c r="B668" s="102" t="s">
        <v>1918</v>
      </c>
      <c r="C668" s="102">
        <v>2</v>
      </c>
      <c r="D668" s="105">
        <v>0.00034114444375123187</v>
      </c>
      <c r="E668" s="105">
        <v>3.3712064447805665</v>
      </c>
      <c r="F668" s="102" t="s">
        <v>2031</v>
      </c>
      <c r="G668" s="102" t="b">
        <v>0</v>
      </c>
      <c r="H668" s="102" t="b">
        <v>0</v>
      </c>
      <c r="I668" s="102" t="b">
        <v>0</v>
      </c>
      <c r="J668" s="102" t="b">
        <v>0</v>
      </c>
      <c r="K668" s="102" t="b">
        <v>0</v>
      </c>
      <c r="L668" s="102" t="b">
        <v>0</v>
      </c>
    </row>
    <row r="669" spans="1:12" ht="15">
      <c r="A669" s="103" t="s">
        <v>1918</v>
      </c>
      <c r="B669" s="102" t="s">
        <v>745</v>
      </c>
      <c r="C669" s="102">
        <v>2</v>
      </c>
      <c r="D669" s="105">
        <v>0.00034114444375123187</v>
      </c>
      <c r="E669" s="105">
        <v>2.769146453452604</v>
      </c>
      <c r="F669" s="102" t="s">
        <v>2031</v>
      </c>
      <c r="G669" s="102" t="b">
        <v>0</v>
      </c>
      <c r="H669" s="102" t="b">
        <v>0</v>
      </c>
      <c r="I669" s="102" t="b">
        <v>0</v>
      </c>
      <c r="J669" s="102" t="b">
        <v>0</v>
      </c>
      <c r="K669" s="102" t="b">
        <v>0</v>
      </c>
      <c r="L669" s="102" t="b">
        <v>0</v>
      </c>
    </row>
    <row r="670" spans="1:12" ht="15">
      <c r="A670" s="103" t="s">
        <v>745</v>
      </c>
      <c r="B670" s="102" t="s">
        <v>903</v>
      </c>
      <c r="C670" s="102">
        <v>2</v>
      </c>
      <c r="D670" s="105">
        <v>0.00034114444375123187</v>
      </c>
      <c r="E670" s="105">
        <v>2.1670864621246415</v>
      </c>
      <c r="F670" s="102" t="s">
        <v>2031</v>
      </c>
      <c r="G670" s="102" t="b">
        <v>0</v>
      </c>
      <c r="H670" s="102" t="b">
        <v>0</v>
      </c>
      <c r="I670" s="102" t="b">
        <v>0</v>
      </c>
      <c r="J670" s="102" t="b">
        <v>0</v>
      </c>
      <c r="K670" s="102" t="b">
        <v>0</v>
      </c>
      <c r="L670" s="102" t="b">
        <v>0</v>
      </c>
    </row>
    <row r="671" spans="1:12" ht="15">
      <c r="A671" s="103" t="s">
        <v>903</v>
      </c>
      <c r="B671" s="102" t="s">
        <v>945</v>
      </c>
      <c r="C671" s="102">
        <v>2</v>
      </c>
      <c r="D671" s="105">
        <v>0.00034114444375123187</v>
      </c>
      <c r="E671" s="105">
        <v>2.5261084047663096</v>
      </c>
      <c r="F671" s="102" t="s">
        <v>2031</v>
      </c>
      <c r="G671" s="102" t="b">
        <v>0</v>
      </c>
      <c r="H671" s="102" t="b">
        <v>0</v>
      </c>
      <c r="I671" s="102" t="b">
        <v>0</v>
      </c>
      <c r="J671" s="102" t="b">
        <v>0</v>
      </c>
      <c r="K671" s="102" t="b">
        <v>0</v>
      </c>
      <c r="L671" s="102" t="b">
        <v>0</v>
      </c>
    </row>
    <row r="672" spans="1:12" ht="15">
      <c r="A672" s="103" t="s">
        <v>945</v>
      </c>
      <c r="B672" s="102" t="s">
        <v>1132</v>
      </c>
      <c r="C672" s="102">
        <v>2</v>
      </c>
      <c r="D672" s="105">
        <v>0.00034114444375123187</v>
      </c>
      <c r="E672" s="105">
        <v>2.827138400430291</v>
      </c>
      <c r="F672" s="102" t="s">
        <v>2031</v>
      </c>
      <c r="G672" s="102" t="b">
        <v>0</v>
      </c>
      <c r="H672" s="102" t="b">
        <v>0</v>
      </c>
      <c r="I672" s="102" t="b">
        <v>0</v>
      </c>
      <c r="J672" s="102" t="b">
        <v>0</v>
      </c>
      <c r="K672" s="102" t="b">
        <v>0</v>
      </c>
      <c r="L672" s="102" t="b">
        <v>0</v>
      </c>
    </row>
    <row r="673" spans="1:12" ht="15">
      <c r="A673" s="103" t="s">
        <v>1132</v>
      </c>
      <c r="B673" s="102" t="s">
        <v>965</v>
      </c>
      <c r="C673" s="102">
        <v>2</v>
      </c>
      <c r="D673" s="105">
        <v>0.00034114444375123187</v>
      </c>
      <c r="E673" s="105">
        <v>2.894085190060904</v>
      </c>
      <c r="F673" s="102" t="s">
        <v>2031</v>
      </c>
      <c r="G673" s="102" t="b">
        <v>0</v>
      </c>
      <c r="H673" s="102" t="b">
        <v>0</v>
      </c>
      <c r="I673" s="102" t="b">
        <v>0</v>
      </c>
      <c r="J673" s="102" t="b">
        <v>0</v>
      </c>
      <c r="K673" s="102" t="b">
        <v>0</v>
      </c>
      <c r="L673" s="102" t="b">
        <v>0</v>
      </c>
    </row>
    <row r="674" spans="1:12" ht="15">
      <c r="A674" s="103" t="s">
        <v>965</v>
      </c>
      <c r="B674" s="102" t="s">
        <v>1023</v>
      </c>
      <c r="C674" s="102">
        <v>2</v>
      </c>
      <c r="D674" s="105">
        <v>0.00034114444375123187</v>
      </c>
      <c r="E674" s="105">
        <v>2.7971751770528472</v>
      </c>
      <c r="F674" s="102" t="s">
        <v>2031</v>
      </c>
      <c r="G674" s="102" t="b">
        <v>0</v>
      </c>
      <c r="H674" s="102" t="b">
        <v>0</v>
      </c>
      <c r="I674" s="102" t="b">
        <v>0</v>
      </c>
      <c r="J674" s="102" t="b">
        <v>0</v>
      </c>
      <c r="K674" s="102" t="b">
        <v>0</v>
      </c>
      <c r="L674" s="102" t="b">
        <v>0</v>
      </c>
    </row>
    <row r="675" spans="1:12" ht="15">
      <c r="A675" s="103" t="s">
        <v>1023</v>
      </c>
      <c r="B675" s="102" t="s">
        <v>729</v>
      </c>
      <c r="C675" s="102">
        <v>2</v>
      </c>
      <c r="D675" s="105">
        <v>0.00034114444375123187</v>
      </c>
      <c r="E675" s="105">
        <v>2.2965728264836622</v>
      </c>
      <c r="F675" s="102" t="s">
        <v>2031</v>
      </c>
      <c r="G675" s="102" t="b">
        <v>0</v>
      </c>
      <c r="H675" s="102" t="b">
        <v>0</v>
      </c>
      <c r="I675" s="102" t="b">
        <v>0</v>
      </c>
      <c r="J675" s="102" t="b">
        <v>0</v>
      </c>
      <c r="K675" s="102" t="b">
        <v>0</v>
      </c>
      <c r="L675" s="102" t="b">
        <v>0</v>
      </c>
    </row>
    <row r="676" spans="1:12" ht="15">
      <c r="A676" s="103" t="s">
        <v>729</v>
      </c>
      <c r="B676" s="102" t="s">
        <v>1381</v>
      </c>
      <c r="C676" s="102">
        <v>2</v>
      </c>
      <c r="D676" s="105">
        <v>0.00034114444375123187</v>
      </c>
      <c r="E676" s="105">
        <v>2.5184215761000184</v>
      </c>
      <c r="F676" s="102" t="s">
        <v>2031</v>
      </c>
      <c r="G676" s="102" t="b">
        <v>0</v>
      </c>
      <c r="H676" s="102" t="b">
        <v>0</v>
      </c>
      <c r="I676" s="102" t="b">
        <v>0</v>
      </c>
      <c r="J676" s="102" t="b">
        <v>0</v>
      </c>
      <c r="K676" s="102" t="b">
        <v>0</v>
      </c>
      <c r="L676" s="102" t="b">
        <v>0</v>
      </c>
    </row>
    <row r="677" spans="1:12" ht="15">
      <c r="A677" s="103" t="s">
        <v>1381</v>
      </c>
      <c r="B677" s="102" t="s">
        <v>692</v>
      </c>
      <c r="C677" s="102">
        <v>2</v>
      </c>
      <c r="D677" s="105">
        <v>0.00034114444375123187</v>
      </c>
      <c r="E677" s="105">
        <v>2.2920251987329414</v>
      </c>
      <c r="F677" s="102" t="s">
        <v>2031</v>
      </c>
      <c r="G677" s="102" t="b">
        <v>0</v>
      </c>
      <c r="H677" s="102" t="b">
        <v>0</v>
      </c>
      <c r="I677" s="102" t="b">
        <v>0</v>
      </c>
      <c r="J677" s="102" t="b">
        <v>0</v>
      </c>
      <c r="K677" s="102" t="b">
        <v>0</v>
      </c>
      <c r="L677" s="102" t="b">
        <v>0</v>
      </c>
    </row>
    <row r="678" spans="1:12" ht="15">
      <c r="A678" s="103" t="s">
        <v>692</v>
      </c>
      <c r="B678" s="102" t="s">
        <v>861</v>
      </c>
      <c r="C678" s="102">
        <v>2</v>
      </c>
      <c r="D678" s="105">
        <v>0.00034114444375123187</v>
      </c>
      <c r="E678" s="105">
        <v>1.814903944013279</v>
      </c>
      <c r="F678" s="102" t="s">
        <v>2031</v>
      </c>
      <c r="G678" s="102" t="b">
        <v>0</v>
      </c>
      <c r="H678" s="102" t="b">
        <v>0</v>
      </c>
      <c r="I678" s="102" t="b">
        <v>0</v>
      </c>
      <c r="J678" s="102" t="b">
        <v>0</v>
      </c>
      <c r="K678" s="102" t="b">
        <v>0</v>
      </c>
      <c r="L678" s="102" t="b">
        <v>0</v>
      </c>
    </row>
    <row r="679" spans="1:12" ht="15">
      <c r="A679" s="103" t="s">
        <v>861</v>
      </c>
      <c r="B679" s="102" t="s">
        <v>965</v>
      </c>
      <c r="C679" s="102">
        <v>2</v>
      </c>
      <c r="D679" s="105">
        <v>0.00034114444375123187</v>
      </c>
      <c r="E679" s="105">
        <v>2.5419026719495412</v>
      </c>
      <c r="F679" s="102" t="s">
        <v>2031</v>
      </c>
      <c r="G679" s="102" t="b">
        <v>0</v>
      </c>
      <c r="H679" s="102" t="b">
        <v>0</v>
      </c>
      <c r="I679" s="102" t="b">
        <v>0</v>
      </c>
      <c r="J679" s="102" t="b">
        <v>0</v>
      </c>
      <c r="K679" s="102" t="b">
        <v>0</v>
      </c>
      <c r="L679" s="102" t="b">
        <v>0</v>
      </c>
    </row>
    <row r="680" spans="1:12" ht="15">
      <c r="A680" s="103" t="s">
        <v>965</v>
      </c>
      <c r="B680" s="102" t="s">
        <v>905</v>
      </c>
      <c r="C680" s="102">
        <v>2</v>
      </c>
      <c r="D680" s="105">
        <v>0.00034114444375123187</v>
      </c>
      <c r="E680" s="105">
        <v>2.5930551943969227</v>
      </c>
      <c r="F680" s="102" t="s">
        <v>2031</v>
      </c>
      <c r="G680" s="102" t="b">
        <v>0</v>
      </c>
      <c r="H680" s="102" t="b">
        <v>0</v>
      </c>
      <c r="I680" s="102" t="b">
        <v>0</v>
      </c>
      <c r="J680" s="102" t="b">
        <v>0</v>
      </c>
      <c r="K680" s="102" t="b">
        <v>0</v>
      </c>
      <c r="L680" s="102" t="b">
        <v>0</v>
      </c>
    </row>
    <row r="681" spans="1:12" ht="15">
      <c r="A681" s="103" t="s">
        <v>905</v>
      </c>
      <c r="B681" s="102" t="s">
        <v>1446</v>
      </c>
      <c r="C681" s="102">
        <v>2</v>
      </c>
      <c r="D681" s="105">
        <v>0.00034114444375123187</v>
      </c>
      <c r="E681" s="105">
        <v>2.894085190060904</v>
      </c>
      <c r="F681" s="102" t="s">
        <v>2031</v>
      </c>
      <c r="G681" s="102" t="b">
        <v>0</v>
      </c>
      <c r="H681" s="102" t="b">
        <v>0</v>
      </c>
      <c r="I681" s="102" t="b">
        <v>0</v>
      </c>
      <c r="J681" s="102" t="b">
        <v>0</v>
      </c>
      <c r="K681" s="102" t="b">
        <v>0</v>
      </c>
      <c r="L681" s="102" t="b">
        <v>0</v>
      </c>
    </row>
    <row r="682" spans="1:12" ht="15">
      <c r="A682" s="103" t="s">
        <v>1446</v>
      </c>
      <c r="B682" s="102" t="s">
        <v>687</v>
      </c>
      <c r="C682" s="102">
        <v>2</v>
      </c>
      <c r="D682" s="105">
        <v>0.00034114444375123187</v>
      </c>
      <c r="E682" s="105">
        <v>2.2531071327025716</v>
      </c>
      <c r="F682" s="102" t="s">
        <v>2031</v>
      </c>
      <c r="G682" s="102" t="b">
        <v>0</v>
      </c>
      <c r="H682" s="102" t="b">
        <v>0</v>
      </c>
      <c r="I682" s="102" t="b">
        <v>0</v>
      </c>
      <c r="J682" s="102" t="b">
        <v>0</v>
      </c>
      <c r="K682" s="102" t="b">
        <v>0</v>
      </c>
      <c r="L682" s="102" t="b">
        <v>0</v>
      </c>
    </row>
    <row r="683" spans="1:12" ht="15">
      <c r="A683" s="103" t="s">
        <v>687</v>
      </c>
      <c r="B683" s="102" t="s">
        <v>1182</v>
      </c>
      <c r="C683" s="102">
        <v>2</v>
      </c>
      <c r="D683" s="105">
        <v>0.00034114444375123187</v>
      </c>
      <c r="E683" s="105">
        <v>2.1407575234022924</v>
      </c>
      <c r="F683" s="102" t="s">
        <v>2031</v>
      </c>
      <c r="G683" s="102" t="b">
        <v>0</v>
      </c>
      <c r="H683" s="102" t="b">
        <v>0</v>
      </c>
      <c r="I683" s="102" t="b">
        <v>0</v>
      </c>
      <c r="J683" s="102" t="b">
        <v>0</v>
      </c>
      <c r="K683" s="102" t="b">
        <v>0</v>
      </c>
      <c r="L683" s="102" t="b">
        <v>0</v>
      </c>
    </row>
    <row r="684" spans="1:12" ht="15">
      <c r="A684" s="103" t="s">
        <v>1182</v>
      </c>
      <c r="B684" s="102" t="s">
        <v>1214</v>
      </c>
      <c r="C684" s="102">
        <v>2</v>
      </c>
      <c r="D684" s="105">
        <v>0.00034114444375123187</v>
      </c>
      <c r="E684" s="105">
        <v>3.0701764491165853</v>
      </c>
      <c r="F684" s="102" t="s">
        <v>2031</v>
      </c>
      <c r="G684" s="102" t="b">
        <v>0</v>
      </c>
      <c r="H684" s="102" t="b">
        <v>0</v>
      </c>
      <c r="I684" s="102" t="b">
        <v>0</v>
      </c>
      <c r="J684" s="102" t="b">
        <v>0</v>
      </c>
      <c r="K684" s="102" t="b">
        <v>0</v>
      </c>
      <c r="L684" s="102" t="b">
        <v>0</v>
      </c>
    </row>
    <row r="685" spans="1:12" ht="15">
      <c r="A685" s="103" t="s">
        <v>1214</v>
      </c>
      <c r="B685" s="102" t="s">
        <v>1214</v>
      </c>
      <c r="C685" s="102">
        <v>2</v>
      </c>
      <c r="D685" s="105">
        <v>0.00034114444375123187</v>
      </c>
      <c r="E685" s="105">
        <v>3.0701764491165853</v>
      </c>
      <c r="F685" s="102" t="s">
        <v>2031</v>
      </c>
      <c r="G685" s="102" t="b">
        <v>0</v>
      </c>
      <c r="H685" s="102" t="b">
        <v>0</v>
      </c>
      <c r="I685" s="102" t="b">
        <v>0</v>
      </c>
      <c r="J685" s="102" t="b">
        <v>0</v>
      </c>
      <c r="K685" s="102" t="b">
        <v>0</v>
      </c>
      <c r="L685" s="102" t="b">
        <v>0</v>
      </c>
    </row>
    <row r="686" spans="1:12" ht="15">
      <c r="A686" s="103" t="s">
        <v>1214</v>
      </c>
      <c r="B686" s="102" t="s">
        <v>1215</v>
      </c>
      <c r="C686" s="102">
        <v>2</v>
      </c>
      <c r="D686" s="105">
        <v>0.00034114444375123187</v>
      </c>
      <c r="E686" s="105">
        <v>3.0701764491165853</v>
      </c>
      <c r="F686" s="102" t="s">
        <v>2031</v>
      </c>
      <c r="G686" s="102" t="b">
        <v>0</v>
      </c>
      <c r="H686" s="102" t="b">
        <v>0</v>
      </c>
      <c r="I686" s="102" t="b">
        <v>0</v>
      </c>
      <c r="J686" s="102" t="b">
        <v>0</v>
      </c>
      <c r="K686" s="102" t="b">
        <v>0</v>
      </c>
      <c r="L686" s="102" t="b">
        <v>0</v>
      </c>
    </row>
    <row r="687" spans="1:12" ht="15">
      <c r="A687" s="103" t="s">
        <v>680</v>
      </c>
      <c r="B687" s="102" t="s">
        <v>1181</v>
      </c>
      <c r="C687" s="102">
        <v>2</v>
      </c>
      <c r="D687" s="105">
        <v>0.00034114444375123187</v>
      </c>
      <c r="E687" s="105">
        <v>2.048987150046647</v>
      </c>
      <c r="F687" s="102" t="s">
        <v>2031</v>
      </c>
      <c r="G687" s="102" t="b">
        <v>0</v>
      </c>
      <c r="H687" s="102" t="b">
        <v>0</v>
      </c>
      <c r="I687" s="102" t="b">
        <v>0</v>
      </c>
      <c r="J687" s="102" t="b">
        <v>0</v>
      </c>
      <c r="K687" s="102" t="b">
        <v>0</v>
      </c>
      <c r="L687" s="102" t="b">
        <v>0</v>
      </c>
    </row>
    <row r="688" spans="1:12" ht="15">
      <c r="A688" s="103" t="s">
        <v>1181</v>
      </c>
      <c r="B688" s="102" t="s">
        <v>1213</v>
      </c>
      <c r="C688" s="102">
        <v>2</v>
      </c>
      <c r="D688" s="105">
        <v>0.00034114444375123187</v>
      </c>
      <c r="E688" s="105">
        <v>3.0701764491165853</v>
      </c>
      <c r="F688" s="102" t="s">
        <v>2031</v>
      </c>
      <c r="G688" s="102" t="b">
        <v>0</v>
      </c>
      <c r="H688" s="102" t="b">
        <v>0</v>
      </c>
      <c r="I688" s="102" t="b">
        <v>0</v>
      </c>
      <c r="J688" s="102" t="b">
        <v>0</v>
      </c>
      <c r="K688" s="102" t="b">
        <v>0</v>
      </c>
      <c r="L688" s="102" t="b">
        <v>0</v>
      </c>
    </row>
    <row r="689" spans="1:12" ht="15">
      <c r="A689" s="103" t="s">
        <v>1213</v>
      </c>
      <c r="B689" s="102" t="s">
        <v>1215</v>
      </c>
      <c r="C689" s="102">
        <v>2</v>
      </c>
      <c r="D689" s="105">
        <v>0.00034114444375123187</v>
      </c>
      <c r="E689" s="105">
        <v>3.0701764491165853</v>
      </c>
      <c r="F689" s="102" t="s">
        <v>2031</v>
      </c>
      <c r="G689" s="102" t="b">
        <v>0</v>
      </c>
      <c r="H689" s="102" t="b">
        <v>0</v>
      </c>
      <c r="I689" s="102" t="b">
        <v>0</v>
      </c>
      <c r="J689" s="102" t="b">
        <v>0</v>
      </c>
      <c r="K689" s="102" t="b">
        <v>0</v>
      </c>
      <c r="L689" s="102" t="b">
        <v>0</v>
      </c>
    </row>
    <row r="690" spans="1:12" ht="15">
      <c r="A690" s="103" t="s">
        <v>680</v>
      </c>
      <c r="B690" s="102" t="s">
        <v>1919</v>
      </c>
      <c r="C690" s="102">
        <v>2</v>
      </c>
      <c r="D690" s="105">
        <v>0.00034114444375123187</v>
      </c>
      <c r="E690" s="105">
        <v>2.3500171457106283</v>
      </c>
      <c r="F690" s="102" t="s">
        <v>2031</v>
      </c>
      <c r="G690" s="102" t="b">
        <v>0</v>
      </c>
      <c r="H690" s="102" t="b">
        <v>0</v>
      </c>
      <c r="I690" s="102" t="b">
        <v>0</v>
      </c>
      <c r="J690" s="102" t="b">
        <v>0</v>
      </c>
      <c r="K690" s="102" t="b">
        <v>0</v>
      </c>
      <c r="L690" s="102" t="b">
        <v>0</v>
      </c>
    </row>
    <row r="691" spans="1:12" ht="15">
      <c r="A691" s="103" t="s">
        <v>1919</v>
      </c>
      <c r="B691" s="102" t="s">
        <v>683</v>
      </c>
      <c r="C691" s="102">
        <v>2</v>
      </c>
      <c r="D691" s="105">
        <v>0.00034114444375123187</v>
      </c>
      <c r="E691" s="105">
        <v>2.4050647120415336</v>
      </c>
      <c r="F691" s="102" t="s">
        <v>2031</v>
      </c>
      <c r="G691" s="102" t="b">
        <v>0</v>
      </c>
      <c r="H691" s="102" t="b">
        <v>0</v>
      </c>
      <c r="I691" s="102" t="b">
        <v>0</v>
      </c>
      <c r="J691" s="102" t="b">
        <v>0</v>
      </c>
      <c r="K691" s="102" t="b">
        <v>0</v>
      </c>
      <c r="L691" s="102" t="b">
        <v>0</v>
      </c>
    </row>
    <row r="692" spans="1:12" ht="15">
      <c r="A692" s="103" t="s">
        <v>1018</v>
      </c>
      <c r="B692" s="102" t="s">
        <v>1031</v>
      </c>
      <c r="C692" s="102">
        <v>2</v>
      </c>
      <c r="D692" s="105">
        <v>0.00034114444375123187</v>
      </c>
      <c r="E692" s="105">
        <v>2.7971751770528472</v>
      </c>
      <c r="F692" s="102" t="s">
        <v>2031</v>
      </c>
      <c r="G692" s="102" t="b">
        <v>0</v>
      </c>
      <c r="H692" s="102" t="b">
        <v>0</v>
      </c>
      <c r="I692" s="102" t="b">
        <v>0</v>
      </c>
      <c r="J692" s="102" t="b">
        <v>0</v>
      </c>
      <c r="K692" s="102" t="b">
        <v>0</v>
      </c>
      <c r="L692" s="102" t="b">
        <v>0</v>
      </c>
    </row>
    <row r="693" spans="1:12" ht="15">
      <c r="A693" s="103" t="s">
        <v>1031</v>
      </c>
      <c r="B693" s="102" t="s">
        <v>1228</v>
      </c>
      <c r="C693" s="102">
        <v>2</v>
      </c>
      <c r="D693" s="105">
        <v>0.00034114444375123187</v>
      </c>
      <c r="E693" s="105">
        <v>3.0982051727168285</v>
      </c>
      <c r="F693" s="102" t="s">
        <v>2031</v>
      </c>
      <c r="G693" s="102" t="b">
        <v>0</v>
      </c>
      <c r="H693" s="102" t="b">
        <v>0</v>
      </c>
      <c r="I693" s="102" t="b">
        <v>0</v>
      </c>
      <c r="J693" s="102" t="b">
        <v>0</v>
      </c>
      <c r="K693" s="102" t="b">
        <v>0</v>
      </c>
      <c r="L693" s="102" t="b">
        <v>0</v>
      </c>
    </row>
    <row r="694" spans="1:12" ht="15">
      <c r="A694" s="103" t="s">
        <v>1228</v>
      </c>
      <c r="B694" s="102" t="s">
        <v>932</v>
      </c>
      <c r="C694" s="102">
        <v>2</v>
      </c>
      <c r="D694" s="105">
        <v>0.00034114444375123187</v>
      </c>
      <c r="E694" s="105">
        <v>2.9520771370385903</v>
      </c>
      <c r="F694" s="102" t="s">
        <v>2031</v>
      </c>
      <c r="G694" s="102" t="b">
        <v>0</v>
      </c>
      <c r="H694" s="102" t="b">
        <v>0</v>
      </c>
      <c r="I694" s="102" t="b">
        <v>0</v>
      </c>
      <c r="J694" s="102" t="b">
        <v>0</v>
      </c>
      <c r="K694" s="102" t="b">
        <v>0</v>
      </c>
      <c r="L694" s="102" t="b">
        <v>0</v>
      </c>
    </row>
    <row r="695" spans="1:12" ht="15">
      <c r="A695" s="103" t="s">
        <v>932</v>
      </c>
      <c r="B695" s="102" t="s">
        <v>1920</v>
      </c>
      <c r="C695" s="102">
        <v>2</v>
      </c>
      <c r="D695" s="105">
        <v>0.00034114444375123187</v>
      </c>
      <c r="E695" s="105">
        <v>3.1281683960942717</v>
      </c>
      <c r="F695" s="102" t="s">
        <v>2031</v>
      </c>
      <c r="G695" s="102" t="b">
        <v>0</v>
      </c>
      <c r="H695" s="102" t="b">
        <v>0</v>
      </c>
      <c r="I695" s="102" t="b">
        <v>0</v>
      </c>
      <c r="J695" s="102" t="b">
        <v>0</v>
      </c>
      <c r="K695" s="102" t="b">
        <v>0</v>
      </c>
      <c r="L695" s="102" t="b">
        <v>0</v>
      </c>
    </row>
    <row r="696" spans="1:12" ht="15">
      <c r="A696" s="103" t="s">
        <v>1920</v>
      </c>
      <c r="B696" s="102" t="s">
        <v>1371</v>
      </c>
      <c r="C696" s="102">
        <v>2</v>
      </c>
      <c r="D696" s="105">
        <v>0.00034114444375123187</v>
      </c>
      <c r="E696" s="105">
        <v>3.4961451813888664</v>
      </c>
      <c r="F696" s="102" t="s">
        <v>2031</v>
      </c>
      <c r="G696" s="102" t="b">
        <v>0</v>
      </c>
      <c r="H696" s="102" t="b">
        <v>0</v>
      </c>
      <c r="I696" s="102" t="b">
        <v>0</v>
      </c>
      <c r="J696" s="102" t="b">
        <v>0</v>
      </c>
      <c r="K696" s="102" t="b">
        <v>0</v>
      </c>
      <c r="L696" s="102" t="b">
        <v>0</v>
      </c>
    </row>
    <row r="697" spans="1:12" ht="15">
      <c r="A697" s="103" t="s">
        <v>1371</v>
      </c>
      <c r="B697" s="102" t="s">
        <v>1921</v>
      </c>
      <c r="C697" s="102">
        <v>2</v>
      </c>
      <c r="D697" s="105">
        <v>0.00034114444375123187</v>
      </c>
      <c r="E697" s="105">
        <v>3.6722364404445473</v>
      </c>
      <c r="F697" s="102" t="s">
        <v>2031</v>
      </c>
      <c r="G697" s="102" t="b">
        <v>0</v>
      </c>
      <c r="H697" s="102" t="b">
        <v>0</v>
      </c>
      <c r="I697" s="102" t="b">
        <v>0</v>
      </c>
      <c r="J697" s="102" t="b">
        <v>1</v>
      </c>
      <c r="K697" s="102" t="b">
        <v>0</v>
      </c>
      <c r="L697" s="102" t="b">
        <v>0</v>
      </c>
    </row>
    <row r="698" spans="1:12" ht="15">
      <c r="A698" s="103" t="s">
        <v>1921</v>
      </c>
      <c r="B698" s="102" t="s">
        <v>794</v>
      </c>
      <c r="C698" s="102">
        <v>2</v>
      </c>
      <c r="D698" s="105">
        <v>0.00034114444375123187</v>
      </c>
      <c r="E698" s="105">
        <v>3.019023926669204</v>
      </c>
      <c r="F698" s="102" t="s">
        <v>2031</v>
      </c>
      <c r="G698" s="102" t="b">
        <v>1</v>
      </c>
      <c r="H698" s="102" t="b">
        <v>0</v>
      </c>
      <c r="I698" s="102" t="b">
        <v>0</v>
      </c>
      <c r="J698" s="102" t="b">
        <v>0</v>
      </c>
      <c r="K698" s="102" t="b">
        <v>0</v>
      </c>
      <c r="L698" s="102" t="b">
        <v>0</v>
      </c>
    </row>
    <row r="699" spans="1:12" ht="15">
      <c r="A699" s="103" t="s">
        <v>794</v>
      </c>
      <c r="B699" s="102" t="s">
        <v>1025</v>
      </c>
      <c r="C699" s="102">
        <v>2</v>
      </c>
      <c r="D699" s="105">
        <v>0.00034114444375123187</v>
      </c>
      <c r="E699" s="105">
        <v>2.533933742278266</v>
      </c>
      <c r="F699" s="102" t="s">
        <v>2031</v>
      </c>
      <c r="G699" s="102" t="b">
        <v>0</v>
      </c>
      <c r="H699" s="102" t="b">
        <v>0</v>
      </c>
      <c r="I699" s="102" t="b">
        <v>0</v>
      </c>
      <c r="J699" s="102" t="b">
        <v>0</v>
      </c>
      <c r="K699" s="102" t="b">
        <v>0</v>
      </c>
      <c r="L699" s="102" t="b">
        <v>0</v>
      </c>
    </row>
    <row r="700" spans="1:12" ht="15">
      <c r="A700" s="103" t="s">
        <v>1025</v>
      </c>
      <c r="B700" s="102" t="s">
        <v>850</v>
      </c>
      <c r="C700" s="102">
        <v>2</v>
      </c>
      <c r="D700" s="105">
        <v>0.00034114444375123187</v>
      </c>
      <c r="E700" s="105">
        <v>2.6722364404445473</v>
      </c>
      <c r="F700" s="102" t="s">
        <v>2031</v>
      </c>
      <c r="G700" s="102" t="b">
        <v>0</v>
      </c>
      <c r="H700" s="102" t="b">
        <v>0</v>
      </c>
      <c r="I700" s="102" t="b">
        <v>0</v>
      </c>
      <c r="J700" s="102" t="b">
        <v>1</v>
      </c>
      <c r="K700" s="102" t="b">
        <v>0</v>
      </c>
      <c r="L700" s="102" t="b">
        <v>0</v>
      </c>
    </row>
    <row r="701" spans="1:12" ht="15">
      <c r="A701" s="103" t="s">
        <v>850</v>
      </c>
      <c r="B701" s="102" t="s">
        <v>682</v>
      </c>
      <c r="C701" s="102">
        <v>2</v>
      </c>
      <c r="D701" s="105">
        <v>0.00034114444375123187</v>
      </c>
      <c r="E701" s="105">
        <v>1.7289893153066858</v>
      </c>
      <c r="F701" s="102" t="s">
        <v>2031</v>
      </c>
      <c r="G701" s="102" t="b">
        <v>1</v>
      </c>
      <c r="H701" s="102" t="b">
        <v>0</v>
      </c>
      <c r="I701" s="102" t="b">
        <v>0</v>
      </c>
      <c r="J701" s="102" t="b">
        <v>0</v>
      </c>
      <c r="K701" s="102" t="b">
        <v>0</v>
      </c>
      <c r="L701" s="102" t="b">
        <v>0</v>
      </c>
    </row>
    <row r="702" spans="1:12" ht="15">
      <c r="A702" s="103" t="s">
        <v>682</v>
      </c>
      <c r="B702" s="102" t="s">
        <v>962</v>
      </c>
      <c r="C702" s="102">
        <v>2</v>
      </c>
      <c r="D702" s="105">
        <v>0.00034114444375123187</v>
      </c>
      <c r="E702" s="105">
        <v>2.0701764491165853</v>
      </c>
      <c r="F702" s="102" t="s">
        <v>2031</v>
      </c>
      <c r="G702" s="102" t="b">
        <v>0</v>
      </c>
      <c r="H702" s="102" t="b">
        <v>0</v>
      </c>
      <c r="I702" s="102" t="b">
        <v>0</v>
      </c>
      <c r="J702" s="102" t="b">
        <v>0</v>
      </c>
      <c r="K702" s="102" t="b">
        <v>0</v>
      </c>
      <c r="L702" s="102" t="b">
        <v>0</v>
      </c>
    </row>
    <row r="703" spans="1:12" ht="15">
      <c r="A703" s="103" t="s">
        <v>962</v>
      </c>
      <c r="B703" s="102" t="s">
        <v>1099</v>
      </c>
      <c r="C703" s="102">
        <v>2</v>
      </c>
      <c r="D703" s="105">
        <v>0.00034114444375123187</v>
      </c>
      <c r="E703" s="105">
        <v>2.894085190060904</v>
      </c>
      <c r="F703" s="102" t="s">
        <v>2031</v>
      </c>
      <c r="G703" s="102" t="b">
        <v>0</v>
      </c>
      <c r="H703" s="102" t="b">
        <v>0</v>
      </c>
      <c r="I703" s="102" t="b">
        <v>0</v>
      </c>
      <c r="J703" s="102" t="b">
        <v>0</v>
      </c>
      <c r="K703" s="102" t="b">
        <v>0</v>
      </c>
      <c r="L703" s="102" t="b">
        <v>0</v>
      </c>
    </row>
    <row r="704" spans="1:12" ht="15">
      <c r="A704" s="103" t="s">
        <v>1188</v>
      </c>
      <c r="B704" s="102" t="s">
        <v>865</v>
      </c>
      <c r="C704" s="102">
        <v>2</v>
      </c>
      <c r="D704" s="105">
        <v>0.00034114444375123187</v>
      </c>
      <c r="E704" s="105">
        <v>2.7179939310052226</v>
      </c>
      <c r="F704" s="102" t="s">
        <v>2031</v>
      </c>
      <c r="G704" s="102" t="b">
        <v>0</v>
      </c>
      <c r="H704" s="102" t="b">
        <v>0</v>
      </c>
      <c r="I704" s="102" t="b">
        <v>0</v>
      </c>
      <c r="J704" s="102" t="b">
        <v>0</v>
      </c>
      <c r="K704" s="102" t="b">
        <v>0</v>
      </c>
      <c r="L704" s="102" t="b">
        <v>0</v>
      </c>
    </row>
    <row r="705" spans="1:12" ht="15">
      <c r="A705" s="103" t="s">
        <v>865</v>
      </c>
      <c r="B705" s="102" t="s">
        <v>367</v>
      </c>
      <c r="C705" s="102">
        <v>2</v>
      </c>
      <c r="D705" s="105">
        <v>0.00034114444375123187</v>
      </c>
      <c r="E705" s="105">
        <v>1.1897201538381788</v>
      </c>
      <c r="F705" s="102" t="s">
        <v>2031</v>
      </c>
      <c r="G705" s="102" t="b">
        <v>0</v>
      </c>
      <c r="H705" s="102" t="b">
        <v>0</v>
      </c>
      <c r="I705" s="102" t="b">
        <v>0</v>
      </c>
      <c r="J705" s="102" t="b">
        <v>0</v>
      </c>
      <c r="K705" s="102" t="b">
        <v>0</v>
      </c>
      <c r="L705" s="102" t="b">
        <v>0</v>
      </c>
    </row>
    <row r="706" spans="1:12" ht="15">
      <c r="A706" s="103" t="s">
        <v>947</v>
      </c>
      <c r="B706" s="102" t="s">
        <v>1922</v>
      </c>
      <c r="C706" s="102">
        <v>2</v>
      </c>
      <c r="D706" s="105">
        <v>0.00034114444375123187</v>
      </c>
      <c r="E706" s="105">
        <v>3.195115185724885</v>
      </c>
      <c r="F706" s="102" t="s">
        <v>2031</v>
      </c>
      <c r="G706" s="102" t="b">
        <v>0</v>
      </c>
      <c r="H706" s="102" t="b">
        <v>0</v>
      </c>
      <c r="I706" s="102" t="b">
        <v>0</v>
      </c>
      <c r="J706" s="102" t="b">
        <v>0</v>
      </c>
      <c r="K706" s="102" t="b">
        <v>0</v>
      </c>
      <c r="L706" s="102" t="b">
        <v>0</v>
      </c>
    </row>
    <row r="707" spans="1:12" ht="15">
      <c r="A707" s="103" t="s">
        <v>1922</v>
      </c>
      <c r="B707" s="102" t="s">
        <v>950</v>
      </c>
      <c r="C707" s="102">
        <v>2</v>
      </c>
      <c r="D707" s="105">
        <v>0.00034114444375123187</v>
      </c>
      <c r="E707" s="105">
        <v>3.1281683960942717</v>
      </c>
      <c r="F707" s="102" t="s">
        <v>2031</v>
      </c>
      <c r="G707" s="102" t="b">
        <v>0</v>
      </c>
      <c r="H707" s="102" t="b">
        <v>0</v>
      </c>
      <c r="I707" s="102" t="b">
        <v>0</v>
      </c>
      <c r="J707" s="102" t="b">
        <v>0</v>
      </c>
      <c r="K707" s="102" t="b">
        <v>0</v>
      </c>
      <c r="L707" s="102" t="b">
        <v>0</v>
      </c>
    </row>
    <row r="708" spans="1:12" ht="15">
      <c r="A708" s="103" t="s">
        <v>950</v>
      </c>
      <c r="B708" s="102" t="s">
        <v>1923</v>
      </c>
      <c r="C708" s="102">
        <v>2</v>
      </c>
      <c r="D708" s="105">
        <v>0.00034114444375123187</v>
      </c>
      <c r="E708" s="105">
        <v>3.1281683960942717</v>
      </c>
      <c r="F708" s="102" t="s">
        <v>2031</v>
      </c>
      <c r="G708" s="102" t="b">
        <v>0</v>
      </c>
      <c r="H708" s="102" t="b">
        <v>0</v>
      </c>
      <c r="I708" s="102" t="b">
        <v>0</v>
      </c>
      <c r="J708" s="102" t="b">
        <v>0</v>
      </c>
      <c r="K708" s="102" t="b">
        <v>0</v>
      </c>
      <c r="L708" s="102" t="b">
        <v>0</v>
      </c>
    </row>
    <row r="709" spans="1:12" ht="15">
      <c r="A709" s="103" t="s">
        <v>1923</v>
      </c>
      <c r="B709" s="102" t="s">
        <v>683</v>
      </c>
      <c r="C709" s="102">
        <v>2</v>
      </c>
      <c r="D709" s="105">
        <v>0.00034114444375123187</v>
      </c>
      <c r="E709" s="105">
        <v>2.4050647120415336</v>
      </c>
      <c r="F709" s="102" t="s">
        <v>2031</v>
      </c>
      <c r="G709" s="102" t="b">
        <v>0</v>
      </c>
      <c r="H709" s="102" t="b">
        <v>0</v>
      </c>
      <c r="I709" s="102" t="b">
        <v>0</v>
      </c>
      <c r="J709" s="102" t="b">
        <v>0</v>
      </c>
      <c r="K709" s="102" t="b">
        <v>0</v>
      </c>
      <c r="L709" s="102" t="b">
        <v>0</v>
      </c>
    </row>
    <row r="710" spans="1:12" ht="15">
      <c r="A710" s="103" t="s">
        <v>676</v>
      </c>
      <c r="B710" s="102" t="s">
        <v>1924</v>
      </c>
      <c r="C710" s="102">
        <v>2</v>
      </c>
      <c r="D710" s="105">
        <v>0.00034114444375123187</v>
      </c>
      <c r="E710" s="105">
        <v>2.217391580436037</v>
      </c>
      <c r="F710" s="102" t="s">
        <v>2031</v>
      </c>
      <c r="G710" s="102" t="b">
        <v>0</v>
      </c>
      <c r="H710" s="102" t="b">
        <v>0</v>
      </c>
      <c r="I710" s="102" t="b">
        <v>0</v>
      </c>
      <c r="J710" s="102" t="b">
        <v>0</v>
      </c>
      <c r="K710" s="102" t="b">
        <v>0</v>
      </c>
      <c r="L710" s="102" t="b">
        <v>0</v>
      </c>
    </row>
    <row r="711" spans="1:12" ht="15">
      <c r="A711" s="103" t="s">
        <v>1924</v>
      </c>
      <c r="B711" s="102" t="s">
        <v>1147</v>
      </c>
      <c r="C711" s="102">
        <v>2</v>
      </c>
      <c r="D711" s="105">
        <v>0.00034114444375123187</v>
      </c>
      <c r="E711" s="105">
        <v>3.3712064447805665</v>
      </c>
      <c r="F711" s="102" t="s">
        <v>2031</v>
      </c>
      <c r="G711" s="102" t="b">
        <v>0</v>
      </c>
      <c r="H711" s="102" t="b">
        <v>0</v>
      </c>
      <c r="I711" s="102" t="b">
        <v>0</v>
      </c>
      <c r="J711" s="102" t="b">
        <v>0</v>
      </c>
      <c r="K711" s="102" t="b">
        <v>0</v>
      </c>
      <c r="L711" s="102" t="b">
        <v>0</v>
      </c>
    </row>
    <row r="712" spans="1:12" ht="15">
      <c r="A712" s="103" t="s">
        <v>1147</v>
      </c>
      <c r="B712" s="102" t="s">
        <v>702</v>
      </c>
      <c r="C712" s="102">
        <v>2</v>
      </c>
      <c r="D712" s="105">
        <v>0.00034114444375123187</v>
      </c>
      <c r="E712" s="105">
        <v>2.24087267628556</v>
      </c>
      <c r="F712" s="102" t="s">
        <v>2031</v>
      </c>
      <c r="G712" s="102" t="b">
        <v>0</v>
      </c>
      <c r="H712" s="102" t="b">
        <v>0</v>
      </c>
      <c r="I712" s="102" t="b">
        <v>0</v>
      </c>
      <c r="J712" s="102" t="b">
        <v>0</v>
      </c>
      <c r="K712" s="102" t="b">
        <v>0</v>
      </c>
      <c r="L712" s="102" t="b">
        <v>0</v>
      </c>
    </row>
    <row r="713" spans="1:12" ht="15">
      <c r="A713" s="103" t="s">
        <v>367</v>
      </c>
      <c r="B713" s="102" t="s">
        <v>1925</v>
      </c>
      <c r="C713" s="102">
        <v>2</v>
      </c>
      <c r="D713" s="105">
        <v>0.00034114444375123187</v>
      </c>
      <c r="E713" s="105">
        <v>1.836545868952122</v>
      </c>
      <c r="F713" s="102" t="s">
        <v>2031</v>
      </c>
      <c r="G713" s="102" t="b">
        <v>0</v>
      </c>
      <c r="H713" s="102" t="b">
        <v>0</v>
      </c>
      <c r="I713" s="102" t="b">
        <v>0</v>
      </c>
      <c r="J713" s="102" t="b">
        <v>0</v>
      </c>
      <c r="K713" s="102" t="b">
        <v>0</v>
      </c>
      <c r="L713" s="102" t="b">
        <v>0</v>
      </c>
    </row>
    <row r="714" spans="1:12" ht="15">
      <c r="A714" s="103" t="s">
        <v>1925</v>
      </c>
      <c r="B714" s="102" t="s">
        <v>1926</v>
      </c>
      <c r="C714" s="102">
        <v>2</v>
      </c>
      <c r="D714" s="105">
        <v>0.00034114444375123187</v>
      </c>
      <c r="E714" s="105">
        <v>3.6722364404445473</v>
      </c>
      <c r="F714" s="102" t="s">
        <v>2031</v>
      </c>
      <c r="G714" s="102" t="b">
        <v>0</v>
      </c>
      <c r="H714" s="102" t="b">
        <v>0</v>
      </c>
      <c r="I714" s="102" t="b">
        <v>0</v>
      </c>
      <c r="J714" s="102" t="b">
        <v>0</v>
      </c>
      <c r="K714" s="102" t="b">
        <v>0</v>
      </c>
      <c r="L714" s="102" t="b">
        <v>0</v>
      </c>
    </row>
    <row r="715" spans="1:12" ht="15">
      <c r="A715" s="103" t="s">
        <v>1926</v>
      </c>
      <c r="B715" s="102" t="s">
        <v>710</v>
      </c>
      <c r="C715" s="102">
        <v>2</v>
      </c>
      <c r="D715" s="105">
        <v>0.00034114444375123187</v>
      </c>
      <c r="E715" s="105">
        <v>2.5930551943969227</v>
      </c>
      <c r="F715" s="102" t="s">
        <v>2031</v>
      </c>
      <c r="G715" s="102" t="b">
        <v>0</v>
      </c>
      <c r="H715" s="102" t="b">
        <v>0</v>
      </c>
      <c r="I715" s="102" t="b">
        <v>0</v>
      </c>
      <c r="J715" s="102" t="b">
        <v>0</v>
      </c>
      <c r="K715" s="102" t="b">
        <v>0</v>
      </c>
      <c r="L715" s="102" t="b">
        <v>0</v>
      </c>
    </row>
    <row r="716" spans="1:12" ht="15">
      <c r="A716" s="103" t="s">
        <v>671</v>
      </c>
      <c r="B716" s="102" t="s">
        <v>1927</v>
      </c>
      <c r="C716" s="102">
        <v>2</v>
      </c>
      <c r="D716" s="105">
        <v>0.00034114444375123187</v>
      </c>
      <c r="E716" s="105">
        <v>1.600354433138422</v>
      </c>
      <c r="F716" s="102" t="s">
        <v>2031</v>
      </c>
      <c r="G716" s="102" t="b">
        <v>0</v>
      </c>
      <c r="H716" s="102" t="b">
        <v>0</v>
      </c>
      <c r="I716" s="102" t="b">
        <v>0</v>
      </c>
      <c r="J716" s="102" t="b">
        <v>0</v>
      </c>
      <c r="K716" s="102" t="b">
        <v>0</v>
      </c>
      <c r="L716" s="102" t="b">
        <v>0</v>
      </c>
    </row>
    <row r="717" spans="1:12" ht="15">
      <c r="A717" s="103" t="s">
        <v>1927</v>
      </c>
      <c r="B717" s="102" t="s">
        <v>1928</v>
      </c>
      <c r="C717" s="102">
        <v>2</v>
      </c>
      <c r="D717" s="105">
        <v>0.00034114444375123187</v>
      </c>
      <c r="E717" s="105">
        <v>3.6722364404445473</v>
      </c>
      <c r="F717" s="102" t="s">
        <v>2031</v>
      </c>
      <c r="G717" s="102" t="b">
        <v>0</v>
      </c>
      <c r="H717" s="102" t="b">
        <v>0</v>
      </c>
      <c r="I717" s="102" t="b">
        <v>0</v>
      </c>
      <c r="J717" s="102" t="b">
        <v>0</v>
      </c>
      <c r="K717" s="102" t="b">
        <v>0</v>
      </c>
      <c r="L717" s="102" t="b">
        <v>0</v>
      </c>
    </row>
    <row r="718" spans="1:12" ht="15">
      <c r="A718" s="103" t="s">
        <v>1928</v>
      </c>
      <c r="B718" s="102" t="s">
        <v>1105</v>
      </c>
      <c r="C718" s="102">
        <v>2</v>
      </c>
      <c r="D718" s="105">
        <v>0.00034114444375123187</v>
      </c>
      <c r="E718" s="105">
        <v>3.3712064447805665</v>
      </c>
      <c r="F718" s="102" t="s">
        <v>2031</v>
      </c>
      <c r="G718" s="102" t="b">
        <v>0</v>
      </c>
      <c r="H718" s="102" t="b">
        <v>0</v>
      </c>
      <c r="I718" s="102" t="b">
        <v>0</v>
      </c>
      <c r="J718" s="102" t="b">
        <v>0</v>
      </c>
      <c r="K718" s="102" t="b">
        <v>0</v>
      </c>
      <c r="L718" s="102" t="b">
        <v>0</v>
      </c>
    </row>
    <row r="719" spans="1:12" ht="15">
      <c r="A719" s="103" t="s">
        <v>1105</v>
      </c>
      <c r="B719" s="102" t="s">
        <v>1929</v>
      </c>
      <c r="C719" s="102">
        <v>2</v>
      </c>
      <c r="D719" s="105">
        <v>0.00034114444375123187</v>
      </c>
      <c r="E719" s="105">
        <v>3.3712064447805665</v>
      </c>
      <c r="F719" s="102" t="s">
        <v>2031</v>
      </c>
      <c r="G719" s="102" t="b">
        <v>0</v>
      </c>
      <c r="H719" s="102" t="b">
        <v>0</v>
      </c>
      <c r="I719" s="102" t="b">
        <v>0</v>
      </c>
      <c r="J719" s="102" t="b">
        <v>0</v>
      </c>
      <c r="K719" s="102" t="b">
        <v>0</v>
      </c>
      <c r="L719" s="102" t="b">
        <v>0</v>
      </c>
    </row>
    <row r="720" spans="1:12" ht="15">
      <c r="A720" s="103" t="s">
        <v>1929</v>
      </c>
      <c r="B720" s="102" t="s">
        <v>1930</v>
      </c>
      <c r="C720" s="102">
        <v>2</v>
      </c>
      <c r="D720" s="105">
        <v>0.00034114444375123187</v>
      </c>
      <c r="E720" s="105">
        <v>3.6722364404445473</v>
      </c>
      <c r="F720" s="102" t="s">
        <v>2031</v>
      </c>
      <c r="G720" s="102" t="b">
        <v>0</v>
      </c>
      <c r="H720" s="102" t="b">
        <v>0</v>
      </c>
      <c r="I720" s="102" t="b">
        <v>0</v>
      </c>
      <c r="J720" s="102" t="b">
        <v>0</v>
      </c>
      <c r="K720" s="102" t="b">
        <v>0</v>
      </c>
      <c r="L720" s="102" t="b">
        <v>0</v>
      </c>
    </row>
    <row r="721" spans="1:12" ht="15">
      <c r="A721" s="103" t="s">
        <v>1930</v>
      </c>
      <c r="B721" s="102" t="s">
        <v>1011</v>
      </c>
      <c r="C721" s="102">
        <v>2</v>
      </c>
      <c r="D721" s="105">
        <v>0.00034114444375123187</v>
      </c>
      <c r="E721" s="105">
        <v>3.195115185724885</v>
      </c>
      <c r="F721" s="102" t="s">
        <v>2031</v>
      </c>
      <c r="G721" s="102" t="b">
        <v>0</v>
      </c>
      <c r="H721" s="102" t="b">
        <v>0</v>
      </c>
      <c r="I721" s="102" t="b">
        <v>0</v>
      </c>
      <c r="J721" s="102" t="b">
        <v>0</v>
      </c>
      <c r="K721" s="102" t="b">
        <v>0</v>
      </c>
      <c r="L721" s="102" t="b">
        <v>0</v>
      </c>
    </row>
    <row r="722" spans="1:12" ht="15">
      <c r="A722" s="103" t="s">
        <v>1011</v>
      </c>
      <c r="B722" s="102" t="s">
        <v>1931</v>
      </c>
      <c r="C722" s="102">
        <v>2</v>
      </c>
      <c r="D722" s="105">
        <v>0.00034114444375123187</v>
      </c>
      <c r="E722" s="105">
        <v>3.195115185724885</v>
      </c>
      <c r="F722" s="102" t="s">
        <v>2031</v>
      </c>
      <c r="G722" s="102" t="b">
        <v>0</v>
      </c>
      <c r="H722" s="102" t="b">
        <v>0</v>
      </c>
      <c r="I722" s="102" t="b">
        <v>0</v>
      </c>
      <c r="J722" s="102" t="b">
        <v>0</v>
      </c>
      <c r="K722" s="102" t="b">
        <v>0</v>
      </c>
      <c r="L722" s="102" t="b">
        <v>0</v>
      </c>
    </row>
    <row r="723" spans="1:12" ht="15">
      <c r="A723" s="103" t="s">
        <v>1931</v>
      </c>
      <c r="B723" s="102" t="s">
        <v>1932</v>
      </c>
      <c r="C723" s="102">
        <v>2</v>
      </c>
      <c r="D723" s="105">
        <v>0.00034114444375123187</v>
      </c>
      <c r="E723" s="105">
        <v>3.6722364404445473</v>
      </c>
      <c r="F723" s="102" t="s">
        <v>2031</v>
      </c>
      <c r="G723" s="102" t="b">
        <v>0</v>
      </c>
      <c r="H723" s="102" t="b">
        <v>0</v>
      </c>
      <c r="I723" s="102" t="b">
        <v>0</v>
      </c>
      <c r="J723" s="102" t="b">
        <v>0</v>
      </c>
      <c r="K723" s="102" t="b">
        <v>1</v>
      </c>
      <c r="L723" s="102" t="b">
        <v>0</v>
      </c>
    </row>
    <row r="724" spans="1:12" ht="15">
      <c r="A724" s="103" t="s">
        <v>1932</v>
      </c>
      <c r="B724" s="102" t="s">
        <v>1018</v>
      </c>
      <c r="C724" s="102">
        <v>2</v>
      </c>
      <c r="D724" s="105">
        <v>0.00034114444375123187</v>
      </c>
      <c r="E724" s="105">
        <v>3.195115185724885</v>
      </c>
      <c r="F724" s="102" t="s">
        <v>2031</v>
      </c>
      <c r="G724" s="102" t="b">
        <v>0</v>
      </c>
      <c r="H724" s="102" t="b">
        <v>1</v>
      </c>
      <c r="I724" s="102" t="b">
        <v>0</v>
      </c>
      <c r="J724" s="102" t="b">
        <v>0</v>
      </c>
      <c r="K724" s="102" t="b">
        <v>0</v>
      </c>
      <c r="L724" s="102" t="b">
        <v>0</v>
      </c>
    </row>
    <row r="725" spans="1:12" ht="15">
      <c r="A725" s="103" t="s">
        <v>676</v>
      </c>
      <c r="B725" s="102" t="s">
        <v>1396</v>
      </c>
      <c r="C725" s="102">
        <v>2</v>
      </c>
      <c r="D725" s="105">
        <v>0.00034114444375123187</v>
      </c>
      <c r="E725" s="105">
        <v>2.0413003213803558</v>
      </c>
      <c r="F725" s="102" t="s">
        <v>2031</v>
      </c>
      <c r="G725" s="102" t="b">
        <v>0</v>
      </c>
      <c r="H725" s="102" t="b">
        <v>0</v>
      </c>
      <c r="I725" s="102" t="b">
        <v>0</v>
      </c>
      <c r="J725" s="102" t="b">
        <v>0</v>
      </c>
      <c r="K725" s="102" t="b">
        <v>0</v>
      </c>
      <c r="L725" s="102" t="b">
        <v>0</v>
      </c>
    </row>
    <row r="726" spans="1:12" ht="15">
      <c r="A726" s="103" t="s">
        <v>1396</v>
      </c>
      <c r="B726" s="102" t="s">
        <v>702</v>
      </c>
      <c r="C726" s="102">
        <v>2</v>
      </c>
      <c r="D726" s="105">
        <v>0.00034114444375123187</v>
      </c>
      <c r="E726" s="105">
        <v>2.36581141289386</v>
      </c>
      <c r="F726" s="102" t="s">
        <v>2031</v>
      </c>
      <c r="G726" s="102" t="b">
        <v>0</v>
      </c>
      <c r="H726" s="102" t="b">
        <v>0</v>
      </c>
      <c r="I726" s="102" t="b">
        <v>0</v>
      </c>
      <c r="J726" s="102" t="b">
        <v>0</v>
      </c>
      <c r="K726" s="102" t="b">
        <v>0</v>
      </c>
      <c r="L726" s="102" t="b">
        <v>0</v>
      </c>
    </row>
    <row r="727" spans="1:12" ht="15">
      <c r="A727" s="103" t="s">
        <v>367</v>
      </c>
      <c r="B727" s="102" t="s">
        <v>1933</v>
      </c>
      <c r="C727" s="102">
        <v>2</v>
      </c>
      <c r="D727" s="105">
        <v>0.00034114444375123187</v>
      </c>
      <c r="E727" s="105">
        <v>1.836545868952122</v>
      </c>
      <c r="F727" s="102" t="s">
        <v>2031</v>
      </c>
      <c r="G727" s="102" t="b">
        <v>0</v>
      </c>
      <c r="H727" s="102" t="b">
        <v>0</v>
      </c>
      <c r="I727" s="102" t="b">
        <v>0</v>
      </c>
      <c r="J727" s="102" t="b">
        <v>0</v>
      </c>
      <c r="K727" s="102" t="b">
        <v>0</v>
      </c>
      <c r="L727" s="102" t="b">
        <v>0</v>
      </c>
    </row>
    <row r="728" spans="1:12" ht="15">
      <c r="A728" s="103" t="s">
        <v>1933</v>
      </c>
      <c r="B728" s="102" t="s">
        <v>1053</v>
      </c>
      <c r="C728" s="102">
        <v>2</v>
      </c>
      <c r="D728" s="105">
        <v>0.00034114444375123187</v>
      </c>
      <c r="E728" s="105">
        <v>3.27429643177251</v>
      </c>
      <c r="F728" s="102" t="s">
        <v>2031</v>
      </c>
      <c r="G728" s="102" t="b">
        <v>0</v>
      </c>
      <c r="H728" s="102" t="b">
        <v>0</v>
      </c>
      <c r="I728" s="102" t="b">
        <v>0</v>
      </c>
      <c r="J728" s="102" t="b">
        <v>0</v>
      </c>
      <c r="K728" s="102" t="b">
        <v>0</v>
      </c>
      <c r="L728" s="102" t="b">
        <v>0</v>
      </c>
    </row>
    <row r="729" spans="1:12" ht="15">
      <c r="A729" s="103" t="s">
        <v>1053</v>
      </c>
      <c r="B729" s="102" t="s">
        <v>753</v>
      </c>
      <c r="C729" s="102">
        <v>2</v>
      </c>
      <c r="D729" s="105">
        <v>0.00034114444375123187</v>
      </c>
      <c r="E729" s="105">
        <v>2.3992351683808097</v>
      </c>
      <c r="F729" s="102" t="s">
        <v>2031</v>
      </c>
      <c r="G729" s="102" t="b">
        <v>0</v>
      </c>
      <c r="H729" s="102" t="b">
        <v>0</v>
      </c>
      <c r="I729" s="102" t="b">
        <v>0</v>
      </c>
      <c r="J729" s="102" t="b">
        <v>0</v>
      </c>
      <c r="K729" s="102" t="b">
        <v>0</v>
      </c>
      <c r="L729" s="102" t="b">
        <v>0</v>
      </c>
    </row>
    <row r="730" spans="1:12" ht="15">
      <c r="A730" s="103" t="s">
        <v>753</v>
      </c>
      <c r="B730" s="102" t="s">
        <v>367</v>
      </c>
      <c r="C730" s="102">
        <v>2</v>
      </c>
      <c r="D730" s="105">
        <v>0.00034114444375123187</v>
      </c>
      <c r="E730" s="105">
        <v>0.9678714042218224</v>
      </c>
      <c r="F730" s="102" t="s">
        <v>2031</v>
      </c>
      <c r="G730" s="102" t="b">
        <v>0</v>
      </c>
      <c r="H730" s="102" t="b">
        <v>0</v>
      </c>
      <c r="I730" s="102" t="b">
        <v>0</v>
      </c>
      <c r="J730" s="102" t="b">
        <v>0</v>
      </c>
      <c r="K730" s="102" t="b">
        <v>0</v>
      </c>
      <c r="L730" s="102" t="b">
        <v>0</v>
      </c>
    </row>
    <row r="731" spans="1:12" ht="15">
      <c r="A731" s="103" t="s">
        <v>704</v>
      </c>
      <c r="B731" s="102" t="s">
        <v>803</v>
      </c>
      <c r="C731" s="102">
        <v>2</v>
      </c>
      <c r="D731" s="105">
        <v>0.00034114444375123187</v>
      </c>
      <c r="E731" s="105">
        <v>1.8349637379422472</v>
      </c>
      <c r="F731" s="102" t="s">
        <v>2031</v>
      </c>
      <c r="G731" s="102" t="b">
        <v>0</v>
      </c>
      <c r="H731" s="102" t="b">
        <v>0</v>
      </c>
      <c r="I731" s="102" t="b">
        <v>0</v>
      </c>
      <c r="J731" s="102" t="b">
        <v>0</v>
      </c>
      <c r="K731" s="102" t="b">
        <v>0</v>
      </c>
      <c r="L731" s="102" t="b">
        <v>0</v>
      </c>
    </row>
    <row r="732" spans="1:12" ht="15">
      <c r="A732" s="103" t="s">
        <v>1082</v>
      </c>
      <c r="B732" s="102" t="s">
        <v>1934</v>
      </c>
      <c r="C732" s="102">
        <v>2</v>
      </c>
      <c r="D732" s="105">
        <v>0.00034114444375123187</v>
      </c>
      <c r="E732" s="105">
        <v>3.27429643177251</v>
      </c>
      <c r="F732" s="102" t="s">
        <v>2031</v>
      </c>
      <c r="G732" s="102" t="b">
        <v>0</v>
      </c>
      <c r="H732" s="102" t="b">
        <v>0</v>
      </c>
      <c r="I732" s="102" t="b">
        <v>0</v>
      </c>
      <c r="J732" s="102" t="b">
        <v>0</v>
      </c>
      <c r="K732" s="102" t="b">
        <v>1</v>
      </c>
      <c r="L732" s="102" t="b">
        <v>0</v>
      </c>
    </row>
    <row r="733" spans="1:12" ht="15">
      <c r="A733" s="103" t="s">
        <v>1934</v>
      </c>
      <c r="B733" s="102" t="s">
        <v>1447</v>
      </c>
      <c r="C733" s="102">
        <v>2</v>
      </c>
      <c r="D733" s="105">
        <v>0.00034114444375123187</v>
      </c>
      <c r="E733" s="105">
        <v>3.4961451813888664</v>
      </c>
      <c r="F733" s="102" t="s">
        <v>2031</v>
      </c>
      <c r="G733" s="102" t="b">
        <v>0</v>
      </c>
      <c r="H733" s="102" t="b">
        <v>1</v>
      </c>
      <c r="I733" s="102" t="b">
        <v>0</v>
      </c>
      <c r="J733" s="102" t="b">
        <v>0</v>
      </c>
      <c r="K733" s="102" t="b">
        <v>0</v>
      </c>
      <c r="L733" s="102" t="b">
        <v>0</v>
      </c>
    </row>
    <row r="734" spans="1:12" ht="15">
      <c r="A734" s="103" t="s">
        <v>1447</v>
      </c>
      <c r="B734" s="102" t="s">
        <v>672</v>
      </c>
      <c r="C734" s="102">
        <v>2</v>
      </c>
      <c r="D734" s="105">
        <v>0.00034114444375123187</v>
      </c>
      <c r="E734" s="105">
        <v>1.7179939310052226</v>
      </c>
      <c r="F734" s="102" t="s">
        <v>2031</v>
      </c>
      <c r="G734" s="102" t="b">
        <v>0</v>
      </c>
      <c r="H734" s="102" t="b">
        <v>0</v>
      </c>
      <c r="I734" s="102" t="b">
        <v>0</v>
      </c>
      <c r="J734" s="102" t="b">
        <v>0</v>
      </c>
      <c r="K734" s="102" t="b">
        <v>0</v>
      </c>
      <c r="L734" s="102" t="b">
        <v>0</v>
      </c>
    </row>
    <row r="735" spans="1:12" ht="15">
      <c r="A735" s="103" t="s">
        <v>672</v>
      </c>
      <c r="B735" s="102" t="s">
        <v>683</v>
      </c>
      <c r="C735" s="102">
        <v>2</v>
      </c>
      <c r="D735" s="105">
        <v>0.00034114444375123187</v>
      </c>
      <c r="E735" s="105">
        <v>0.6233093373890647</v>
      </c>
      <c r="F735" s="102" t="s">
        <v>2031</v>
      </c>
      <c r="G735" s="102" t="b">
        <v>0</v>
      </c>
      <c r="H735" s="102" t="b">
        <v>0</v>
      </c>
      <c r="I735" s="102" t="b">
        <v>0</v>
      </c>
      <c r="J735" s="102" t="b">
        <v>0</v>
      </c>
      <c r="K735" s="102" t="b">
        <v>0</v>
      </c>
      <c r="L735" s="102" t="b">
        <v>0</v>
      </c>
    </row>
    <row r="736" spans="1:12" ht="15">
      <c r="A736" s="103" t="s">
        <v>671</v>
      </c>
      <c r="B736" s="102" t="s">
        <v>929</v>
      </c>
      <c r="C736" s="102">
        <v>2</v>
      </c>
      <c r="D736" s="105">
        <v>0.00034114444375123187</v>
      </c>
      <c r="E736" s="105">
        <v>1.0562863887881464</v>
      </c>
      <c r="F736" s="102" t="s">
        <v>2031</v>
      </c>
      <c r="G736" s="102" t="b">
        <v>0</v>
      </c>
      <c r="H736" s="102" t="b">
        <v>0</v>
      </c>
      <c r="I736" s="102" t="b">
        <v>0</v>
      </c>
      <c r="J736" s="102" t="b">
        <v>0</v>
      </c>
      <c r="K736" s="102" t="b">
        <v>0</v>
      </c>
      <c r="L736" s="102" t="b">
        <v>0</v>
      </c>
    </row>
    <row r="737" spans="1:12" ht="15">
      <c r="A737" s="103" t="s">
        <v>929</v>
      </c>
      <c r="B737" s="102" t="s">
        <v>673</v>
      </c>
      <c r="C737" s="102">
        <v>2</v>
      </c>
      <c r="D737" s="105">
        <v>0.00034114444375123187</v>
      </c>
      <c r="E737" s="105">
        <v>1.4560705381585544</v>
      </c>
      <c r="F737" s="102" t="s">
        <v>2031</v>
      </c>
      <c r="G737" s="102" t="b">
        <v>0</v>
      </c>
      <c r="H737" s="102" t="b">
        <v>0</v>
      </c>
      <c r="I737" s="102" t="b">
        <v>0</v>
      </c>
      <c r="J737" s="102" t="b">
        <v>0</v>
      </c>
      <c r="K737" s="102" t="b">
        <v>0</v>
      </c>
      <c r="L737" s="102" t="b">
        <v>0</v>
      </c>
    </row>
    <row r="738" spans="1:12" ht="15">
      <c r="A738" s="103" t="s">
        <v>835</v>
      </c>
      <c r="B738" s="102" t="s">
        <v>673</v>
      </c>
      <c r="C738" s="102">
        <v>2</v>
      </c>
      <c r="D738" s="105">
        <v>0.00034114444375123187</v>
      </c>
      <c r="E738" s="105">
        <v>1.3011685781728113</v>
      </c>
      <c r="F738" s="102" t="s">
        <v>2031</v>
      </c>
      <c r="G738" s="102" t="b">
        <v>0</v>
      </c>
      <c r="H738" s="102" t="b">
        <v>0</v>
      </c>
      <c r="I738" s="102" t="b">
        <v>0</v>
      </c>
      <c r="J738" s="102" t="b">
        <v>0</v>
      </c>
      <c r="K738" s="102" t="b">
        <v>0</v>
      </c>
      <c r="L738" s="102" t="b">
        <v>0</v>
      </c>
    </row>
    <row r="739" spans="1:12" ht="15">
      <c r="A739" s="103" t="s">
        <v>673</v>
      </c>
      <c r="B739" s="102" t="s">
        <v>788</v>
      </c>
      <c r="C739" s="102">
        <v>2</v>
      </c>
      <c r="D739" s="105">
        <v>0.00034114444375123187</v>
      </c>
      <c r="E739" s="105">
        <v>1.22663223717095</v>
      </c>
      <c r="F739" s="102" t="s">
        <v>2031</v>
      </c>
      <c r="G739" s="102" t="b">
        <v>0</v>
      </c>
      <c r="H739" s="102" t="b">
        <v>0</v>
      </c>
      <c r="I739" s="102" t="b">
        <v>0</v>
      </c>
      <c r="J739" s="102" t="b">
        <v>0</v>
      </c>
      <c r="K739" s="102" t="b">
        <v>0</v>
      </c>
      <c r="L739" s="102" t="b">
        <v>0</v>
      </c>
    </row>
    <row r="740" spans="1:12" ht="15">
      <c r="A740" s="103" t="s">
        <v>788</v>
      </c>
      <c r="B740" s="102" t="s">
        <v>725</v>
      </c>
      <c r="C740" s="102">
        <v>2</v>
      </c>
      <c r="D740" s="105">
        <v>0.00034114444375123187</v>
      </c>
      <c r="E740" s="105">
        <v>1.894085190060904</v>
      </c>
      <c r="F740" s="102" t="s">
        <v>2031</v>
      </c>
      <c r="G740" s="102" t="b">
        <v>0</v>
      </c>
      <c r="H740" s="102" t="b">
        <v>0</v>
      </c>
      <c r="I740" s="102" t="b">
        <v>0</v>
      </c>
      <c r="J740" s="102" t="b">
        <v>0</v>
      </c>
      <c r="K740" s="102" t="b">
        <v>0</v>
      </c>
      <c r="L740" s="102" t="b">
        <v>0</v>
      </c>
    </row>
    <row r="741" spans="1:12" ht="15">
      <c r="A741" s="103" t="s">
        <v>835</v>
      </c>
      <c r="B741" s="102" t="s">
        <v>739</v>
      </c>
      <c r="C741" s="102">
        <v>2</v>
      </c>
      <c r="D741" s="105">
        <v>0.00034114444375123187</v>
      </c>
      <c r="E741" s="105">
        <v>2.0438475103942357</v>
      </c>
      <c r="F741" s="102" t="s">
        <v>2031</v>
      </c>
      <c r="G741" s="102" t="b">
        <v>0</v>
      </c>
      <c r="H741" s="102" t="b">
        <v>0</v>
      </c>
      <c r="I741" s="102" t="b">
        <v>0</v>
      </c>
      <c r="J741" s="102" t="b">
        <v>0</v>
      </c>
      <c r="K741" s="102" t="b">
        <v>0</v>
      </c>
      <c r="L741" s="102" t="b">
        <v>0</v>
      </c>
    </row>
    <row r="742" spans="1:12" ht="15">
      <c r="A742" s="103" t="s">
        <v>739</v>
      </c>
      <c r="B742" s="102" t="s">
        <v>1935</v>
      </c>
      <c r="C742" s="102">
        <v>2</v>
      </c>
      <c r="D742" s="105">
        <v>0.00034114444375123187</v>
      </c>
      <c r="E742" s="105">
        <v>2.742817514730255</v>
      </c>
      <c r="F742" s="102" t="s">
        <v>2031</v>
      </c>
      <c r="G742" s="102" t="b">
        <v>0</v>
      </c>
      <c r="H742" s="102" t="b">
        <v>0</v>
      </c>
      <c r="I742" s="102" t="b">
        <v>0</v>
      </c>
      <c r="J742" s="102" t="b">
        <v>0</v>
      </c>
      <c r="K742" s="102" t="b">
        <v>0</v>
      </c>
      <c r="L742" s="102" t="b">
        <v>0</v>
      </c>
    </row>
    <row r="743" spans="1:12" ht="15">
      <c r="A743" s="103" t="s">
        <v>1935</v>
      </c>
      <c r="B743" s="102" t="s">
        <v>672</v>
      </c>
      <c r="C743" s="102">
        <v>2</v>
      </c>
      <c r="D743" s="105">
        <v>0.00034114444375123187</v>
      </c>
      <c r="E743" s="105">
        <v>1.894085190060904</v>
      </c>
      <c r="F743" s="102" t="s">
        <v>2031</v>
      </c>
      <c r="G743" s="102" t="b">
        <v>0</v>
      </c>
      <c r="H743" s="102" t="b">
        <v>0</v>
      </c>
      <c r="I743" s="102" t="b">
        <v>0</v>
      </c>
      <c r="J743" s="102" t="b">
        <v>0</v>
      </c>
      <c r="K743" s="102" t="b">
        <v>0</v>
      </c>
      <c r="L743" s="102" t="b">
        <v>0</v>
      </c>
    </row>
    <row r="744" spans="1:12" ht="15">
      <c r="A744" s="103" t="s">
        <v>672</v>
      </c>
      <c r="B744" s="102" t="s">
        <v>1389</v>
      </c>
      <c r="C744" s="102">
        <v>2</v>
      </c>
      <c r="D744" s="105">
        <v>0.00034114444375123187</v>
      </c>
      <c r="E744" s="105">
        <v>1.7143898067363972</v>
      </c>
      <c r="F744" s="102" t="s">
        <v>2031</v>
      </c>
      <c r="G744" s="102" t="b">
        <v>0</v>
      </c>
      <c r="H744" s="102" t="b">
        <v>0</v>
      </c>
      <c r="I744" s="102" t="b">
        <v>0</v>
      </c>
      <c r="J744" s="102" t="b">
        <v>0</v>
      </c>
      <c r="K744" s="102" t="b">
        <v>0</v>
      </c>
      <c r="L744" s="102" t="b">
        <v>0</v>
      </c>
    </row>
    <row r="745" spans="1:12" ht="15">
      <c r="A745" s="103" t="s">
        <v>1389</v>
      </c>
      <c r="B745" s="102" t="s">
        <v>683</v>
      </c>
      <c r="C745" s="102">
        <v>2</v>
      </c>
      <c r="D745" s="105">
        <v>0.00034114444375123187</v>
      </c>
      <c r="E745" s="105">
        <v>2.4050647120415336</v>
      </c>
      <c r="F745" s="102" t="s">
        <v>2031</v>
      </c>
      <c r="G745" s="102" t="b">
        <v>0</v>
      </c>
      <c r="H745" s="102" t="b">
        <v>0</v>
      </c>
      <c r="I745" s="102" t="b">
        <v>0</v>
      </c>
      <c r="J745" s="102" t="b">
        <v>0</v>
      </c>
      <c r="K745" s="102" t="b">
        <v>0</v>
      </c>
      <c r="L745" s="102" t="b">
        <v>0</v>
      </c>
    </row>
    <row r="746" spans="1:12" ht="15">
      <c r="A746" s="103" t="s">
        <v>678</v>
      </c>
      <c r="B746" s="102" t="s">
        <v>1936</v>
      </c>
      <c r="C746" s="102">
        <v>2</v>
      </c>
      <c r="D746" s="105">
        <v>0.00034114444375123187</v>
      </c>
      <c r="E746" s="105">
        <v>2.3105086044269547</v>
      </c>
      <c r="F746" s="102" t="s">
        <v>2031</v>
      </c>
      <c r="G746" s="102" t="b">
        <v>0</v>
      </c>
      <c r="H746" s="102" t="b">
        <v>0</v>
      </c>
      <c r="I746" s="102" t="b">
        <v>0</v>
      </c>
      <c r="J746" s="102" t="b">
        <v>0</v>
      </c>
      <c r="K746" s="102" t="b">
        <v>1</v>
      </c>
      <c r="L746" s="102" t="b">
        <v>0</v>
      </c>
    </row>
    <row r="747" spans="1:12" ht="15">
      <c r="A747" s="103" t="s">
        <v>1936</v>
      </c>
      <c r="B747" s="102" t="s">
        <v>1083</v>
      </c>
      <c r="C747" s="102">
        <v>2</v>
      </c>
      <c r="D747" s="105">
        <v>0.00034114444375123187</v>
      </c>
      <c r="E747" s="105">
        <v>3.27429643177251</v>
      </c>
      <c r="F747" s="102" t="s">
        <v>2031</v>
      </c>
      <c r="G747" s="102" t="b">
        <v>0</v>
      </c>
      <c r="H747" s="102" t="b">
        <v>1</v>
      </c>
      <c r="I747" s="102" t="b">
        <v>0</v>
      </c>
      <c r="J747" s="102" t="b">
        <v>0</v>
      </c>
      <c r="K747" s="102" t="b">
        <v>0</v>
      </c>
      <c r="L747" s="102" t="b">
        <v>0</v>
      </c>
    </row>
    <row r="748" spans="1:12" ht="15">
      <c r="A748" s="103" t="s">
        <v>1083</v>
      </c>
      <c r="B748" s="102" t="s">
        <v>1937</v>
      </c>
      <c r="C748" s="102">
        <v>2</v>
      </c>
      <c r="D748" s="105">
        <v>0.00034114444375123187</v>
      </c>
      <c r="E748" s="105">
        <v>3.27429643177251</v>
      </c>
      <c r="F748" s="102" t="s">
        <v>2031</v>
      </c>
      <c r="G748" s="102" t="b">
        <v>0</v>
      </c>
      <c r="H748" s="102" t="b">
        <v>0</v>
      </c>
      <c r="I748" s="102" t="b">
        <v>0</v>
      </c>
      <c r="J748" s="102" t="b">
        <v>0</v>
      </c>
      <c r="K748" s="102" t="b">
        <v>0</v>
      </c>
      <c r="L748" s="102" t="b">
        <v>0</v>
      </c>
    </row>
    <row r="749" spans="1:12" ht="15">
      <c r="A749" s="103" t="s">
        <v>1937</v>
      </c>
      <c r="B749" s="102" t="s">
        <v>1124</v>
      </c>
      <c r="C749" s="102">
        <v>2</v>
      </c>
      <c r="D749" s="105">
        <v>0.00034114444375123187</v>
      </c>
      <c r="E749" s="105">
        <v>3.3712064447805665</v>
      </c>
      <c r="F749" s="102" t="s">
        <v>2031</v>
      </c>
      <c r="G749" s="102" t="b">
        <v>0</v>
      </c>
      <c r="H749" s="102" t="b">
        <v>0</v>
      </c>
      <c r="I749" s="102" t="b">
        <v>0</v>
      </c>
      <c r="J749" s="102" t="b">
        <v>0</v>
      </c>
      <c r="K749" s="102" t="b">
        <v>0</v>
      </c>
      <c r="L749" s="102" t="b">
        <v>0</v>
      </c>
    </row>
    <row r="750" spans="1:12" ht="15">
      <c r="A750" s="103" t="s">
        <v>1124</v>
      </c>
      <c r="B750" s="102" t="s">
        <v>1938</v>
      </c>
      <c r="C750" s="102">
        <v>2</v>
      </c>
      <c r="D750" s="105">
        <v>0.00034114444375123187</v>
      </c>
      <c r="E750" s="105">
        <v>3.3712064447805665</v>
      </c>
      <c r="F750" s="102" t="s">
        <v>2031</v>
      </c>
      <c r="G750" s="102" t="b">
        <v>0</v>
      </c>
      <c r="H750" s="102" t="b">
        <v>0</v>
      </c>
      <c r="I750" s="102" t="b">
        <v>0</v>
      </c>
      <c r="J750" s="102" t="b">
        <v>0</v>
      </c>
      <c r="K750" s="102" t="b">
        <v>0</v>
      </c>
      <c r="L750" s="102" t="b">
        <v>0</v>
      </c>
    </row>
    <row r="751" spans="1:12" ht="15">
      <c r="A751" s="103" t="s">
        <v>1938</v>
      </c>
      <c r="B751" s="102" t="s">
        <v>838</v>
      </c>
      <c r="C751" s="102">
        <v>2</v>
      </c>
      <c r="D751" s="105">
        <v>0.00034114444375123187</v>
      </c>
      <c r="E751" s="105">
        <v>3.019023926669204</v>
      </c>
      <c r="F751" s="102" t="s">
        <v>2031</v>
      </c>
      <c r="G751" s="102" t="b">
        <v>0</v>
      </c>
      <c r="H751" s="102" t="b">
        <v>0</v>
      </c>
      <c r="I751" s="102" t="b">
        <v>0</v>
      </c>
      <c r="J751" s="102" t="b">
        <v>0</v>
      </c>
      <c r="K751" s="102" t="b">
        <v>0</v>
      </c>
      <c r="L751" s="102" t="b">
        <v>0</v>
      </c>
    </row>
    <row r="752" spans="1:12" ht="15">
      <c r="A752" s="103" t="s">
        <v>838</v>
      </c>
      <c r="B752" s="102" t="s">
        <v>1398</v>
      </c>
      <c r="C752" s="102">
        <v>2</v>
      </c>
      <c r="D752" s="105">
        <v>0.00034114444375123187</v>
      </c>
      <c r="E752" s="105">
        <v>2.8429326676135225</v>
      </c>
      <c r="F752" s="102" t="s">
        <v>2031</v>
      </c>
      <c r="G752" s="102" t="b">
        <v>0</v>
      </c>
      <c r="H752" s="102" t="b">
        <v>0</v>
      </c>
      <c r="I752" s="102" t="b">
        <v>0</v>
      </c>
      <c r="J752" s="102" t="b">
        <v>0</v>
      </c>
      <c r="K752" s="102" t="b">
        <v>0</v>
      </c>
      <c r="L752" s="102" t="b">
        <v>0</v>
      </c>
    </row>
    <row r="753" spans="1:12" ht="15">
      <c r="A753" s="103" t="s">
        <v>1398</v>
      </c>
      <c r="B753" s="102" t="s">
        <v>683</v>
      </c>
      <c r="C753" s="102">
        <v>2</v>
      </c>
      <c r="D753" s="105">
        <v>0.00034114444375123187</v>
      </c>
      <c r="E753" s="105">
        <v>2.2289734529858523</v>
      </c>
      <c r="F753" s="102" t="s">
        <v>2031</v>
      </c>
      <c r="G753" s="102" t="b">
        <v>0</v>
      </c>
      <c r="H753" s="102" t="b">
        <v>0</v>
      </c>
      <c r="I753" s="102" t="b">
        <v>0</v>
      </c>
      <c r="J753" s="102" t="b">
        <v>0</v>
      </c>
      <c r="K753" s="102" t="b">
        <v>0</v>
      </c>
      <c r="L753" s="102" t="b">
        <v>0</v>
      </c>
    </row>
    <row r="754" spans="1:12" ht="15">
      <c r="A754" s="103" t="s">
        <v>784</v>
      </c>
      <c r="B754" s="102" t="s">
        <v>1939</v>
      </c>
      <c r="C754" s="102">
        <v>2</v>
      </c>
      <c r="D754" s="105">
        <v>0.00034114444375123187</v>
      </c>
      <c r="E754" s="105">
        <v>2.894085190060904</v>
      </c>
      <c r="F754" s="102" t="s">
        <v>2031</v>
      </c>
      <c r="G754" s="102" t="b">
        <v>0</v>
      </c>
      <c r="H754" s="102" t="b">
        <v>0</v>
      </c>
      <c r="I754" s="102" t="b">
        <v>0</v>
      </c>
      <c r="J754" s="102" t="b">
        <v>0</v>
      </c>
      <c r="K754" s="102" t="b">
        <v>0</v>
      </c>
      <c r="L754" s="102" t="b">
        <v>0</v>
      </c>
    </row>
    <row r="755" spans="1:12" ht="15">
      <c r="A755" s="103" t="s">
        <v>1939</v>
      </c>
      <c r="B755" s="102" t="s">
        <v>1940</v>
      </c>
      <c r="C755" s="102">
        <v>2</v>
      </c>
      <c r="D755" s="105">
        <v>0.00034114444375123187</v>
      </c>
      <c r="E755" s="105">
        <v>3.6722364404445473</v>
      </c>
      <c r="F755" s="102" t="s">
        <v>2031</v>
      </c>
      <c r="G755" s="102" t="b">
        <v>0</v>
      </c>
      <c r="H755" s="102" t="b">
        <v>0</v>
      </c>
      <c r="I755" s="102" t="b">
        <v>0</v>
      </c>
      <c r="J755" s="102" t="b">
        <v>0</v>
      </c>
      <c r="K755" s="102" t="b">
        <v>0</v>
      </c>
      <c r="L755" s="102" t="b">
        <v>0</v>
      </c>
    </row>
    <row r="756" spans="1:12" ht="15">
      <c r="A756" s="103" t="s">
        <v>1940</v>
      </c>
      <c r="B756" s="102" t="s">
        <v>671</v>
      </c>
      <c r="C756" s="102">
        <v>2</v>
      </c>
      <c r="D756" s="105">
        <v>0.00034114444375123187</v>
      </c>
      <c r="E756" s="105">
        <v>1.5966894790520167</v>
      </c>
      <c r="F756" s="102" t="s">
        <v>2031</v>
      </c>
      <c r="G756" s="102" t="b">
        <v>0</v>
      </c>
      <c r="H756" s="102" t="b">
        <v>0</v>
      </c>
      <c r="I756" s="102" t="b">
        <v>0</v>
      </c>
      <c r="J756" s="102" t="b">
        <v>0</v>
      </c>
      <c r="K756" s="102" t="b">
        <v>0</v>
      </c>
      <c r="L756" s="102" t="b">
        <v>0</v>
      </c>
    </row>
    <row r="757" spans="1:12" ht="15">
      <c r="A757" s="103" t="s">
        <v>675</v>
      </c>
      <c r="B757" s="102" t="s">
        <v>1046</v>
      </c>
      <c r="C757" s="102">
        <v>2</v>
      </c>
      <c r="D757" s="105">
        <v>0.00034114444375123187</v>
      </c>
      <c r="E757" s="105">
        <v>1.7971751770528475</v>
      </c>
      <c r="F757" s="102" t="s">
        <v>2031</v>
      </c>
      <c r="G757" s="102" t="b">
        <v>0</v>
      </c>
      <c r="H757" s="102" t="b">
        <v>0</v>
      </c>
      <c r="I757" s="102" t="b">
        <v>0</v>
      </c>
      <c r="J757" s="102" t="b">
        <v>0</v>
      </c>
      <c r="K757" s="102" t="b">
        <v>0</v>
      </c>
      <c r="L757" s="102" t="b">
        <v>0</v>
      </c>
    </row>
    <row r="758" spans="1:12" ht="15">
      <c r="A758" s="103" t="s">
        <v>1046</v>
      </c>
      <c r="B758" s="102" t="s">
        <v>678</v>
      </c>
      <c r="C758" s="102">
        <v>2</v>
      </c>
      <c r="D758" s="105">
        <v>0.00034114444375123187</v>
      </c>
      <c r="E758" s="105">
        <v>1.912568595754917</v>
      </c>
      <c r="F758" s="102" t="s">
        <v>2031</v>
      </c>
      <c r="G758" s="102" t="b">
        <v>0</v>
      </c>
      <c r="H758" s="102" t="b">
        <v>0</v>
      </c>
      <c r="I758" s="102" t="b">
        <v>0</v>
      </c>
      <c r="J758" s="102" t="b">
        <v>0</v>
      </c>
      <c r="K758" s="102" t="b">
        <v>0</v>
      </c>
      <c r="L758" s="102" t="b">
        <v>0</v>
      </c>
    </row>
    <row r="759" spans="1:12" ht="15">
      <c r="A759" s="103" t="s">
        <v>678</v>
      </c>
      <c r="B759" s="102" t="s">
        <v>1941</v>
      </c>
      <c r="C759" s="102">
        <v>2</v>
      </c>
      <c r="D759" s="105">
        <v>0.00034114444375123187</v>
      </c>
      <c r="E759" s="105">
        <v>2.3105086044269547</v>
      </c>
      <c r="F759" s="102" t="s">
        <v>2031</v>
      </c>
      <c r="G759" s="102" t="b">
        <v>0</v>
      </c>
      <c r="H759" s="102" t="b">
        <v>0</v>
      </c>
      <c r="I759" s="102" t="b">
        <v>0</v>
      </c>
      <c r="J759" s="102" t="b">
        <v>0</v>
      </c>
      <c r="K759" s="102" t="b">
        <v>0</v>
      </c>
      <c r="L759" s="102" t="b">
        <v>0</v>
      </c>
    </row>
    <row r="760" spans="1:12" ht="15">
      <c r="A760" s="103" t="s">
        <v>1941</v>
      </c>
      <c r="B760" s="102" t="s">
        <v>702</v>
      </c>
      <c r="C760" s="102">
        <v>2</v>
      </c>
      <c r="D760" s="105">
        <v>0.00034114444375123187</v>
      </c>
      <c r="E760" s="105">
        <v>2.5419026719495412</v>
      </c>
      <c r="F760" s="102" t="s">
        <v>2031</v>
      </c>
      <c r="G760" s="102" t="b">
        <v>0</v>
      </c>
      <c r="H760" s="102" t="b">
        <v>0</v>
      </c>
      <c r="I760" s="102" t="b">
        <v>0</v>
      </c>
      <c r="J760" s="102" t="b">
        <v>0</v>
      </c>
      <c r="K760" s="102" t="b">
        <v>0</v>
      </c>
      <c r="L760" s="102" t="b">
        <v>0</v>
      </c>
    </row>
    <row r="761" spans="1:12" ht="15">
      <c r="A761" s="103" t="s">
        <v>367</v>
      </c>
      <c r="B761" s="102" t="s">
        <v>1942</v>
      </c>
      <c r="C761" s="102">
        <v>2</v>
      </c>
      <c r="D761" s="105">
        <v>0.00034114444375123187</v>
      </c>
      <c r="E761" s="105">
        <v>1.836545868952122</v>
      </c>
      <c r="F761" s="102" t="s">
        <v>2031</v>
      </c>
      <c r="G761" s="102" t="b">
        <v>0</v>
      </c>
      <c r="H761" s="102" t="b">
        <v>0</v>
      </c>
      <c r="I761" s="102" t="b">
        <v>0</v>
      </c>
      <c r="J761" s="102" t="b">
        <v>0</v>
      </c>
      <c r="K761" s="102" t="b">
        <v>0</v>
      </c>
      <c r="L761" s="102" t="b">
        <v>0</v>
      </c>
    </row>
    <row r="762" spans="1:12" ht="15">
      <c r="A762" s="103" t="s">
        <v>1942</v>
      </c>
      <c r="B762" s="102" t="s">
        <v>813</v>
      </c>
      <c r="C762" s="102">
        <v>2</v>
      </c>
      <c r="D762" s="105">
        <v>0.00034114444375123187</v>
      </c>
      <c r="E762" s="105">
        <v>2.9732664361085286</v>
      </c>
      <c r="F762" s="102" t="s">
        <v>2031</v>
      </c>
      <c r="G762" s="102" t="b">
        <v>0</v>
      </c>
      <c r="H762" s="102" t="b">
        <v>0</v>
      </c>
      <c r="I762" s="102" t="b">
        <v>0</v>
      </c>
      <c r="J762" s="102" t="b">
        <v>0</v>
      </c>
      <c r="K762" s="102" t="b">
        <v>0</v>
      </c>
      <c r="L762" s="102" t="b">
        <v>0</v>
      </c>
    </row>
    <row r="763" spans="1:12" ht="15">
      <c r="A763" s="103" t="s">
        <v>813</v>
      </c>
      <c r="B763" s="102" t="s">
        <v>1943</v>
      </c>
      <c r="C763" s="102">
        <v>2</v>
      </c>
      <c r="D763" s="105">
        <v>0.00034114444375123187</v>
      </c>
      <c r="E763" s="105">
        <v>2.9732664361085286</v>
      </c>
      <c r="F763" s="102" t="s">
        <v>2031</v>
      </c>
      <c r="G763" s="102" t="b">
        <v>0</v>
      </c>
      <c r="H763" s="102" t="b">
        <v>0</v>
      </c>
      <c r="I763" s="102" t="b">
        <v>0</v>
      </c>
      <c r="J763" s="102" t="b">
        <v>0</v>
      </c>
      <c r="K763" s="102" t="b">
        <v>0</v>
      </c>
      <c r="L763" s="102" t="b">
        <v>0</v>
      </c>
    </row>
    <row r="764" spans="1:12" ht="15">
      <c r="A764" s="103" t="s">
        <v>1943</v>
      </c>
      <c r="B764" s="102" t="s">
        <v>863</v>
      </c>
      <c r="C764" s="102">
        <v>2</v>
      </c>
      <c r="D764" s="105">
        <v>0.00034114444375123187</v>
      </c>
      <c r="E764" s="105">
        <v>3.019023926669204</v>
      </c>
      <c r="F764" s="102" t="s">
        <v>2031</v>
      </c>
      <c r="G764" s="102" t="b">
        <v>0</v>
      </c>
      <c r="H764" s="102" t="b">
        <v>0</v>
      </c>
      <c r="I764" s="102" t="b">
        <v>0</v>
      </c>
      <c r="J764" s="102" t="b">
        <v>0</v>
      </c>
      <c r="K764" s="102" t="b">
        <v>0</v>
      </c>
      <c r="L764" s="102" t="b">
        <v>0</v>
      </c>
    </row>
    <row r="765" spans="1:12" ht="15">
      <c r="A765" s="103" t="s">
        <v>863</v>
      </c>
      <c r="B765" s="102" t="s">
        <v>1045</v>
      </c>
      <c r="C765" s="102">
        <v>2</v>
      </c>
      <c r="D765" s="105">
        <v>0.00034114444375123187</v>
      </c>
      <c r="E765" s="105">
        <v>2.6210839179971663</v>
      </c>
      <c r="F765" s="102" t="s">
        <v>2031</v>
      </c>
      <c r="G765" s="102" t="b">
        <v>0</v>
      </c>
      <c r="H765" s="102" t="b">
        <v>0</v>
      </c>
      <c r="I765" s="102" t="b">
        <v>0</v>
      </c>
      <c r="J765" s="102" t="b">
        <v>0</v>
      </c>
      <c r="K765" s="102" t="b">
        <v>0</v>
      </c>
      <c r="L765" s="102" t="b">
        <v>0</v>
      </c>
    </row>
    <row r="766" spans="1:12" ht="15">
      <c r="A766" s="103" t="s">
        <v>1045</v>
      </c>
      <c r="B766" s="102" t="s">
        <v>784</v>
      </c>
      <c r="C766" s="102">
        <v>2</v>
      </c>
      <c r="D766" s="105">
        <v>0.00034114444375123187</v>
      </c>
      <c r="E766" s="105">
        <v>2.4961451813888664</v>
      </c>
      <c r="F766" s="102" t="s">
        <v>2031</v>
      </c>
      <c r="G766" s="102" t="b">
        <v>0</v>
      </c>
      <c r="H766" s="102" t="b">
        <v>0</v>
      </c>
      <c r="I766" s="102" t="b">
        <v>0</v>
      </c>
      <c r="J766" s="102" t="b">
        <v>0</v>
      </c>
      <c r="K766" s="102" t="b">
        <v>0</v>
      </c>
      <c r="L766" s="102" t="b">
        <v>0</v>
      </c>
    </row>
    <row r="767" spans="1:12" ht="15">
      <c r="A767" s="103" t="s">
        <v>784</v>
      </c>
      <c r="B767" s="102" t="s">
        <v>1066</v>
      </c>
      <c r="C767" s="102">
        <v>2</v>
      </c>
      <c r="D767" s="105">
        <v>0.00034114444375123187</v>
      </c>
      <c r="E767" s="105">
        <v>2.4961451813888664</v>
      </c>
      <c r="F767" s="102" t="s">
        <v>2031</v>
      </c>
      <c r="G767" s="102" t="b">
        <v>0</v>
      </c>
      <c r="H767" s="102" t="b">
        <v>0</v>
      </c>
      <c r="I767" s="102" t="b">
        <v>0</v>
      </c>
      <c r="J767" s="102" t="b">
        <v>0</v>
      </c>
      <c r="K767" s="102" t="b">
        <v>0</v>
      </c>
      <c r="L767" s="102" t="b">
        <v>0</v>
      </c>
    </row>
    <row r="768" spans="1:12" ht="15">
      <c r="A768" s="103" t="s">
        <v>1066</v>
      </c>
      <c r="B768" s="102" t="s">
        <v>1384</v>
      </c>
      <c r="C768" s="102">
        <v>2</v>
      </c>
      <c r="D768" s="105">
        <v>0.00034114444375123187</v>
      </c>
      <c r="E768" s="105">
        <v>3.0982051727168285</v>
      </c>
      <c r="F768" s="102" t="s">
        <v>2031</v>
      </c>
      <c r="G768" s="102" t="b">
        <v>0</v>
      </c>
      <c r="H768" s="102" t="b">
        <v>0</v>
      </c>
      <c r="I768" s="102" t="b">
        <v>0</v>
      </c>
      <c r="J768" s="102" t="b">
        <v>0</v>
      </c>
      <c r="K768" s="102" t="b">
        <v>0</v>
      </c>
      <c r="L768" s="102" t="b">
        <v>0</v>
      </c>
    </row>
    <row r="769" spans="1:12" ht="15">
      <c r="A769" s="103" t="s">
        <v>1384</v>
      </c>
      <c r="B769" s="102" t="s">
        <v>1024</v>
      </c>
      <c r="C769" s="102">
        <v>2</v>
      </c>
      <c r="D769" s="105">
        <v>0.00034114444375123187</v>
      </c>
      <c r="E769" s="105">
        <v>3.0982051727168285</v>
      </c>
      <c r="F769" s="102" t="s">
        <v>2031</v>
      </c>
      <c r="G769" s="102" t="b">
        <v>0</v>
      </c>
      <c r="H769" s="102" t="b">
        <v>0</v>
      </c>
      <c r="I769" s="102" t="b">
        <v>0</v>
      </c>
      <c r="J769" s="102" t="b">
        <v>0</v>
      </c>
      <c r="K769" s="102" t="b">
        <v>0</v>
      </c>
      <c r="L769" s="102" t="b">
        <v>0</v>
      </c>
    </row>
    <row r="770" spans="1:12" ht="15">
      <c r="A770" s="103" t="s">
        <v>1024</v>
      </c>
      <c r="B770" s="102" t="s">
        <v>683</v>
      </c>
      <c r="C770" s="102">
        <v>2</v>
      </c>
      <c r="D770" s="105">
        <v>0.00034114444375123187</v>
      </c>
      <c r="E770" s="105">
        <v>2.2289734529858523</v>
      </c>
      <c r="F770" s="102" t="s">
        <v>2031</v>
      </c>
      <c r="G770" s="102" t="b">
        <v>0</v>
      </c>
      <c r="H770" s="102" t="b">
        <v>0</v>
      </c>
      <c r="I770" s="102" t="b">
        <v>0</v>
      </c>
      <c r="J770" s="102" t="b">
        <v>0</v>
      </c>
      <c r="K770" s="102" t="b">
        <v>0</v>
      </c>
      <c r="L770" s="102" t="b">
        <v>0</v>
      </c>
    </row>
    <row r="771" spans="1:12" ht="15">
      <c r="A771" s="103" t="s">
        <v>676</v>
      </c>
      <c r="B771" s="102" t="s">
        <v>1944</v>
      </c>
      <c r="C771" s="102">
        <v>2</v>
      </c>
      <c r="D771" s="105">
        <v>0.00034114444375123187</v>
      </c>
      <c r="E771" s="105">
        <v>2.217391580436037</v>
      </c>
      <c r="F771" s="102" t="s">
        <v>2031</v>
      </c>
      <c r="G771" s="102" t="b">
        <v>0</v>
      </c>
      <c r="H771" s="102" t="b">
        <v>0</v>
      </c>
      <c r="I771" s="102" t="b">
        <v>0</v>
      </c>
      <c r="J771" s="102" t="b">
        <v>0</v>
      </c>
      <c r="K771" s="102" t="b">
        <v>0</v>
      </c>
      <c r="L771" s="102" t="b">
        <v>0</v>
      </c>
    </row>
    <row r="772" spans="1:12" ht="15">
      <c r="A772" s="103" t="s">
        <v>1944</v>
      </c>
      <c r="B772" s="102" t="s">
        <v>678</v>
      </c>
      <c r="C772" s="102">
        <v>2</v>
      </c>
      <c r="D772" s="105">
        <v>0.00034114444375123187</v>
      </c>
      <c r="E772" s="105">
        <v>2.3105086044269547</v>
      </c>
      <c r="F772" s="102" t="s">
        <v>2031</v>
      </c>
      <c r="G772" s="102" t="b">
        <v>0</v>
      </c>
      <c r="H772" s="102" t="b">
        <v>0</v>
      </c>
      <c r="I772" s="102" t="b">
        <v>0</v>
      </c>
      <c r="J772" s="102" t="b">
        <v>0</v>
      </c>
      <c r="K772" s="102" t="b">
        <v>0</v>
      </c>
      <c r="L772" s="102" t="b">
        <v>0</v>
      </c>
    </row>
    <row r="773" spans="1:12" ht="15">
      <c r="A773" s="103" t="s">
        <v>678</v>
      </c>
      <c r="B773" s="102" t="s">
        <v>1066</v>
      </c>
      <c r="C773" s="102">
        <v>2</v>
      </c>
      <c r="D773" s="105">
        <v>0.00034114444375123187</v>
      </c>
      <c r="E773" s="105">
        <v>1.912568595754917</v>
      </c>
      <c r="F773" s="102" t="s">
        <v>2031</v>
      </c>
      <c r="G773" s="102" t="b">
        <v>0</v>
      </c>
      <c r="H773" s="102" t="b">
        <v>0</v>
      </c>
      <c r="I773" s="102" t="b">
        <v>0</v>
      </c>
      <c r="J773" s="102" t="b">
        <v>0</v>
      </c>
      <c r="K773" s="102" t="b">
        <v>0</v>
      </c>
      <c r="L773" s="102" t="b">
        <v>0</v>
      </c>
    </row>
    <row r="774" spans="1:12" ht="15">
      <c r="A774" s="103" t="s">
        <v>1066</v>
      </c>
      <c r="B774" s="102" t="s">
        <v>720</v>
      </c>
      <c r="C774" s="102">
        <v>2</v>
      </c>
      <c r="D774" s="105">
        <v>0.00034114444375123187</v>
      </c>
      <c r="E774" s="105">
        <v>2.232903746614285</v>
      </c>
      <c r="F774" s="102" t="s">
        <v>2031</v>
      </c>
      <c r="G774" s="102" t="b">
        <v>0</v>
      </c>
      <c r="H774" s="102" t="b">
        <v>0</v>
      </c>
      <c r="I774" s="102" t="b">
        <v>0</v>
      </c>
      <c r="J774" s="102" t="b">
        <v>0</v>
      </c>
      <c r="K774" s="102" t="b">
        <v>0</v>
      </c>
      <c r="L774" s="102" t="b">
        <v>0</v>
      </c>
    </row>
    <row r="775" spans="1:12" ht="15">
      <c r="A775" s="103" t="s">
        <v>720</v>
      </c>
      <c r="B775" s="102" t="s">
        <v>1024</v>
      </c>
      <c r="C775" s="102">
        <v>2</v>
      </c>
      <c r="D775" s="105">
        <v>0.00034114444375123187</v>
      </c>
      <c r="E775" s="105">
        <v>2.232903746614285</v>
      </c>
      <c r="F775" s="102" t="s">
        <v>2031</v>
      </c>
      <c r="G775" s="102" t="b">
        <v>0</v>
      </c>
      <c r="H775" s="102" t="b">
        <v>0</v>
      </c>
      <c r="I775" s="102" t="b">
        <v>0</v>
      </c>
      <c r="J775" s="102" t="b">
        <v>0</v>
      </c>
      <c r="K775" s="102" t="b">
        <v>0</v>
      </c>
      <c r="L775" s="102" t="b">
        <v>0</v>
      </c>
    </row>
    <row r="776" spans="1:12" ht="15">
      <c r="A776" s="103" t="s">
        <v>706</v>
      </c>
      <c r="B776" s="102" t="s">
        <v>1010</v>
      </c>
      <c r="C776" s="102">
        <v>2</v>
      </c>
      <c r="D776" s="105">
        <v>0.00034114444375123187</v>
      </c>
      <c r="E776" s="105">
        <v>2.0811718334180482</v>
      </c>
      <c r="F776" s="102" t="s">
        <v>2031</v>
      </c>
      <c r="G776" s="102" t="b">
        <v>0</v>
      </c>
      <c r="H776" s="102" t="b">
        <v>0</v>
      </c>
      <c r="I776" s="102" t="b">
        <v>0</v>
      </c>
      <c r="J776" s="102" t="b">
        <v>0</v>
      </c>
      <c r="K776" s="102" t="b">
        <v>0</v>
      </c>
      <c r="L776" s="102" t="b">
        <v>0</v>
      </c>
    </row>
    <row r="777" spans="1:12" ht="15">
      <c r="A777" s="103" t="s">
        <v>1010</v>
      </c>
      <c r="B777" s="102" t="s">
        <v>367</v>
      </c>
      <c r="C777" s="102">
        <v>2</v>
      </c>
      <c r="D777" s="105">
        <v>0.00034114444375123187</v>
      </c>
      <c r="E777" s="105">
        <v>1.36581141289386</v>
      </c>
      <c r="F777" s="102" t="s">
        <v>2031</v>
      </c>
      <c r="G777" s="102" t="b">
        <v>0</v>
      </c>
      <c r="H777" s="102" t="b">
        <v>0</v>
      </c>
      <c r="I777" s="102" t="b">
        <v>0</v>
      </c>
      <c r="J777" s="102" t="b">
        <v>0</v>
      </c>
      <c r="K777" s="102" t="b">
        <v>0</v>
      </c>
      <c r="L777" s="102" t="b">
        <v>0</v>
      </c>
    </row>
    <row r="778" spans="1:12" ht="15">
      <c r="A778" s="103" t="s">
        <v>706</v>
      </c>
      <c r="B778" s="102" t="s">
        <v>726</v>
      </c>
      <c r="C778" s="102">
        <v>2</v>
      </c>
      <c r="D778" s="105">
        <v>0.00034114444375123187</v>
      </c>
      <c r="E778" s="105">
        <v>1.5582930881377106</v>
      </c>
      <c r="F778" s="102" t="s">
        <v>2031</v>
      </c>
      <c r="G778" s="102" t="b">
        <v>0</v>
      </c>
      <c r="H778" s="102" t="b">
        <v>0</v>
      </c>
      <c r="I778" s="102" t="b">
        <v>0</v>
      </c>
      <c r="J778" s="102" t="b">
        <v>0</v>
      </c>
      <c r="K778" s="102" t="b">
        <v>0</v>
      </c>
      <c r="L778" s="102" t="b">
        <v>0</v>
      </c>
    </row>
    <row r="779" spans="1:12" ht="15">
      <c r="A779" s="103" t="s">
        <v>711</v>
      </c>
      <c r="B779" s="102" t="s">
        <v>770</v>
      </c>
      <c r="C779" s="102">
        <v>2</v>
      </c>
      <c r="D779" s="105">
        <v>0.00034114444375123187</v>
      </c>
      <c r="E779" s="105">
        <v>1.7986252434480803</v>
      </c>
      <c r="F779" s="102" t="s">
        <v>2031</v>
      </c>
      <c r="G779" s="102" t="b">
        <v>0</v>
      </c>
      <c r="H779" s="102" t="b">
        <v>0</v>
      </c>
      <c r="I779" s="102" t="b">
        <v>0</v>
      </c>
      <c r="J779" s="102" t="b">
        <v>0</v>
      </c>
      <c r="K779" s="102" t="b">
        <v>0</v>
      </c>
      <c r="L779" s="102" t="b">
        <v>0</v>
      </c>
    </row>
    <row r="780" spans="1:12" ht="15">
      <c r="A780" s="103" t="s">
        <v>671</v>
      </c>
      <c r="B780" s="102" t="s">
        <v>710</v>
      </c>
      <c r="C780" s="102">
        <v>2</v>
      </c>
      <c r="D780" s="105">
        <v>0.00034114444375123187</v>
      </c>
      <c r="E780" s="105">
        <v>0.5211731870907972</v>
      </c>
      <c r="F780" s="102" t="s">
        <v>2031</v>
      </c>
      <c r="G780" s="102" t="b">
        <v>0</v>
      </c>
      <c r="H780" s="102" t="b">
        <v>0</v>
      </c>
      <c r="I780" s="102" t="b">
        <v>0</v>
      </c>
      <c r="J780" s="102" t="b">
        <v>0</v>
      </c>
      <c r="K780" s="102" t="b">
        <v>0</v>
      </c>
      <c r="L780" s="102" t="b">
        <v>0</v>
      </c>
    </row>
    <row r="781" spans="1:12" ht="15">
      <c r="A781" s="103" t="s">
        <v>671</v>
      </c>
      <c r="B781" s="102" t="s">
        <v>928</v>
      </c>
      <c r="C781" s="102">
        <v>2</v>
      </c>
      <c r="D781" s="105">
        <v>0.00034114444375123187</v>
      </c>
      <c r="E781" s="105">
        <v>1.0562863887881464</v>
      </c>
      <c r="F781" s="102" t="s">
        <v>2031</v>
      </c>
      <c r="G781" s="102" t="b">
        <v>0</v>
      </c>
      <c r="H781" s="102" t="b">
        <v>0</v>
      </c>
      <c r="I781" s="102" t="b">
        <v>0</v>
      </c>
      <c r="J781" s="102" t="b">
        <v>0</v>
      </c>
      <c r="K781" s="102" t="b">
        <v>0</v>
      </c>
      <c r="L781" s="102" t="b">
        <v>0</v>
      </c>
    </row>
    <row r="782" spans="1:12" ht="15">
      <c r="A782" s="103" t="s">
        <v>928</v>
      </c>
      <c r="B782" s="102" t="s">
        <v>1945</v>
      </c>
      <c r="C782" s="102">
        <v>2</v>
      </c>
      <c r="D782" s="105">
        <v>0.00034114444375123187</v>
      </c>
      <c r="E782" s="105">
        <v>3.1281683960942717</v>
      </c>
      <c r="F782" s="102" t="s">
        <v>2031</v>
      </c>
      <c r="G782" s="102" t="b">
        <v>0</v>
      </c>
      <c r="H782" s="102" t="b">
        <v>0</v>
      </c>
      <c r="I782" s="102" t="b">
        <v>0</v>
      </c>
      <c r="J782" s="102" t="b">
        <v>0</v>
      </c>
      <c r="K782" s="102" t="b">
        <v>0</v>
      </c>
      <c r="L782" s="102" t="b">
        <v>0</v>
      </c>
    </row>
    <row r="783" spans="1:12" ht="15">
      <c r="A783" s="103" t="s">
        <v>1945</v>
      </c>
      <c r="B783" s="102" t="s">
        <v>672</v>
      </c>
      <c r="C783" s="102">
        <v>2</v>
      </c>
      <c r="D783" s="105">
        <v>0.00034114444375123187</v>
      </c>
      <c r="E783" s="105">
        <v>1.894085190060904</v>
      </c>
      <c r="F783" s="102" t="s">
        <v>2031</v>
      </c>
      <c r="G783" s="102" t="b">
        <v>0</v>
      </c>
      <c r="H783" s="102" t="b">
        <v>0</v>
      </c>
      <c r="I783" s="102" t="b">
        <v>0</v>
      </c>
      <c r="J783" s="102" t="b">
        <v>0</v>
      </c>
      <c r="K783" s="102" t="b">
        <v>0</v>
      </c>
      <c r="L783" s="102" t="b">
        <v>0</v>
      </c>
    </row>
    <row r="784" spans="1:12" ht="15">
      <c r="A784" s="103" t="s">
        <v>813</v>
      </c>
      <c r="B784" s="102" t="s">
        <v>1448</v>
      </c>
      <c r="C784" s="102">
        <v>2</v>
      </c>
      <c r="D784" s="105">
        <v>0.00034114444375123187</v>
      </c>
      <c r="E784" s="105">
        <v>2.7971751770528472</v>
      </c>
      <c r="F784" s="102" t="s">
        <v>2031</v>
      </c>
      <c r="G784" s="102" t="b">
        <v>0</v>
      </c>
      <c r="H784" s="102" t="b">
        <v>0</v>
      </c>
      <c r="I784" s="102" t="b">
        <v>0</v>
      </c>
      <c r="J784" s="102" t="b">
        <v>0</v>
      </c>
      <c r="K784" s="102" t="b">
        <v>0</v>
      </c>
      <c r="L784" s="102" t="b">
        <v>0</v>
      </c>
    </row>
    <row r="785" spans="1:12" ht="15">
      <c r="A785" s="103" t="s">
        <v>1448</v>
      </c>
      <c r="B785" s="102" t="s">
        <v>1946</v>
      </c>
      <c r="C785" s="102">
        <v>2</v>
      </c>
      <c r="D785" s="105">
        <v>0.00034114444375123187</v>
      </c>
      <c r="E785" s="105">
        <v>3.4961451813888664</v>
      </c>
      <c r="F785" s="102" t="s">
        <v>2031</v>
      </c>
      <c r="G785" s="102" t="b">
        <v>0</v>
      </c>
      <c r="H785" s="102" t="b">
        <v>0</v>
      </c>
      <c r="I785" s="102" t="b">
        <v>0</v>
      </c>
      <c r="J785" s="102" t="b">
        <v>0</v>
      </c>
      <c r="K785" s="102" t="b">
        <v>0</v>
      </c>
      <c r="L785" s="102" t="b">
        <v>0</v>
      </c>
    </row>
    <row r="786" spans="1:12" ht="15">
      <c r="A786" s="103" t="s">
        <v>1946</v>
      </c>
      <c r="B786" s="102" t="s">
        <v>769</v>
      </c>
      <c r="C786" s="102">
        <v>2</v>
      </c>
      <c r="D786" s="105">
        <v>0.00034114444375123187</v>
      </c>
      <c r="E786" s="105">
        <v>2.827138400430291</v>
      </c>
      <c r="F786" s="102" t="s">
        <v>2031</v>
      </c>
      <c r="G786" s="102" t="b">
        <v>0</v>
      </c>
      <c r="H786" s="102" t="b">
        <v>0</v>
      </c>
      <c r="I786" s="102" t="b">
        <v>0</v>
      </c>
      <c r="J786" s="102" t="b">
        <v>0</v>
      </c>
      <c r="K786" s="102" t="b">
        <v>0</v>
      </c>
      <c r="L786" s="102" t="b">
        <v>0</v>
      </c>
    </row>
    <row r="787" spans="1:12" ht="15">
      <c r="A787" s="103" t="s">
        <v>769</v>
      </c>
      <c r="B787" s="102" t="s">
        <v>1947</v>
      </c>
      <c r="C787" s="102">
        <v>2</v>
      </c>
      <c r="D787" s="105">
        <v>0.00034114444375123187</v>
      </c>
      <c r="E787" s="105">
        <v>2.827138400430291</v>
      </c>
      <c r="F787" s="102" t="s">
        <v>2031</v>
      </c>
      <c r="G787" s="102" t="b">
        <v>0</v>
      </c>
      <c r="H787" s="102" t="b">
        <v>0</v>
      </c>
      <c r="I787" s="102" t="b">
        <v>0</v>
      </c>
      <c r="J787" s="102" t="b">
        <v>0</v>
      </c>
      <c r="K787" s="102" t="b">
        <v>0</v>
      </c>
      <c r="L787" s="102" t="b">
        <v>0</v>
      </c>
    </row>
    <row r="788" spans="1:12" ht="15">
      <c r="A788" s="103" t="s">
        <v>1947</v>
      </c>
      <c r="B788" s="102" t="s">
        <v>1449</v>
      </c>
      <c r="C788" s="102">
        <v>2</v>
      </c>
      <c r="D788" s="105">
        <v>0.00034114444375123187</v>
      </c>
      <c r="E788" s="105">
        <v>3.4961451813888664</v>
      </c>
      <c r="F788" s="102" t="s">
        <v>2031</v>
      </c>
      <c r="G788" s="102" t="b">
        <v>0</v>
      </c>
      <c r="H788" s="102" t="b">
        <v>0</v>
      </c>
      <c r="I788" s="102" t="b">
        <v>0</v>
      </c>
      <c r="J788" s="102" t="b">
        <v>0</v>
      </c>
      <c r="K788" s="102" t="b">
        <v>0</v>
      </c>
      <c r="L788" s="102" t="b">
        <v>0</v>
      </c>
    </row>
    <row r="789" spans="1:12" ht="15">
      <c r="A789" s="103" t="s">
        <v>836</v>
      </c>
      <c r="B789" s="102" t="s">
        <v>1948</v>
      </c>
      <c r="C789" s="102">
        <v>2</v>
      </c>
      <c r="D789" s="105">
        <v>0.00034114444375123187</v>
      </c>
      <c r="E789" s="105">
        <v>2.9732664361085286</v>
      </c>
      <c r="F789" s="102" t="s">
        <v>2031</v>
      </c>
      <c r="G789" s="102" t="b">
        <v>0</v>
      </c>
      <c r="H789" s="102" t="b">
        <v>0</v>
      </c>
      <c r="I789" s="102" t="b">
        <v>0</v>
      </c>
      <c r="J789" s="102" t="b">
        <v>0</v>
      </c>
      <c r="K789" s="102" t="b">
        <v>0</v>
      </c>
      <c r="L789" s="102" t="b">
        <v>0</v>
      </c>
    </row>
    <row r="790" spans="1:12" ht="15">
      <c r="A790" s="103" t="s">
        <v>1948</v>
      </c>
      <c r="B790" s="102" t="s">
        <v>1949</v>
      </c>
      <c r="C790" s="102">
        <v>2</v>
      </c>
      <c r="D790" s="105">
        <v>0.00034114444375123187</v>
      </c>
      <c r="E790" s="105">
        <v>3.6722364404445473</v>
      </c>
      <c r="F790" s="102" t="s">
        <v>2031</v>
      </c>
      <c r="G790" s="102" t="b">
        <v>0</v>
      </c>
      <c r="H790" s="102" t="b">
        <v>0</v>
      </c>
      <c r="I790" s="102" t="b">
        <v>0</v>
      </c>
      <c r="J790" s="102" t="b">
        <v>0</v>
      </c>
      <c r="K790" s="102" t="b">
        <v>0</v>
      </c>
      <c r="L790" s="102" t="b">
        <v>0</v>
      </c>
    </row>
    <row r="791" spans="1:12" ht="15">
      <c r="A791" s="103" t="s">
        <v>1949</v>
      </c>
      <c r="B791" s="102" t="s">
        <v>769</v>
      </c>
      <c r="C791" s="102">
        <v>2</v>
      </c>
      <c r="D791" s="105">
        <v>0.00034114444375123187</v>
      </c>
      <c r="E791" s="105">
        <v>2.827138400430291</v>
      </c>
      <c r="F791" s="102" t="s">
        <v>2031</v>
      </c>
      <c r="G791" s="102" t="b">
        <v>0</v>
      </c>
      <c r="H791" s="102" t="b">
        <v>0</v>
      </c>
      <c r="I791" s="102" t="b">
        <v>0</v>
      </c>
      <c r="J791" s="102" t="b">
        <v>0</v>
      </c>
      <c r="K791" s="102" t="b">
        <v>0</v>
      </c>
      <c r="L791" s="102" t="b">
        <v>0</v>
      </c>
    </row>
    <row r="792" spans="1:12" ht="15">
      <c r="A792" s="103" t="s">
        <v>769</v>
      </c>
      <c r="B792" s="102" t="s">
        <v>1059</v>
      </c>
      <c r="C792" s="102">
        <v>2</v>
      </c>
      <c r="D792" s="105">
        <v>0.00034114444375123187</v>
      </c>
      <c r="E792" s="105">
        <v>2.429198391758253</v>
      </c>
      <c r="F792" s="102" t="s">
        <v>2031</v>
      </c>
      <c r="G792" s="102" t="b">
        <v>0</v>
      </c>
      <c r="H792" s="102" t="b">
        <v>0</v>
      </c>
      <c r="I792" s="102" t="b">
        <v>0</v>
      </c>
      <c r="J792" s="102" t="b">
        <v>0</v>
      </c>
      <c r="K792" s="102" t="b">
        <v>0</v>
      </c>
      <c r="L792" s="102" t="b">
        <v>0</v>
      </c>
    </row>
    <row r="793" spans="1:12" ht="15">
      <c r="A793" s="103" t="s">
        <v>1059</v>
      </c>
      <c r="B793" s="102" t="s">
        <v>1950</v>
      </c>
      <c r="C793" s="102">
        <v>2</v>
      </c>
      <c r="D793" s="105">
        <v>0.00034114444375123187</v>
      </c>
      <c r="E793" s="105">
        <v>3.27429643177251</v>
      </c>
      <c r="F793" s="102" t="s">
        <v>2031</v>
      </c>
      <c r="G793" s="102" t="b">
        <v>0</v>
      </c>
      <c r="H793" s="102" t="b">
        <v>0</v>
      </c>
      <c r="I793" s="102" t="b">
        <v>0</v>
      </c>
      <c r="J793" s="102" t="b">
        <v>0</v>
      </c>
      <c r="K793" s="102" t="b">
        <v>0</v>
      </c>
      <c r="L793" s="102" t="b">
        <v>0</v>
      </c>
    </row>
    <row r="794" spans="1:12" ht="15">
      <c r="A794" s="103" t="s">
        <v>1950</v>
      </c>
      <c r="B794" s="102" t="s">
        <v>769</v>
      </c>
      <c r="C794" s="102">
        <v>2</v>
      </c>
      <c r="D794" s="105">
        <v>0.00034114444375123187</v>
      </c>
      <c r="E794" s="105">
        <v>2.827138400430291</v>
      </c>
      <c r="F794" s="102" t="s">
        <v>2031</v>
      </c>
      <c r="G794" s="102" t="b">
        <v>0</v>
      </c>
      <c r="H794" s="102" t="b">
        <v>0</v>
      </c>
      <c r="I794" s="102" t="b">
        <v>0</v>
      </c>
      <c r="J794" s="102" t="b">
        <v>0</v>
      </c>
      <c r="K794" s="102" t="b">
        <v>0</v>
      </c>
      <c r="L794" s="102" t="b">
        <v>0</v>
      </c>
    </row>
    <row r="795" spans="1:12" ht="15">
      <c r="A795" s="103" t="s">
        <v>769</v>
      </c>
      <c r="B795" s="102" t="s">
        <v>1951</v>
      </c>
      <c r="C795" s="102">
        <v>2</v>
      </c>
      <c r="D795" s="105">
        <v>0.00034114444375123187</v>
      </c>
      <c r="E795" s="105">
        <v>2.827138400430291</v>
      </c>
      <c r="F795" s="102" t="s">
        <v>2031</v>
      </c>
      <c r="G795" s="102" t="b">
        <v>0</v>
      </c>
      <c r="H795" s="102" t="b">
        <v>0</v>
      </c>
      <c r="I795" s="102" t="b">
        <v>0</v>
      </c>
      <c r="J795" s="102" t="b">
        <v>0</v>
      </c>
      <c r="K795" s="102" t="b">
        <v>0</v>
      </c>
      <c r="L795" s="102" t="b">
        <v>0</v>
      </c>
    </row>
    <row r="796" spans="1:12" ht="15">
      <c r="A796" s="103" t="s">
        <v>1951</v>
      </c>
      <c r="B796" s="102" t="s">
        <v>1952</v>
      </c>
      <c r="C796" s="102">
        <v>2</v>
      </c>
      <c r="D796" s="105">
        <v>0.00034114444375123187</v>
      </c>
      <c r="E796" s="105">
        <v>3.6722364404445473</v>
      </c>
      <c r="F796" s="102" t="s">
        <v>2031</v>
      </c>
      <c r="G796" s="102" t="b">
        <v>0</v>
      </c>
      <c r="H796" s="102" t="b">
        <v>0</v>
      </c>
      <c r="I796" s="102" t="b">
        <v>0</v>
      </c>
      <c r="J796" s="102" t="b">
        <v>0</v>
      </c>
      <c r="K796" s="102" t="b">
        <v>0</v>
      </c>
      <c r="L796" s="102" t="b">
        <v>0</v>
      </c>
    </row>
    <row r="797" spans="1:12" ht="15">
      <c r="A797" s="103" t="s">
        <v>1952</v>
      </c>
      <c r="B797" s="102" t="s">
        <v>1953</v>
      </c>
      <c r="C797" s="102">
        <v>2</v>
      </c>
      <c r="D797" s="105">
        <v>0.00034114444375123187</v>
      </c>
      <c r="E797" s="105">
        <v>3.6722364404445473</v>
      </c>
      <c r="F797" s="102" t="s">
        <v>2031</v>
      </c>
      <c r="G797" s="102" t="b">
        <v>0</v>
      </c>
      <c r="H797" s="102" t="b">
        <v>0</v>
      </c>
      <c r="I797" s="102" t="b">
        <v>0</v>
      </c>
      <c r="J797" s="102" t="b">
        <v>0</v>
      </c>
      <c r="K797" s="102" t="b">
        <v>0</v>
      </c>
      <c r="L797" s="102" t="b">
        <v>0</v>
      </c>
    </row>
    <row r="798" spans="1:12" ht="15">
      <c r="A798" s="103" t="s">
        <v>1953</v>
      </c>
      <c r="B798" s="102" t="s">
        <v>1954</v>
      </c>
      <c r="C798" s="102">
        <v>2</v>
      </c>
      <c r="D798" s="105">
        <v>0.00034114444375123187</v>
      </c>
      <c r="E798" s="105">
        <v>3.6722364404445473</v>
      </c>
      <c r="F798" s="102" t="s">
        <v>2031</v>
      </c>
      <c r="G798" s="102" t="b">
        <v>0</v>
      </c>
      <c r="H798" s="102" t="b">
        <v>0</v>
      </c>
      <c r="I798" s="102" t="b">
        <v>0</v>
      </c>
      <c r="J798" s="102" t="b">
        <v>0</v>
      </c>
      <c r="K798" s="102" t="b">
        <v>0</v>
      </c>
      <c r="L798" s="102" t="b">
        <v>0</v>
      </c>
    </row>
    <row r="799" spans="1:12" ht="15">
      <c r="A799" s="103" t="s">
        <v>1954</v>
      </c>
      <c r="B799" s="102" t="s">
        <v>882</v>
      </c>
      <c r="C799" s="102">
        <v>2</v>
      </c>
      <c r="D799" s="105">
        <v>0.00034114444375123187</v>
      </c>
      <c r="E799" s="105">
        <v>3.0701764491165853</v>
      </c>
      <c r="F799" s="102" t="s">
        <v>2031</v>
      </c>
      <c r="G799" s="102" t="b">
        <v>0</v>
      </c>
      <c r="H799" s="102" t="b">
        <v>0</v>
      </c>
      <c r="I799" s="102" t="b">
        <v>0</v>
      </c>
      <c r="J799" s="102" t="b">
        <v>0</v>
      </c>
      <c r="K799" s="102" t="b">
        <v>0</v>
      </c>
      <c r="L799" s="102" t="b">
        <v>0</v>
      </c>
    </row>
    <row r="800" spans="1:12" ht="15">
      <c r="A800" s="103" t="s">
        <v>882</v>
      </c>
      <c r="B800" s="102" t="s">
        <v>1216</v>
      </c>
      <c r="C800" s="102">
        <v>2</v>
      </c>
      <c r="D800" s="105">
        <v>0.00034114444375123187</v>
      </c>
      <c r="E800" s="105">
        <v>2.769146453452604</v>
      </c>
      <c r="F800" s="102" t="s">
        <v>2031</v>
      </c>
      <c r="G800" s="102" t="b">
        <v>0</v>
      </c>
      <c r="H800" s="102" t="b">
        <v>0</v>
      </c>
      <c r="I800" s="102" t="b">
        <v>0</v>
      </c>
      <c r="J800" s="102" t="b">
        <v>0</v>
      </c>
      <c r="K800" s="102" t="b">
        <v>0</v>
      </c>
      <c r="L800" s="102" t="b">
        <v>0</v>
      </c>
    </row>
    <row r="801" spans="1:12" ht="15">
      <c r="A801" s="103" t="s">
        <v>1216</v>
      </c>
      <c r="B801" s="102" t="s">
        <v>1216</v>
      </c>
      <c r="C801" s="102">
        <v>2</v>
      </c>
      <c r="D801" s="105">
        <v>0.00034114444375123187</v>
      </c>
      <c r="E801" s="105">
        <v>3.0701764491165853</v>
      </c>
      <c r="F801" s="102" t="s">
        <v>2031</v>
      </c>
      <c r="G801" s="102" t="b">
        <v>0</v>
      </c>
      <c r="H801" s="102" t="b">
        <v>0</v>
      </c>
      <c r="I801" s="102" t="b">
        <v>0</v>
      </c>
      <c r="J801" s="102" t="b">
        <v>0</v>
      </c>
      <c r="K801" s="102" t="b">
        <v>0</v>
      </c>
      <c r="L801" s="102" t="b">
        <v>0</v>
      </c>
    </row>
    <row r="802" spans="1:12" ht="15">
      <c r="A802" s="103" t="s">
        <v>1216</v>
      </c>
      <c r="B802" s="102" t="s">
        <v>761</v>
      </c>
      <c r="C802" s="102">
        <v>2</v>
      </c>
      <c r="D802" s="105">
        <v>0.00034114444375123187</v>
      </c>
      <c r="E802" s="105">
        <v>2.5930551943969227</v>
      </c>
      <c r="F802" s="102" t="s">
        <v>2031</v>
      </c>
      <c r="G802" s="102" t="b">
        <v>0</v>
      </c>
      <c r="H802" s="102" t="b">
        <v>0</v>
      </c>
      <c r="I802" s="102" t="b">
        <v>0</v>
      </c>
      <c r="J802" s="102" t="b">
        <v>0</v>
      </c>
      <c r="K802" s="102" t="b">
        <v>0</v>
      </c>
      <c r="L802" s="102" t="b">
        <v>0</v>
      </c>
    </row>
    <row r="803" spans="1:12" ht="15">
      <c r="A803" s="103" t="s">
        <v>761</v>
      </c>
      <c r="B803" s="102" t="s">
        <v>792</v>
      </c>
      <c r="C803" s="102">
        <v>2</v>
      </c>
      <c r="D803" s="105">
        <v>0.00034114444375123187</v>
      </c>
      <c r="E803" s="105">
        <v>2.048987150046647</v>
      </c>
      <c r="F803" s="102" t="s">
        <v>2031</v>
      </c>
      <c r="G803" s="102" t="b">
        <v>0</v>
      </c>
      <c r="H803" s="102" t="b">
        <v>0</v>
      </c>
      <c r="I803" s="102" t="b">
        <v>0</v>
      </c>
      <c r="J803" s="102" t="b">
        <v>0</v>
      </c>
      <c r="K803" s="102" t="b">
        <v>0</v>
      </c>
      <c r="L803" s="102" t="b">
        <v>0</v>
      </c>
    </row>
    <row r="804" spans="1:12" ht="15">
      <c r="A804" s="103" t="s">
        <v>671</v>
      </c>
      <c r="B804" s="102" t="s">
        <v>761</v>
      </c>
      <c r="C804" s="102">
        <v>2</v>
      </c>
      <c r="D804" s="105">
        <v>0.00034114444375123187</v>
      </c>
      <c r="E804" s="105">
        <v>0.8222031827547783</v>
      </c>
      <c r="F804" s="102" t="s">
        <v>2031</v>
      </c>
      <c r="G804" s="102" t="b">
        <v>0</v>
      </c>
      <c r="H804" s="102" t="b">
        <v>0</v>
      </c>
      <c r="I804" s="102" t="b">
        <v>0</v>
      </c>
      <c r="J804" s="102" t="b">
        <v>0</v>
      </c>
      <c r="K804" s="102" t="b">
        <v>0</v>
      </c>
      <c r="L804" s="102" t="b">
        <v>0</v>
      </c>
    </row>
    <row r="805" spans="1:12" ht="15">
      <c r="A805" s="103" t="s">
        <v>761</v>
      </c>
      <c r="B805" s="102" t="s">
        <v>706</v>
      </c>
      <c r="C805" s="102">
        <v>2</v>
      </c>
      <c r="D805" s="105">
        <v>0.00034114444375123187</v>
      </c>
      <c r="E805" s="105">
        <v>1.7479571543826657</v>
      </c>
      <c r="F805" s="102" t="s">
        <v>2031</v>
      </c>
      <c r="G805" s="102" t="b">
        <v>0</v>
      </c>
      <c r="H805" s="102" t="b">
        <v>0</v>
      </c>
      <c r="I805" s="102" t="b">
        <v>0</v>
      </c>
      <c r="J805" s="102" t="b">
        <v>0</v>
      </c>
      <c r="K805" s="102" t="b">
        <v>0</v>
      </c>
      <c r="L805" s="102" t="b">
        <v>0</v>
      </c>
    </row>
    <row r="806" spans="1:12" ht="15">
      <c r="A806" s="103" t="s">
        <v>706</v>
      </c>
      <c r="B806" s="102" t="s">
        <v>673</v>
      </c>
      <c r="C806" s="102">
        <v>2</v>
      </c>
      <c r="D806" s="105">
        <v>0.00034114444375123187</v>
      </c>
      <c r="E806" s="105">
        <v>0.8861952302019933</v>
      </c>
      <c r="F806" s="102" t="s">
        <v>2031</v>
      </c>
      <c r="G806" s="102" t="b">
        <v>0</v>
      </c>
      <c r="H806" s="102" t="b">
        <v>0</v>
      </c>
      <c r="I806" s="102" t="b">
        <v>0</v>
      </c>
      <c r="J806" s="102" t="b">
        <v>0</v>
      </c>
      <c r="K806" s="102" t="b">
        <v>0</v>
      </c>
      <c r="L806" s="102" t="b">
        <v>0</v>
      </c>
    </row>
    <row r="807" spans="1:12" ht="15">
      <c r="A807" s="103" t="s">
        <v>673</v>
      </c>
      <c r="B807" s="102" t="s">
        <v>792</v>
      </c>
      <c r="C807" s="102">
        <v>2</v>
      </c>
      <c r="D807" s="105">
        <v>0.00034114444375123187</v>
      </c>
      <c r="E807" s="105">
        <v>1.22663223717095</v>
      </c>
      <c r="F807" s="102" t="s">
        <v>2031</v>
      </c>
      <c r="G807" s="102" t="b">
        <v>0</v>
      </c>
      <c r="H807" s="102" t="b">
        <v>0</v>
      </c>
      <c r="I807" s="102" t="b">
        <v>0</v>
      </c>
      <c r="J807" s="102" t="b">
        <v>0</v>
      </c>
      <c r="K807" s="102" t="b">
        <v>0</v>
      </c>
      <c r="L807" s="102" t="b">
        <v>0</v>
      </c>
    </row>
    <row r="808" spans="1:12" ht="15">
      <c r="A808" s="103" t="s">
        <v>792</v>
      </c>
      <c r="B808" s="102" t="s">
        <v>1125</v>
      </c>
      <c r="C808" s="102">
        <v>2</v>
      </c>
      <c r="D808" s="105">
        <v>0.00034114444375123187</v>
      </c>
      <c r="E808" s="105">
        <v>2.5930551943969227</v>
      </c>
      <c r="F808" s="102" t="s">
        <v>2031</v>
      </c>
      <c r="G808" s="102" t="b">
        <v>0</v>
      </c>
      <c r="H808" s="102" t="b">
        <v>0</v>
      </c>
      <c r="I808" s="102" t="b">
        <v>0</v>
      </c>
      <c r="J808" s="102" t="b">
        <v>0</v>
      </c>
      <c r="K808" s="102" t="b">
        <v>0</v>
      </c>
      <c r="L808" s="102" t="b">
        <v>0</v>
      </c>
    </row>
    <row r="809" spans="1:12" ht="15">
      <c r="A809" s="103" t="s">
        <v>1125</v>
      </c>
      <c r="B809" s="102" t="s">
        <v>733</v>
      </c>
      <c r="C809" s="102">
        <v>2</v>
      </c>
      <c r="D809" s="105">
        <v>0.00034114444375123187</v>
      </c>
      <c r="E809" s="105">
        <v>2.3934828394917185</v>
      </c>
      <c r="F809" s="102" t="s">
        <v>2031</v>
      </c>
      <c r="G809" s="102" t="b">
        <v>0</v>
      </c>
      <c r="H809" s="102" t="b">
        <v>0</v>
      </c>
      <c r="I809" s="102" t="b">
        <v>0</v>
      </c>
      <c r="J809" s="102" t="b">
        <v>0</v>
      </c>
      <c r="K809" s="102" t="b">
        <v>0</v>
      </c>
      <c r="L809" s="102" t="b">
        <v>0</v>
      </c>
    </row>
    <row r="810" spans="1:12" ht="15">
      <c r="A810" s="103" t="s">
        <v>733</v>
      </c>
      <c r="B810" s="102" t="s">
        <v>1202</v>
      </c>
      <c r="C810" s="102">
        <v>2</v>
      </c>
      <c r="D810" s="105">
        <v>0.00034114444375123187</v>
      </c>
      <c r="E810" s="105">
        <v>2.3934828394917185</v>
      </c>
      <c r="F810" s="102" t="s">
        <v>2031</v>
      </c>
      <c r="G810" s="102" t="b">
        <v>0</v>
      </c>
      <c r="H810" s="102" t="b">
        <v>0</v>
      </c>
      <c r="I810" s="102" t="b">
        <v>0</v>
      </c>
      <c r="J810" s="102" t="b">
        <v>0</v>
      </c>
      <c r="K810" s="102" t="b">
        <v>0</v>
      </c>
      <c r="L810" s="102" t="b">
        <v>0</v>
      </c>
    </row>
    <row r="811" spans="1:12" ht="15">
      <c r="A811" s="103" t="s">
        <v>1202</v>
      </c>
      <c r="B811" s="102" t="s">
        <v>1306</v>
      </c>
      <c r="C811" s="102">
        <v>2</v>
      </c>
      <c r="D811" s="105">
        <v>0.00034114444375123187</v>
      </c>
      <c r="E811" s="105">
        <v>3.195115185724885</v>
      </c>
      <c r="F811" s="102" t="s">
        <v>2031</v>
      </c>
      <c r="G811" s="102" t="b">
        <v>0</v>
      </c>
      <c r="H811" s="102" t="b">
        <v>0</v>
      </c>
      <c r="I811" s="102" t="b">
        <v>0</v>
      </c>
      <c r="J811" s="102" t="b">
        <v>0</v>
      </c>
      <c r="K811" s="102" t="b">
        <v>0</v>
      </c>
      <c r="L811" s="102" t="b">
        <v>0</v>
      </c>
    </row>
    <row r="812" spans="1:12" ht="15">
      <c r="A812" s="103" t="s">
        <v>1306</v>
      </c>
      <c r="B812" s="102" t="s">
        <v>706</v>
      </c>
      <c r="C812" s="102">
        <v>2</v>
      </c>
      <c r="D812" s="105">
        <v>0.00034114444375123187</v>
      </c>
      <c r="E812" s="105">
        <v>2.4169639353412413</v>
      </c>
      <c r="F812" s="102" t="s">
        <v>2031</v>
      </c>
      <c r="G812" s="102" t="b">
        <v>0</v>
      </c>
      <c r="H812" s="102" t="b">
        <v>0</v>
      </c>
      <c r="I812" s="102" t="b">
        <v>0</v>
      </c>
      <c r="J812" s="102" t="b">
        <v>0</v>
      </c>
      <c r="K812" s="102" t="b">
        <v>0</v>
      </c>
      <c r="L812" s="102" t="b">
        <v>0</v>
      </c>
    </row>
    <row r="813" spans="1:12" ht="15">
      <c r="A813" s="103" t="s">
        <v>706</v>
      </c>
      <c r="B813" s="102" t="s">
        <v>339</v>
      </c>
      <c r="C813" s="102">
        <v>2</v>
      </c>
      <c r="D813" s="105">
        <v>0.00034114444375123187</v>
      </c>
      <c r="E813" s="105">
        <v>1.7453797314948551</v>
      </c>
      <c r="F813" s="102" t="s">
        <v>2031</v>
      </c>
      <c r="G813" s="102" t="b">
        <v>0</v>
      </c>
      <c r="H813" s="102" t="b">
        <v>0</v>
      </c>
      <c r="I813" s="102" t="b">
        <v>0</v>
      </c>
      <c r="J813" s="102" t="b">
        <v>0</v>
      </c>
      <c r="K813" s="102" t="b">
        <v>0</v>
      </c>
      <c r="L813" s="102" t="b">
        <v>0</v>
      </c>
    </row>
    <row r="814" spans="1:12" ht="15">
      <c r="A814" s="103" t="s">
        <v>339</v>
      </c>
      <c r="B814" s="102" t="s">
        <v>1955</v>
      </c>
      <c r="C814" s="102">
        <v>2</v>
      </c>
      <c r="D814" s="105">
        <v>0.00034114444375123187</v>
      </c>
      <c r="E814" s="105">
        <v>2.827138400430291</v>
      </c>
      <c r="F814" s="102" t="s">
        <v>2031</v>
      </c>
      <c r="G814" s="102" t="b">
        <v>0</v>
      </c>
      <c r="H814" s="102" t="b">
        <v>0</v>
      </c>
      <c r="I814" s="102" t="b">
        <v>0</v>
      </c>
      <c r="J814" s="102" t="b">
        <v>0</v>
      </c>
      <c r="K814" s="102" t="b">
        <v>0</v>
      </c>
      <c r="L814" s="102" t="b">
        <v>0</v>
      </c>
    </row>
    <row r="815" spans="1:12" ht="15">
      <c r="A815" s="103" t="s">
        <v>1955</v>
      </c>
      <c r="B815" s="102" t="s">
        <v>671</v>
      </c>
      <c r="C815" s="102">
        <v>2</v>
      </c>
      <c r="D815" s="105">
        <v>0.00034114444375123187</v>
      </c>
      <c r="E815" s="105">
        <v>1.5966894790520167</v>
      </c>
      <c r="F815" s="102" t="s">
        <v>2031</v>
      </c>
      <c r="G815" s="102" t="b">
        <v>0</v>
      </c>
      <c r="H815" s="102" t="b">
        <v>0</v>
      </c>
      <c r="I815" s="102" t="b">
        <v>0</v>
      </c>
      <c r="J815" s="102" t="b">
        <v>0</v>
      </c>
      <c r="K815" s="102" t="b">
        <v>0</v>
      </c>
      <c r="L815" s="102" t="b">
        <v>0</v>
      </c>
    </row>
    <row r="816" spans="1:12" ht="15">
      <c r="A816" s="103" t="s">
        <v>841</v>
      </c>
      <c r="B816" s="102" t="s">
        <v>706</v>
      </c>
      <c r="C816" s="102">
        <v>2</v>
      </c>
      <c r="D816" s="105">
        <v>0.00034114444375123187</v>
      </c>
      <c r="E816" s="105">
        <v>1.939842680621579</v>
      </c>
      <c r="F816" s="102" t="s">
        <v>2031</v>
      </c>
      <c r="G816" s="102" t="b">
        <v>0</v>
      </c>
      <c r="H816" s="102" t="b">
        <v>0</v>
      </c>
      <c r="I816" s="102" t="b">
        <v>0</v>
      </c>
      <c r="J816" s="102" t="b">
        <v>0</v>
      </c>
      <c r="K816" s="102" t="b">
        <v>0</v>
      </c>
      <c r="L816" s="102" t="b">
        <v>0</v>
      </c>
    </row>
    <row r="817" spans="1:12" ht="15">
      <c r="A817" s="103" t="s">
        <v>706</v>
      </c>
      <c r="B817" s="102" t="s">
        <v>1345</v>
      </c>
      <c r="C817" s="102">
        <v>2</v>
      </c>
      <c r="D817" s="105">
        <v>0.00034114444375123187</v>
      </c>
      <c r="E817" s="105">
        <v>2.3822018290820295</v>
      </c>
      <c r="F817" s="102" t="s">
        <v>2031</v>
      </c>
      <c r="G817" s="102" t="b">
        <v>0</v>
      </c>
      <c r="H817" s="102" t="b">
        <v>0</v>
      </c>
      <c r="I817" s="102" t="b">
        <v>0</v>
      </c>
      <c r="J817" s="102" t="b">
        <v>1</v>
      </c>
      <c r="K817" s="102" t="b">
        <v>0</v>
      </c>
      <c r="L817" s="102" t="b">
        <v>0</v>
      </c>
    </row>
    <row r="818" spans="1:12" ht="15">
      <c r="A818" s="103" t="s">
        <v>1345</v>
      </c>
      <c r="B818" s="102" t="s">
        <v>773</v>
      </c>
      <c r="C818" s="102">
        <v>2</v>
      </c>
      <c r="D818" s="105">
        <v>0.00034114444375123187</v>
      </c>
      <c r="E818" s="105">
        <v>2.6510471413746095</v>
      </c>
      <c r="F818" s="102" t="s">
        <v>2031</v>
      </c>
      <c r="G818" s="102" t="b">
        <v>1</v>
      </c>
      <c r="H818" s="102" t="b">
        <v>0</v>
      </c>
      <c r="I818" s="102" t="b">
        <v>0</v>
      </c>
      <c r="J818" s="102" t="b">
        <v>0</v>
      </c>
      <c r="K818" s="102" t="b">
        <v>0</v>
      </c>
      <c r="L818" s="102" t="b">
        <v>0</v>
      </c>
    </row>
    <row r="819" spans="1:12" ht="15">
      <c r="A819" s="103" t="s">
        <v>773</v>
      </c>
      <c r="B819" s="102" t="s">
        <v>1956</v>
      </c>
      <c r="C819" s="102">
        <v>2</v>
      </c>
      <c r="D819" s="105">
        <v>0.00034114444375123187</v>
      </c>
      <c r="E819" s="105">
        <v>2.827138400430291</v>
      </c>
      <c r="F819" s="102" t="s">
        <v>2031</v>
      </c>
      <c r="G819" s="102" t="b">
        <v>0</v>
      </c>
      <c r="H819" s="102" t="b">
        <v>0</v>
      </c>
      <c r="I819" s="102" t="b">
        <v>0</v>
      </c>
      <c r="J819" s="102" t="b">
        <v>0</v>
      </c>
      <c r="K819" s="102" t="b">
        <v>0</v>
      </c>
      <c r="L819" s="102" t="b">
        <v>0</v>
      </c>
    </row>
    <row r="820" spans="1:12" ht="15">
      <c r="A820" s="103" t="s">
        <v>1956</v>
      </c>
      <c r="B820" s="102" t="s">
        <v>1957</v>
      </c>
      <c r="C820" s="102">
        <v>2</v>
      </c>
      <c r="D820" s="105">
        <v>0.00034114444375123187</v>
      </c>
      <c r="E820" s="105">
        <v>3.6722364404445473</v>
      </c>
      <c r="F820" s="102" t="s">
        <v>2031</v>
      </c>
      <c r="G820" s="102" t="b">
        <v>0</v>
      </c>
      <c r="H820" s="102" t="b">
        <v>0</v>
      </c>
      <c r="I820" s="102" t="b">
        <v>0</v>
      </c>
      <c r="J820" s="102" t="b">
        <v>0</v>
      </c>
      <c r="K820" s="102" t="b">
        <v>0</v>
      </c>
      <c r="L820" s="102" t="b">
        <v>0</v>
      </c>
    </row>
    <row r="821" spans="1:12" ht="15">
      <c r="A821" s="103" t="s">
        <v>1957</v>
      </c>
      <c r="B821" s="102" t="s">
        <v>1958</v>
      </c>
      <c r="C821" s="102">
        <v>2</v>
      </c>
      <c r="D821" s="105">
        <v>0.00034114444375123187</v>
      </c>
      <c r="E821" s="105">
        <v>3.6722364404445473</v>
      </c>
      <c r="F821" s="102" t="s">
        <v>2031</v>
      </c>
      <c r="G821" s="102" t="b">
        <v>0</v>
      </c>
      <c r="H821" s="102" t="b">
        <v>0</v>
      </c>
      <c r="I821" s="102" t="b">
        <v>0</v>
      </c>
      <c r="J821" s="102" t="b">
        <v>0</v>
      </c>
      <c r="K821" s="102" t="b">
        <v>0</v>
      </c>
      <c r="L821" s="102" t="b">
        <v>0</v>
      </c>
    </row>
    <row r="822" spans="1:12" ht="15">
      <c r="A822" s="103" t="s">
        <v>1958</v>
      </c>
      <c r="B822" s="102" t="s">
        <v>1959</v>
      </c>
      <c r="C822" s="102">
        <v>2</v>
      </c>
      <c r="D822" s="105">
        <v>0.00034114444375123187</v>
      </c>
      <c r="E822" s="105">
        <v>3.6722364404445473</v>
      </c>
      <c r="F822" s="102" t="s">
        <v>2031</v>
      </c>
      <c r="G822" s="102" t="b">
        <v>0</v>
      </c>
      <c r="H822" s="102" t="b">
        <v>0</v>
      </c>
      <c r="I822" s="102" t="b">
        <v>0</v>
      </c>
      <c r="J822" s="102" t="b">
        <v>0</v>
      </c>
      <c r="K822" s="102" t="b">
        <v>0</v>
      </c>
      <c r="L822" s="102" t="b">
        <v>0</v>
      </c>
    </row>
    <row r="823" spans="1:12" ht="15">
      <c r="A823" s="103" t="s">
        <v>1959</v>
      </c>
      <c r="B823" s="102" t="s">
        <v>1960</v>
      </c>
      <c r="C823" s="102">
        <v>2</v>
      </c>
      <c r="D823" s="105">
        <v>0.00034114444375123187</v>
      </c>
      <c r="E823" s="105">
        <v>3.6722364404445473</v>
      </c>
      <c r="F823" s="102" t="s">
        <v>2031</v>
      </c>
      <c r="G823" s="102" t="b">
        <v>0</v>
      </c>
      <c r="H823" s="102" t="b">
        <v>0</v>
      </c>
      <c r="I823" s="102" t="b">
        <v>0</v>
      </c>
      <c r="J823" s="102" t="b">
        <v>0</v>
      </c>
      <c r="K823" s="102" t="b">
        <v>0</v>
      </c>
      <c r="L823" s="102" t="b">
        <v>0</v>
      </c>
    </row>
    <row r="824" spans="1:12" ht="15">
      <c r="A824" s="103" t="s">
        <v>1960</v>
      </c>
      <c r="B824" s="102" t="s">
        <v>1961</v>
      </c>
      <c r="C824" s="102">
        <v>2</v>
      </c>
      <c r="D824" s="105">
        <v>0.00034114444375123187</v>
      </c>
      <c r="E824" s="105">
        <v>3.6722364404445473</v>
      </c>
      <c r="F824" s="102" t="s">
        <v>2031</v>
      </c>
      <c r="G824" s="102" t="b">
        <v>0</v>
      </c>
      <c r="H824" s="102" t="b">
        <v>0</v>
      </c>
      <c r="I824" s="102" t="b">
        <v>0</v>
      </c>
      <c r="J824" s="102" t="b">
        <v>0</v>
      </c>
      <c r="K824" s="102" t="b">
        <v>0</v>
      </c>
      <c r="L824" s="102" t="b">
        <v>0</v>
      </c>
    </row>
    <row r="825" spans="1:12" ht="15">
      <c r="A825" s="103" t="s">
        <v>1961</v>
      </c>
      <c r="B825" s="102" t="s">
        <v>708</v>
      </c>
      <c r="C825" s="102">
        <v>2</v>
      </c>
      <c r="D825" s="105">
        <v>0.00034114444375123187</v>
      </c>
      <c r="E825" s="105">
        <v>2.5930551943969227</v>
      </c>
      <c r="F825" s="102" t="s">
        <v>2031</v>
      </c>
      <c r="G825" s="102" t="b">
        <v>0</v>
      </c>
      <c r="H825" s="102" t="b">
        <v>0</v>
      </c>
      <c r="I825" s="102" t="b">
        <v>0</v>
      </c>
      <c r="J825" s="102" t="b">
        <v>0</v>
      </c>
      <c r="K825" s="102" t="b">
        <v>0</v>
      </c>
      <c r="L825" s="102" t="b">
        <v>0</v>
      </c>
    </row>
    <row r="826" spans="1:12" ht="15">
      <c r="A826" s="103" t="s">
        <v>708</v>
      </c>
      <c r="B826" s="102" t="s">
        <v>943</v>
      </c>
      <c r="C826" s="102">
        <v>2</v>
      </c>
      <c r="D826" s="105">
        <v>0.00034114444375123187</v>
      </c>
      <c r="E826" s="105">
        <v>2.048987150046647</v>
      </c>
      <c r="F826" s="102" t="s">
        <v>2031</v>
      </c>
      <c r="G826" s="102" t="b">
        <v>0</v>
      </c>
      <c r="H826" s="102" t="b">
        <v>0</v>
      </c>
      <c r="I826" s="102" t="b">
        <v>0</v>
      </c>
      <c r="J826" s="102" t="b">
        <v>0</v>
      </c>
      <c r="K826" s="102" t="b">
        <v>0</v>
      </c>
      <c r="L826" s="102" t="b">
        <v>0</v>
      </c>
    </row>
    <row r="827" spans="1:12" ht="15">
      <c r="A827" s="103" t="s">
        <v>943</v>
      </c>
      <c r="B827" s="102" t="s">
        <v>739</v>
      </c>
      <c r="C827" s="102">
        <v>2</v>
      </c>
      <c r="D827" s="105">
        <v>0.00034114444375123187</v>
      </c>
      <c r="E827" s="105">
        <v>2.1987494703799793</v>
      </c>
      <c r="F827" s="102" t="s">
        <v>2031</v>
      </c>
      <c r="G827" s="102" t="b">
        <v>0</v>
      </c>
      <c r="H827" s="102" t="b">
        <v>0</v>
      </c>
      <c r="I827" s="102" t="b">
        <v>0</v>
      </c>
      <c r="J827" s="102" t="b">
        <v>0</v>
      </c>
      <c r="K827" s="102" t="b">
        <v>0</v>
      </c>
      <c r="L827" s="102" t="b">
        <v>0</v>
      </c>
    </row>
    <row r="828" spans="1:12" ht="15">
      <c r="A828" s="103" t="s">
        <v>739</v>
      </c>
      <c r="B828" s="102" t="s">
        <v>1962</v>
      </c>
      <c r="C828" s="102">
        <v>2</v>
      </c>
      <c r="D828" s="105">
        <v>0.00034114444375123187</v>
      </c>
      <c r="E828" s="105">
        <v>2.742817514730255</v>
      </c>
      <c r="F828" s="102" t="s">
        <v>2031</v>
      </c>
      <c r="G828" s="102" t="b">
        <v>0</v>
      </c>
      <c r="H828" s="102" t="b">
        <v>0</v>
      </c>
      <c r="I828" s="102" t="b">
        <v>0</v>
      </c>
      <c r="J828" s="102" t="b">
        <v>0</v>
      </c>
      <c r="K828" s="102" t="b">
        <v>0</v>
      </c>
      <c r="L828" s="102" t="b">
        <v>0</v>
      </c>
    </row>
    <row r="829" spans="1:12" ht="15">
      <c r="A829" s="103" t="s">
        <v>1962</v>
      </c>
      <c r="B829" s="102" t="s">
        <v>671</v>
      </c>
      <c r="C829" s="102">
        <v>2</v>
      </c>
      <c r="D829" s="105">
        <v>0.00034114444375123187</v>
      </c>
      <c r="E829" s="105">
        <v>1.5966894790520167</v>
      </c>
      <c r="F829" s="102" t="s">
        <v>2031</v>
      </c>
      <c r="G829" s="102" t="b">
        <v>0</v>
      </c>
      <c r="H829" s="102" t="b">
        <v>0</v>
      </c>
      <c r="I829" s="102" t="b">
        <v>0</v>
      </c>
      <c r="J829" s="102" t="b">
        <v>0</v>
      </c>
      <c r="K829" s="102" t="b">
        <v>0</v>
      </c>
      <c r="L829" s="102" t="b">
        <v>0</v>
      </c>
    </row>
    <row r="830" spans="1:12" ht="15">
      <c r="A830" s="103" t="s">
        <v>780</v>
      </c>
      <c r="B830" s="102" t="s">
        <v>673</v>
      </c>
      <c r="C830" s="102">
        <v>2</v>
      </c>
      <c r="D830" s="105">
        <v>0.00034114444375123187</v>
      </c>
      <c r="E830" s="105">
        <v>1.1872252258659746</v>
      </c>
      <c r="F830" s="102" t="s">
        <v>2031</v>
      </c>
      <c r="G830" s="102" t="b">
        <v>0</v>
      </c>
      <c r="H830" s="102" t="b">
        <v>0</v>
      </c>
      <c r="I830" s="102" t="b">
        <v>0</v>
      </c>
      <c r="J830" s="102" t="b">
        <v>0</v>
      </c>
      <c r="K830" s="102" t="b">
        <v>0</v>
      </c>
      <c r="L830" s="102" t="b">
        <v>0</v>
      </c>
    </row>
    <row r="831" spans="1:12" ht="15">
      <c r="A831" s="103" t="s">
        <v>760</v>
      </c>
      <c r="B831" s="102" t="s">
        <v>690</v>
      </c>
      <c r="C831" s="102">
        <v>2</v>
      </c>
      <c r="D831" s="105">
        <v>0.00034114444375123187</v>
      </c>
      <c r="E831" s="105">
        <v>1.579691232838941</v>
      </c>
      <c r="F831" s="102" t="s">
        <v>2031</v>
      </c>
      <c r="G831" s="102" t="b">
        <v>0</v>
      </c>
      <c r="H831" s="102" t="b">
        <v>0</v>
      </c>
      <c r="I831" s="102" t="b">
        <v>0</v>
      </c>
      <c r="J831" s="102" t="b">
        <v>0</v>
      </c>
      <c r="K831" s="102" t="b">
        <v>0</v>
      </c>
      <c r="L831" s="102" t="b">
        <v>0</v>
      </c>
    </row>
    <row r="832" spans="1:12" ht="15">
      <c r="A832" s="103" t="s">
        <v>711</v>
      </c>
      <c r="B832" s="102" t="s">
        <v>673</v>
      </c>
      <c r="C832" s="102">
        <v>2</v>
      </c>
      <c r="D832" s="105">
        <v>0.00034114444375123187</v>
      </c>
      <c r="E832" s="105">
        <v>0.9394407421552183</v>
      </c>
      <c r="F832" s="102" t="s">
        <v>2031</v>
      </c>
      <c r="G832" s="102" t="b">
        <v>0</v>
      </c>
      <c r="H832" s="102" t="b">
        <v>0</v>
      </c>
      <c r="I832" s="102" t="b">
        <v>0</v>
      </c>
      <c r="J832" s="102" t="b">
        <v>0</v>
      </c>
      <c r="K832" s="102" t="b">
        <v>0</v>
      </c>
      <c r="L832" s="102" t="b">
        <v>0</v>
      </c>
    </row>
    <row r="833" spans="1:12" ht="15">
      <c r="A833" s="103" t="s">
        <v>671</v>
      </c>
      <c r="B833" s="102" t="s">
        <v>1097</v>
      </c>
      <c r="C833" s="102">
        <v>2</v>
      </c>
      <c r="D833" s="105">
        <v>0.00034114444375123187</v>
      </c>
      <c r="E833" s="105">
        <v>1.2993244374744408</v>
      </c>
      <c r="F833" s="102" t="s">
        <v>2031</v>
      </c>
      <c r="G833" s="102" t="b">
        <v>0</v>
      </c>
      <c r="H833" s="102" t="b">
        <v>0</v>
      </c>
      <c r="I833" s="102" t="b">
        <v>0</v>
      </c>
      <c r="J833" s="102" t="b">
        <v>0</v>
      </c>
      <c r="K833" s="102" t="b">
        <v>0</v>
      </c>
      <c r="L833" s="102" t="b">
        <v>0</v>
      </c>
    </row>
    <row r="834" spans="1:12" ht="15">
      <c r="A834" s="103" t="s">
        <v>1097</v>
      </c>
      <c r="B834" s="102" t="s">
        <v>732</v>
      </c>
      <c r="C834" s="102">
        <v>2</v>
      </c>
      <c r="D834" s="105">
        <v>0.00034114444375123187</v>
      </c>
      <c r="E834" s="105">
        <v>2.3934828394917185</v>
      </c>
      <c r="F834" s="102" t="s">
        <v>2031</v>
      </c>
      <c r="G834" s="102" t="b">
        <v>0</v>
      </c>
      <c r="H834" s="102" t="b">
        <v>0</v>
      </c>
      <c r="I834" s="102" t="b">
        <v>0</v>
      </c>
      <c r="J834" s="102" t="b">
        <v>0</v>
      </c>
      <c r="K834" s="102" t="b">
        <v>0</v>
      </c>
      <c r="L834" s="102" t="b">
        <v>0</v>
      </c>
    </row>
    <row r="835" spans="1:12" ht="15">
      <c r="A835" s="103" t="s">
        <v>732</v>
      </c>
      <c r="B835" s="102" t="s">
        <v>1963</v>
      </c>
      <c r="C835" s="102">
        <v>2</v>
      </c>
      <c r="D835" s="105">
        <v>0.00034114444375123187</v>
      </c>
      <c r="E835" s="105">
        <v>2.6945128351556997</v>
      </c>
      <c r="F835" s="102" t="s">
        <v>2031</v>
      </c>
      <c r="G835" s="102" t="b">
        <v>0</v>
      </c>
      <c r="H835" s="102" t="b">
        <v>0</v>
      </c>
      <c r="I835" s="102" t="b">
        <v>0</v>
      </c>
      <c r="J835" s="102" t="b">
        <v>0</v>
      </c>
      <c r="K835" s="102" t="b">
        <v>0</v>
      </c>
      <c r="L835" s="102" t="b">
        <v>0</v>
      </c>
    </row>
    <row r="836" spans="1:12" ht="15">
      <c r="A836" s="103" t="s">
        <v>1963</v>
      </c>
      <c r="B836" s="102" t="s">
        <v>1172</v>
      </c>
      <c r="C836" s="102">
        <v>2</v>
      </c>
      <c r="D836" s="105">
        <v>0.00034114444375123187</v>
      </c>
      <c r="E836" s="105">
        <v>3.3712064447805665</v>
      </c>
      <c r="F836" s="102" t="s">
        <v>2031</v>
      </c>
      <c r="G836" s="102" t="b">
        <v>0</v>
      </c>
      <c r="H836" s="102" t="b">
        <v>0</v>
      </c>
      <c r="I836" s="102" t="b">
        <v>0</v>
      </c>
      <c r="J836" s="102" t="b">
        <v>0</v>
      </c>
      <c r="K836" s="102" t="b">
        <v>0</v>
      </c>
      <c r="L836" s="102" t="b">
        <v>0</v>
      </c>
    </row>
    <row r="837" spans="1:12" ht="15">
      <c r="A837" s="103" t="s">
        <v>1172</v>
      </c>
      <c r="B837" s="102" t="s">
        <v>690</v>
      </c>
      <c r="C837" s="102">
        <v>2</v>
      </c>
      <c r="D837" s="105">
        <v>0.00034114444375123187</v>
      </c>
      <c r="E837" s="105">
        <v>2.15372250056666</v>
      </c>
      <c r="F837" s="102" t="s">
        <v>2031</v>
      </c>
      <c r="G837" s="102" t="b">
        <v>0</v>
      </c>
      <c r="H837" s="102" t="b">
        <v>0</v>
      </c>
      <c r="I837" s="102" t="b">
        <v>0</v>
      </c>
      <c r="J837" s="102" t="b">
        <v>0</v>
      </c>
      <c r="K837" s="102" t="b">
        <v>0</v>
      </c>
      <c r="L837" s="102" t="b">
        <v>0</v>
      </c>
    </row>
    <row r="838" spans="1:12" ht="15">
      <c r="A838" s="103" t="s">
        <v>711</v>
      </c>
      <c r="B838" s="102" t="s">
        <v>671</v>
      </c>
      <c r="C838" s="102">
        <v>2</v>
      </c>
      <c r="D838" s="105">
        <v>0.00034114444375123187</v>
      </c>
      <c r="E838" s="105">
        <v>0.5359916386984049</v>
      </c>
      <c r="F838" s="102" t="s">
        <v>2031</v>
      </c>
      <c r="G838" s="102" t="b">
        <v>0</v>
      </c>
      <c r="H838" s="102" t="b">
        <v>0</v>
      </c>
      <c r="I838" s="102" t="b">
        <v>0</v>
      </c>
      <c r="J838" s="102" t="b">
        <v>0</v>
      </c>
      <c r="K838" s="102" t="b">
        <v>0</v>
      </c>
      <c r="L838" s="102" t="b">
        <v>0</v>
      </c>
    </row>
    <row r="839" spans="1:12" ht="15">
      <c r="A839" s="103" t="s">
        <v>671</v>
      </c>
      <c r="B839" s="102" t="s">
        <v>744</v>
      </c>
      <c r="C839" s="102">
        <v>2</v>
      </c>
      <c r="D839" s="105">
        <v>0.00034114444375123187</v>
      </c>
      <c r="E839" s="105">
        <v>0.6709355074241293</v>
      </c>
      <c r="F839" s="102" t="s">
        <v>2031</v>
      </c>
      <c r="G839" s="102" t="b">
        <v>0</v>
      </c>
      <c r="H839" s="102" t="b">
        <v>0</v>
      </c>
      <c r="I839" s="102" t="b">
        <v>0</v>
      </c>
      <c r="J839" s="102" t="b">
        <v>0</v>
      </c>
      <c r="K839" s="102" t="b">
        <v>0</v>
      </c>
      <c r="L839" s="102" t="b">
        <v>0</v>
      </c>
    </row>
    <row r="840" spans="1:12" ht="15">
      <c r="A840" s="103" t="s">
        <v>744</v>
      </c>
      <c r="B840" s="102" t="s">
        <v>1426</v>
      </c>
      <c r="C840" s="102">
        <v>2</v>
      </c>
      <c r="D840" s="105">
        <v>0.00034114444375123187</v>
      </c>
      <c r="E840" s="105">
        <v>2.621083917997166</v>
      </c>
      <c r="F840" s="102" t="s">
        <v>2031</v>
      </c>
      <c r="G840" s="102" t="b">
        <v>0</v>
      </c>
      <c r="H840" s="102" t="b">
        <v>0</v>
      </c>
      <c r="I840" s="102" t="b">
        <v>0</v>
      </c>
      <c r="J840" s="102" t="b">
        <v>0</v>
      </c>
      <c r="K840" s="102" t="b">
        <v>0</v>
      </c>
      <c r="L840" s="102" t="b">
        <v>0</v>
      </c>
    </row>
    <row r="841" spans="1:12" ht="15">
      <c r="A841" s="103" t="s">
        <v>1426</v>
      </c>
      <c r="B841" s="102" t="s">
        <v>1351</v>
      </c>
      <c r="C841" s="102">
        <v>2</v>
      </c>
      <c r="D841" s="105">
        <v>0.00034114444375123187</v>
      </c>
      <c r="E841" s="105">
        <v>3.320053922333185</v>
      </c>
      <c r="F841" s="102" t="s">
        <v>2031</v>
      </c>
      <c r="G841" s="102" t="b">
        <v>0</v>
      </c>
      <c r="H841" s="102" t="b">
        <v>0</v>
      </c>
      <c r="I841" s="102" t="b">
        <v>0</v>
      </c>
      <c r="J841" s="102" t="b">
        <v>0</v>
      </c>
      <c r="K841" s="102" t="b">
        <v>0</v>
      </c>
      <c r="L841" s="102" t="b">
        <v>0</v>
      </c>
    </row>
    <row r="842" spans="1:12" ht="15">
      <c r="A842" s="103" t="s">
        <v>1351</v>
      </c>
      <c r="B842" s="102" t="s">
        <v>874</v>
      </c>
      <c r="C842" s="102">
        <v>2</v>
      </c>
      <c r="D842" s="105">
        <v>0.00034114444375123187</v>
      </c>
      <c r="E842" s="105">
        <v>2.894085190060904</v>
      </c>
      <c r="F842" s="102" t="s">
        <v>2031</v>
      </c>
      <c r="G842" s="102" t="b">
        <v>0</v>
      </c>
      <c r="H842" s="102" t="b">
        <v>0</v>
      </c>
      <c r="I842" s="102" t="b">
        <v>0</v>
      </c>
      <c r="J842" s="102" t="b">
        <v>0</v>
      </c>
      <c r="K842" s="102" t="b">
        <v>0</v>
      </c>
      <c r="L842" s="102" t="b">
        <v>0</v>
      </c>
    </row>
    <row r="843" spans="1:12" ht="15">
      <c r="A843" s="103" t="s">
        <v>874</v>
      </c>
      <c r="B843" s="102" t="s">
        <v>1450</v>
      </c>
      <c r="C843" s="102">
        <v>2</v>
      </c>
      <c r="D843" s="105">
        <v>0.00034114444375123187</v>
      </c>
      <c r="E843" s="105">
        <v>2.894085190060904</v>
      </c>
      <c r="F843" s="102" t="s">
        <v>2031</v>
      </c>
      <c r="G843" s="102" t="b">
        <v>0</v>
      </c>
      <c r="H843" s="102" t="b">
        <v>0</v>
      </c>
      <c r="I843" s="102" t="b">
        <v>0</v>
      </c>
      <c r="J843" s="102" t="b">
        <v>1</v>
      </c>
      <c r="K843" s="102" t="b">
        <v>0</v>
      </c>
      <c r="L843" s="102" t="b">
        <v>0</v>
      </c>
    </row>
    <row r="844" spans="1:12" ht="15">
      <c r="A844" s="103" t="s">
        <v>1450</v>
      </c>
      <c r="B844" s="102" t="s">
        <v>720</v>
      </c>
      <c r="C844" s="102">
        <v>2</v>
      </c>
      <c r="D844" s="105">
        <v>0.00034114444375123187</v>
      </c>
      <c r="E844" s="105">
        <v>2.454752496230641</v>
      </c>
      <c r="F844" s="102" t="s">
        <v>2031</v>
      </c>
      <c r="G844" s="102" t="b">
        <v>1</v>
      </c>
      <c r="H844" s="102" t="b">
        <v>0</v>
      </c>
      <c r="I844" s="102" t="b">
        <v>0</v>
      </c>
      <c r="J844" s="102" t="b">
        <v>0</v>
      </c>
      <c r="K844" s="102" t="b">
        <v>0</v>
      </c>
      <c r="L844" s="102" t="b">
        <v>0</v>
      </c>
    </row>
    <row r="845" spans="1:12" ht="15">
      <c r="A845" s="103" t="s">
        <v>720</v>
      </c>
      <c r="B845" s="102" t="s">
        <v>671</v>
      </c>
      <c r="C845" s="102">
        <v>2</v>
      </c>
      <c r="D845" s="105">
        <v>0.00034114444375123187</v>
      </c>
      <c r="E845" s="105">
        <v>0.5552967938937916</v>
      </c>
      <c r="F845" s="102" t="s">
        <v>2031</v>
      </c>
      <c r="G845" s="102" t="b">
        <v>0</v>
      </c>
      <c r="H845" s="102" t="b">
        <v>0</v>
      </c>
      <c r="I845" s="102" t="b">
        <v>0</v>
      </c>
      <c r="J845" s="102" t="b">
        <v>0</v>
      </c>
      <c r="K845" s="102" t="b">
        <v>0</v>
      </c>
      <c r="L845" s="102" t="b">
        <v>0</v>
      </c>
    </row>
    <row r="846" spans="1:12" ht="15">
      <c r="A846" s="103" t="s">
        <v>671</v>
      </c>
      <c r="B846" s="102" t="s">
        <v>1179</v>
      </c>
      <c r="C846" s="102">
        <v>2</v>
      </c>
      <c r="D846" s="105">
        <v>0.00034114444375123187</v>
      </c>
      <c r="E846" s="105">
        <v>1.2993244374744408</v>
      </c>
      <c r="F846" s="102" t="s">
        <v>2031</v>
      </c>
      <c r="G846" s="102" t="b">
        <v>0</v>
      </c>
      <c r="H846" s="102" t="b">
        <v>0</v>
      </c>
      <c r="I846" s="102" t="b">
        <v>0</v>
      </c>
      <c r="J846" s="102" t="b">
        <v>0</v>
      </c>
      <c r="K846" s="102" t="b">
        <v>0</v>
      </c>
      <c r="L846" s="102" t="b">
        <v>0</v>
      </c>
    </row>
    <row r="847" spans="1:12" ht="15">
      <c r="A847" s="103" t="s">
        <v>1179</v>
      </c>
      <c r="B847" s="102" t="s">
        <v>1394</v>
      </c>
      <c r="C847" s="102">
        <v>2</v>
      </c>
      <c r="D847" s="105">
        <v>0.00034114444375123187</v>
      </c>
      <c r="E847" s="105">
        <v>3.195115185724885</v>
      </c>
      <c r="F847" s="102" t="s">
        <v>2031</v>
      </c>
      <c r="G847" s="102" t="b">
        <v>0</v>
      </c>
      <c r="H847" s="102" t="b">
        <v>0</v>
      </c>
      <c r="I847" s="102" t="b">
        <v>0</v>
      </c>
      <c r="J847" s="102" t="b">
        <v>0</v>
      </c>
      <c r="K847" s="102" t="b">
        <v>0</v>
      </c>
      <c r="L847" s="102" t="b">
        <v>0</v>
      </c>
    </row>
    <row r="848" spans="1:12" ht="15">
      <c r="A848" s="103" t="s">
        <v>1394</v>
      </c>
      <c r="B848" s="102" t="s">
        <v>736</v>
      </c>
      <c r="C848" s="102">
        <v>2</v>
      </c>
      <c r="D848" s="105">
        <v>0.00034114444375123187</v>
      </c>
      <c r="E848" s="105">
        <v>2.5419026719495412</v>
      </c>
      <c r="F848" s="102" t="s">
        <v>2031</v>
      </c>
      <c r="G848" s="102" t="b">
        <v>0</v>
      </c>
      <c r="H848" s="102" t="b">
        <v>0</v>
      </c>
      <c r="I848" s="102" t="b">
        <v>0</v>
      </c>
      <c r="J848" s="102" t="b">
        <v>0</v>
      </c>
      <c r="K848" s="102" t="b">
        <v>0</v>
      </c>
      <c r="L848" s="102" t="b">
        <v>0</v>
      </c>
    </row>
    <row r="849" spans="1:12" ht="15">
      <c r="A849" s="103" t="s">
        <v>736</v>
      </c>
      <c r="B849" s="102" t="s">
        <v>671</v>
      </c>
      <c r="C849" s="102">
        <v>2</v>
      </c>
      <c r="D849" s="105">
        <v>0.00034114444375123187</v>
      </c>
      <c r="E849" s="105">
        <v>0.6424469696126918</v>
      </c>
      <c r="F849" s="102" t="s">
        <v>2031</v>
      </c>
      <c r="G849" s="102" t="b">
        <v>0</v>
      </c>
      <c r="H849" s="102" t="b">
        <v>0</v>
      </c>
      <c r="I849" s="102" t="b">
        <v>0</v>
      </c>
      <c r="J849" s="102" t="b">
        <v>0</v>
      </c>
      <c r="K849" s="102" t="b">
        <v>0</v>
      </c>
      <c r="L849" s="102" t="b">
        <v>0</v>
      </c>
    </row>
    <row r="850" spans="1:12" ht="15">
      <c r="A850" s="103" t="s">
        <v>671</v>
      </c>
      <c r="B850" s="102" t="s">
        <v>1442</v>
      </c>
      <c r="C850" s="102">
        <v>2</v>
      </c>
      <c r="D850" s="105">
        <v>0.00034114444375123187</v>
      </c>
      <c r="E850" s="105">
        <v>1.4242631740827407</v>
      </c>
      <c r="F850" s="102" t="s">
        <v>2031</v>
      </c>
      <c r="G850" s="102" t="b">
        <v>0</v>
      </c>
      <c r="H850" s="102" t="b">
        <v>0</v>
      </c>
      <c r="I850" s="102" t="b">
        <v>0</v>
      </c>
      <c r="J850" s="102" t="b">
        <v>0</v>
      </c>
      <c r="K850" s="102" t="b">
        <v>0</v>
      </c>
      <c r="L850" s="102" t="b">
        <v>0</v>
      </c>
    </row>
    <row r="851" spans="1:12" ht="15">
      <c r="A851" s="103" t="s">
        <v>1442</v>
      </c>
      <c r="B851" s="102" t="s">
        <v>1400</v>
      </c>
      <c r="C851" s="102">
        <v>2</v>
      </c>
      <c r="D851" s="105">
        <v>0.00034114444375123187</v>
      </c>
      <c r="E851" s="105">
        <v>3.320053922333185</v>
      </c>
      <c r="F851" s="102" t="s">
        <v>2031</v>
      </c>
      <c r="G851" s="102" t="b">
        <v>0</v>
      </c>
      <c r="H851" s="102" t="b">
        <v>0</v>
      </c>
      <c r="I851" s="102" t="b">
        <v>0</v>
      </c>
      <c r="J851" s="102" t="b">
        <v>0</v>
      </c>
      <c r="K851" s="102" t="b">
        <v>0</v>
      </c>
      <c r="L851" s="102" t="b">
        <v>0</v>
      </c>
    </row>
    <row r="852" spans="1:12" ht="15">
      <c r="A852" s="103" t="s">
        <v>1400</v>
      </c>
      <c r="B852" s="102" t="s">
        <v>1964</v>
      </c>
      <c r="C852" s="102">
        <v>2</v>
      </c>
      <c r="D852" s="105">
        <v>0.00034114444375123187</v>
      </c>
      <c r="E852" s="105">
        <v>3.4961451813888664</v>
      </c>
      <c r="F852" s="102" t="s">
        <v>2031</v>
      </c>
      <c r="G852" s="102" t="b">
        <v>0</v>
      </c>
      <c r="H852" s="102" t="b">
        <v>0</v>
      </c>
      <c r="I852" s="102" t="b">
        <v>0</v>
      </c>
      <c r="J852" s="102" t="b">
        <v>0</v>
      </c>
      <c r="K852" s="102" t="b">
        <v>0</v>
      </c>
      <c r="L852" s="102" t="b">
        <v>0</v>
      </c>
    </row>
    <row r="853" spans="1:12" ht="15">
      <c r="A853" s="103" t="s">
        <v>1964</v>
      </c>
      <c r="B853" s="102" t="s">
        <v>709</v>
      </c>
      <c r="C853" s="102">
        <v>2</v>
      </c>
      <c r="D853" s="105">
        <v>0.00034114444375123187</v>
      </c>
      <c r="E853" s="105">
        <v>2.5930551943969227</v>
      </c>
      <c r="F853" s="102" t="s">
        <v>2031</v>
      </c>
      <c r="G853" s="102" t="b">
        <v>0</v>
      </c>
      <c r="H853" s="102" t="b">
        <v>0</v>
      </c>
      <c r="I853" s="102" t="b">
        <v>0</v>
      </c>
      <c r="J853" s="102" t="b">
        <v>0</v>
      </c>
      <c r="K853" s="102" t="b">
        <v>0</v>
      </c>
      <c r="L853" s="102" t="b">
        <v>0</v>
      </c>
    </row>
    <row r="854" spans="1:12" ht="15">
      <c r="A854" s="103" t="s">
        <v>709</v>
      </c>
      <c r="B854" s="102" t="s">
        <v>1965</v>
      </c>
      <c r="C854" s="102">
        <v>2</v>
      </c>
      <c r="D854" s="105">
        <v>0.00034114444375123187</v>
      </c>
      <c r="E854" s="105">
        <v>2.5930551943969227</v>
      </c>
      <c r="F854" s="102" t="s">
        <v>2031</v>
      </c>
      <c r="G854" s="102" t="b">
        <v>0</v>
      </c>
      <c r="H854" s="102" t="b">
        <v>0</v>
      </c>
      <c r="I854" s="102" t="b">
        <v>0</v>
      </c>
      <c r="J854" s="102" t="b">
        <v>0</v>
      </c>
      <c r="K854" s="102" t="b">
        <v>0</v>
      </c>
      <c r="L854" s="102" t="b">
        <v>0</v>
      </c>
    </row>
    <row r="855" spans="1:12" ht="15">
      <c r="A855" s="103" t="s">
        <v>1965</v>
      </c>
      <c r="B855" s="102" t="s">
        <v>1966</v>
      </c>
      <c r="C855" s="102">
        <v>2</v>
      </c>
      <c r="D855" s="105">
        <v>0.00034114444375123187</v>
      </c>
      <c r="E855" s="105">
        <v>3.6722364404445473</v>
      </c>
      <c r="F855" s="102" t="s">
        <v>2031</v>
      </c>
      <c r="G855" s="102" t="b">
        <v>0</v>
      </c>
      <c r="H855" s="102" t="b">
        <v>0</v>
      </c>
      <c r="I855" s="102" t="b">
        <v>0</v>
      </c>
      <c r="J855" s="102" t="b">
        <v>0</v>
      </c>
      <c r="K855" s="102" t="b">
        <v>0</v>
      </c>
      <c r="L855" s="102" t="b">
        <v>0</v>
      </c>
    </row>
    <row r="856" spans="1:12" ht="15">
      <c r="A856" s="103" t="s">
        <v>1966</v>
      </c>
      <c r="B856" s="102" t="s">
        <v>1967</v>
      </c>
      <c r="C856" s="102">
        <v>2</v>
      </c>
      <c r="D856" s="105">
        <v>0.00034114444375123187</v>
      </c>
      <c r="E856" s="105">
        <v>3.6722364404445473</v>
      </c>
      <c r="F856" s="102" t="s">
        <v>2031</v>
      </c>
      <c r="G856" s="102" t="b">
        <v>0</v>
      </c>
      <c r="H856" s="102" t="b">
        <v>0</v>
      </c>
      <c r="I856" s="102" t="b">
        <v>0</v>
      </c>
      <c r="J856" s="102" t="b">
        <v>0</v>
      </c>
      <c r="K856" s="102" t="b">
        <v>0</v>
      </c>
      <c r="L856" s="102" t="b">
        <v>0</v>
      </c>
    </row>
    <row r="857" spans="1:12" ht="15">
      <c r="A857" s="103" t="s">
        <v>1967</v>
      </c>
      <c r="B857" s="102" t="s">
        <v>1107</v>
      </c>
      <c r="C857" s="102">
        <v>2</v>
      </c>
      <c r="D857" s="105">
        <v>0.00034114444375123187</v>
      </c>
      <c r="E857" s="105">
        <v>3.3712064447805665</v>
      </c>
      <c r="F857" s="102" t="s">
        <v>2031</v>
      </c>
      <c r="G857" s="102" t="b">
        <v>0</v>
      </c>
      <c r="H857" s="102" t="b">
        <v>0</v>
      </c>
      <c r="I857" s="102" t="b">
        <v>0</v>
      </c>
      <c r="J857" s="102" t="b">
        <v>0</v>
      </c>
      <c r="K857" s="102" t="b">
        <v>0</v>
      </c>
      <c r="L857" s="102" t="b">
        <v>0</v>
      </c>
    </row>
    <row r="858" spans="1:12" ht="15">
      <c r="A858" s="103" t="s">
        <v>1107</v>
      </c>
      <c r="B858" s="102" t="s">
        <v>672</v>
      </c>
      <c r="C858" s="102">
        <v>2</v>
      </c>
      <c r="D858" s="105">
        <v>0.00034114444375123187</v>
      </c>
      <c r="E858" s="105">
        <v>1.5930551943969227</v>
      </c>
      <c r="F858" s="102" t="s">
        <v>2031</v>
      </c>
      <c r="G858" s="102" t="b">
        <v>0</v>
      </c>
      <c r="H858" s="102" t="b">
        <v>0</v>
      </c>
      <c r="I858" s="102" t="b">
        <v>0</v>
      </c>
      <c r="J858" s="102" t="b">
        <v>0</v>
      </c>
      <c r="K858" s="102" t="b">
        <v>0</v>
      </c>
      <c r="L858" s="102" t="b">
        <v>0</v>
      </c>
    </row>
    <row r="859" spans="1:12" ht="15">
      <c r="A859" s="103" t="s">
        <v>672</v>
      </c>
      <c r="B859" s="102" t="s">
        <v>1432</v>
      </c>
      <c r="C859" s="102">
        <v>2</v>
      </c>
      <c r="D859" s="105">
        <v>0.00034114444375123187</v>
      </c>
      <c r="E859" s="105">
        <v>1.7143898067363972</v>
      </c>
      <c r="F859" s="102" t="s">
        <v>2031</v>
      </c>
      <c r="G859" s="102" t="b">
        <v>0</v>
      </c>
      <c r="H859" s="102" t="b">
        <v>0</v>
      </c>
      <c r="I859" s="102" t="b">
        <v>0</v>
      </c>
      <c r="J859" s="102" t="b">
        <v>0</v>
      </c>
      <c r="K859" s="102" t="b">
        <v>0</v>
      </c>
      <c r="L859" s="102" t="b">
        <v>0</v>
      </c>
    </row>
    <row r="860" spans="1:12" ht="15">
      <c r="A860" s="103" t="s">
        <v>1432</v>
      </c>
      <c r="B860" s="102" t="s">
        <v>671</v>
      </c>
      <c r="C860" s="102">
        <v>2</v>
      </c>
      <c r="D860" s="105">
        <v>0.00034114444375123187</v>
      </c>
      <c r="E860" s="105">
        <v>1.4205982199963354</v>
      </c>
      <c r="F860" s="102" t="s">
        <v>2031</v>
      </c>
      <c r="G860" s="102" t="b">
        <v>0</v>
      </c>
      <c r="H860" s="102" t="b">
        <v>0</v>
      </c>
      <c r="I860" s="102" t="b">
        <v>0</v>
      </c>
      <c r="J860" s="102" t="b">
        <v>0</v>
      </c>
      <c r="K860" s="102" t="b">
        <v>0</v>
      </c>
      <c r="L860" s="102" t="b">
        <v>0</v>
      </c>
    </row>
    <row r="861" spans="1:12" ht="15">
      <c r="A861" s="103" t="s">
        <v>678</v>
      </c>
      <c r="B861" s="102" t="s">
        <v>1217</v>
      </c>
      <c r="C861" s="102">
        <v>2</v>
      </c>
      <c r="D861" s="105">
        <v>0.00034114444375123187</v>
      </c>
      <c r="E861" s="105">
        <v>2.0094786087629735</v>
      </c>
      <c r="F861" s="102" t="s">
        <v>2031</v>
      </c>
      <c r="G861" s="102" t="b">
        <v>0</v>
      </c>
      <c r="H861" s="102" t="b">
        <v>0</v>
      </c>
      <c r="I861" s="102" t="b">
        <v>0</v>
      </c>
      <c r="J861" s="102" t="b">
        <v>0</v>
      </c>
      <c r="K861" s="102" t="b">
        <v>0</v>
      </c>
      <c r="L861" s="102" t="b">
        <v>0</v>
      </c>
    </row>
    <row r="862" spans="1:12" ht="15">
      <c r="A862" s="103" t="s">
        <v>828</v>
      </c>
      <c r="B862" s="102" t="s">
        <v>1968</v>
      </c>
      <c r="C862" s="102">
        <v>2</v>
      </c>
      <c r="D862" s="105">
        <v>0.00034114444375123187</v>
      </c>
      <c r="E862" s="105">
        <v>2.9732664361085286</v>
      </c>
      <c r="F862" s="102" t="s">
        <v>2031</v>
      </c>
      <c r="G862" s="102" t="b">
        <v>0</v>
      </c>
      <c r="H862" s="102" t="b">
        <v>0</v>
      </c>
      <c r="I862" s="102" t="b">
        <v>0</v>
      </c>
      <c r="J862" s="102" t="b">
        <v>0</v>
      </c>
      <c r="K862" s="102" t="b">
        <v>0</v>
      </c>
      <c r="L862" s="102" t="b">
        <v>0</v>
      </c>
    </row>
    <row r="863" spans="1:12" ht="15">
      <c r="A863" s="103" t="s">
        <v>1968</v>
      </c>
      <c r="B863" s="102" t="s">
        <v>1152</v>
      </c>
      <c r="C863" s="102">
        <v>2</v>
      </c>
      <c r="D863" s="105">
        <v>0.00034114444375123187</v>
      </c>
      <c r="E863" s="105">
        <v>3.3712064447805665</v>
      </c>
      <c r="F863" s="102" t="s">
        <v>2031</v>
      </c>
      <c r="G863" s="102" t="b">
        <v>0</v>
      </c>
      <c r="H863" s="102" t="b">
        <v>0</v>
      </c>
      <c r="I863" s="102" t="b">
        <v>0</v>
      </c>
      <c r="J863" s="102" t="b">
        <v>0</v>
      </c>
      <c r="K863" s="102" t="b">
        <v>0</v>
      </c>
      <c r="L863" s="102" t="b">
        <v>0</v>
      </c>
    </row>
    <row r="864" spans="1:12" ht="15">
      <c r="A864" s="103" t="s">
        <v>1152</v>
      </c>
      <c r="B864" s="102" t="s">
        <v>712</v>
      </c>
      <c r="C864" s="102">
        <v>2</v>
      </c>
      <c r="D864" s="105">
        <v>0.00034114444375123187</v>
      </c>
      <c r="E864" s="105">
        <v>2.3105086044269547</v>
      </c>
      <c r="F864" s="102" t="s">
        <v>2031</v>
      </c>
      <c r="G864" s="102" t="b">
        <v>0</v>
      </c>
      <c r="H864" s="102" t="b">
        <v>0</v>
      </c>
      <c r="I864" s="102" t="b">
        <v>0</v>
      </c>
      <c r="J864" s="102" t="b">
        <v>0</v>
      </c>
      <c r="K864" s="102" t="b">
        <v>0</v>
      </c>
      <c r="L864" s="102" t="b">
        <v>0</v>
      </c>
    </row>
    <row r="865" spans="1:12" ht="15">
      <c r="A865" s="103" t="s">
        <v>712</v>
      </c>
      <c r="B865" s="102" t="s">
        <v>686</v>
      </c>
      <c r="C865" s="102">
        <v>2</v>
      </c>
      <c r="D865" s="105">
        <v>0.00034114444375123187</v>
      </c>
      <c r="E865" s="105">
        <v>1.3810896787126619</v>
      </c>
      <c r="F865" s="102" t="s">
        <v>2031</v>
      </c>
      <c r="G865" s="102" t="b">
        <v>0</v>
      </c>
      <c r="H865" s="102" t="b">
        <v>0</v>
      </c>
      <c r="I865" s="102" t="b">
        <v>0</v>
      </c>
      <c r="J865" s="102" t="b">
        <v>0</v>
      </c>
      <c r="K865" s="102" t="b">
        <v>0</v>
      </c>
      <c r="L865" s="102" t="b">
        <v>0</v>
      </c>
    </row>
    <row r="866" spans="1:12" ht="15">
      <c r="A866" s="103" t="s">
        <v>686</v>
      </c>
      <c r="B866" s="102" t="s">
        <v>1969</v>
      </c>
      <c r="C866" s="102">
        <v>2</v>
      </c>
      <c r="D866" s="105">
        <v>0.00034114444375123187</v>
      </c>
      <c r="E866" s="105">
        <v>2.429198391758253</v>
      </c>
      <c r="F866" s="102" t="s">
        <v>2031</v>
      </c>
      <c r="G866" s="102" t="b">
        <v>0</v>
      </c>
      <c r="H866" s="102" t="b">
        <v>0</v>
      </c>
      <c r="I866" s="102" t="b">
        <v>0</v>
      </c>
      <c r="J866" s="102" t="b">
        <v>0</v>
      </c>
      <c r="K866" s="102" t="b">
        <v>0</v>
      </c>
      <c r="L866" s="102" t="b">
        <v>0</v>
      </c>
    </row>
    <row r="867" spans="1:12" ht="15">
      <c r="A867" s="103" t="s">
        <v>1969</v>
      </c>
      <c r="B867" s="102" t="s">
        <v>1970</v>
      </c>
      <c r="C867" s="102">
        <v>2</v>
      </c>
      <c r="D867" s="105">
        <v>0.00034114444375123187</v>
      </c>
      <c r="E867" s="105">
        <v>3.6722364404445473</v>
      </c>
      <c r="F867" s="102" t="s">
        <v>2031</v>
      </c>
      <c r="G867" s="102" t="b">
        <v>0</v>
      </c>
      <c r="H867" s="102" t="b">
        <v>0</v>
      </c>
      <c r="I867" s="102" t="b">
        <v>0</v>
      </c>
      <c r="J867" s="102" t="b">
        <v>0</v>
      </c>
      <c r="K867" s="102" t="b">
        <v>0</v>
      </c>
      <c r="L867" s="102" t="b">
        <v>0</v>
      </c>
    </row>
    <row r="868" spans="1:12" ht="15">
      <c r="A868" s="103" t="s">
        <v>1970</v>
      </c>
      <c r="B868" s="102" t="s">
        <v>1971</v>
      </c>
      <c r="C868" s="102">
        <v>2</v>
      </c>
      <c r="D868" s="105">
        <v>0.00034114444375123187</v>
      </c>
      <c r="E868" s="105">
        <v>3.6722364404445473</v>
      </c>
      <c r="F868" s="102" t="s">
        <v>2031</v>
      </c>
      <c r="G868" s="102" t="b">
        <v>0</v>
      </c>
      <c r="H868" s="102" t="b">
        <v>0</v>
      </c>
      <c r="I868" s="102" t="b">
        <v>0</v>
      </c>
      <c r="J868" s="102" t="b">
        <v>0</v>
      </c>
      <c r="K868" s="102" t="b">
        <v>0</v>
      </c>
      <c r="L868" s="102" t="b">
        <v>0</v>
      </c>
    </row>
    <row r="869" spans="1:12" ht="15">
      <c r="A869" s="103" t="s">
        <v>1971</v>
      </c>
      <c r="B869" s="102" t="s">
        <v>706</v>
      </c>
      <c r="C869" s="102">
        <v>2</v>
      </c>
      <c r="D869" s="105">
        <v>0.00034114444375123187</v>
      </c>
      <c r="E869" s="105">
        <v>2.5930551943969227</v>
      </c>
      <c r="F869" s="102" t="s">
        <v>2031</v>
      </c>
      <c r="G869" s="102" t="b">
        <v>0</v>
      </c>
      <c r="H869" s="102" t="b">
        <v>0</v>
      </c>
      <c r="I869" s="102" t="b">
        <v>0</v>
      </c>
      <c r="J869" s="102" t="b">
        <v>0</v>
      </c>
      <c r="K869" s="102" t="b">
        <v>0</v>
      </c>
      <c r="L869" s="102" t="b">
        <v>0</v>
      </c>
    </row>
    <row r="870" spans="1:12" ht="15">
      <c r="A870" s="103" t="s">
        <v>706</v>
      </c>
      <c r="B870" s="102" t="s">
        <v>951</v>
      </c>
      <c r="C870" s="102">
        <v>2</v>
      </c>
      <c r="D870" s="105">
        <v>0.00034114444375123187</v>
      </c>
      <c r="E870" s="105">
        <v>2.014225043787435</v>
      </c>
      <c r="F870" s="102" t="s">
        <v>2031</v>
      </c>
      <c r="G870" s="102" t="b">
        <v>0</v>
      </c>
      <c r="H870" s="102" t="b">
        <v>0</v>
      </c>
      <c r="I870" s="102" t="b">
        <v>0</v>
      </c>
      <c r="J870" s="102" t="b">
        <v>0</v>
      </c>
      <c r="K870" s="102" t="b">
        <v>0</v>
      </c>
      <c r="L870" s="102" t="b">
        <v>0</v>
      </c>
    </row>
    <row r="871" spans="1:12" ht="15">
      <c r="A871" s="103" t="s">
        <v>1086</v>
      </c>
      <c r="B871" s="102" t="s">
        <v>860</v>
      </c>
      <c r="C871" s="102">
        <v>2</v>
      </c>
      <c r="D871" s="105">
        <v>0.00034114444375123187</v>
      </c>
      <c r="E871" s="105">
        <v>2.6210839179971663</v>
      </c>
      <c r="F871" s="102" t="s">
        <v>2031</v>
      </c>
      <c r="G871" s="102" t="b">
        <v>0</v>
      </c>
      <c r="H871" s="102" t="b">
        <v>0</v>
      </c>
      <c r="I871" s="102" t="b">
        <v>0</v>
      </c>
      <c r="J871" s="102" t="b">
        <v>0</v>
      </c>
      <c r="K871" s="102" t="b">
        <v>0</v>
      </c>
      <c r="L871" s="102" t="b">
        <v>0</v>
      </c>
    </row>
    <row r="872" spans="1:12" ht="15">
      <c r="A872" s="103" t="s">
        <v>687</v>
      </c>
      <c r="B872" s="102" t="s">
        <v>671</v>
      </c>
      <c r="C872" s="102">
        <v>2</v>
      </c>
      <c r="D872" s="105">
        <v>0.00034114444375123187</v>
      </c>
      <c r="E872" s="105">
        <v>0.36624055767374275</v>
      </c>
      <c r="F872" s="102" t="s">
        <v>2031</v>
      </c>
      <c r="G872" s="102" t="b">
        <v>0</v>
      </c>
      <c r="H872" s="102" t="b">
        <v>0</v>
      </c>
      <c r="I872" s="102" t="b">
        <v>0</v>
      </c>
      <c r="J872" s="102" t="b">
        <v>0</v>
      </c>
      <c r="K872" s="102" t="b">
        <v>0</v>
      </c>
      <c r="L872" s="102" t="b">
        <v>0</v>
      </c>
    </row>
    <row r="873" spans="1:12" ht="15">
      <c r="A873" s="103" t="s">
        <v>673</v>
      </c>
      <c r="B873" s="102" t="s">
        <v>1973</v>
      </c>
      <c r="C873" s="102">
        <v>2</v>
      </c>
      <c r="D873" s="105">
        <v>0.0004046127118650799</v>
      </c>
      <c r="E873" s="105">
        <v>2.004783487554594</v>
      </c>
      <c r="F873" s="102" t="s">
        <v>2031</v>
      </c>
      <c r="G873" s="102" t="b">
        <v>0</v>
      </c>
      <c r="H873" s="102" t="b">
        <v>0</v>
      </c>
      <c r="I873" s="102" t="b">
        <v>0</v>
      </c>
      <c r="J873" s="102" t="b">
        <v>1</v>
      </c>
      <c r="K873" s="102" t="b">
        <v>0</v>
      </c>
      <c r="L873" s="102" t="b">
        <v>0</v>
      </c>
    </row>
    <row r="874" spans="1:12" ht="15">
      <c r="A874" s="103" t="s">
        <v>671</v>
      </c>
      <c r="B874" s="102" t="s">
        <v>758</v>
      </c>
      <c r="C874" s="102">
        <v>2</v>
      </c>
      <c r="D874" s="105">
        <v>0.0004046127118650799</v>
      </c>
      <c r="E874" s="105">
        <v>0.725293169746722</v>
      </c>
      <c r="F874" s="102" t="s">
        <v>2031</v>
      </c>
      <c r="G874" s="102" t="b">
        <v>0</v>
      </c>
      <c r="H874" s="102" t="b">
        <v>0</v>
      </c>
      <c r="I874" s="102" t="b">
        <v>0</v>
      </c>
      <c r="J874" s="102" t="b">
        <v>0</v>
      </c>
      <c r="K874" s="102" t="b">
        <v>0</v>
      </c>
      <c r="L874" s="102" t="b">
        <v>0</v>
      </c>
    </row>
    <row r="875" spans="1:12" ht="15">
      <c r="A875" s="103" t="s">
        <v>706</v>
      </c>
      <c r="B875" s="102" t="s">
        <v>697</v>
      </c>
      <c r="C875" s="102">
        <v>2</v>
      </c>
      <c r="D875" s="105">
        <v>0.00034114444375123187</v>
      </c>
      <c r="E875" s="105">
        <v>1.4121650524594727</v>
      </c>
      <c r="F875" s="102" t="s">
        <v>2031</v>
      </c>
      <c r="G875" s="102" t="b">
        <v>0</v>
      </c>
      <c r="H875" s="102" t="b">
        <v>0</v>
      </c>
      <c r="I875" s="102" t="b">
        <v>0</v>
      </c>
      <c r="J875" s="102" t="b">
        <v>0</v>
      </c>
      <c r="K875" s="102" t="b">
        <v>0</v>
      </c>
      <c r="L875" s="102" t="b">
        <v>0</v>
      </c>
    </row>
    <row r="876" spans="1:12" ht="15">
      <c r="A876" s="103" t="s">
        <v>719</v>
      </c>
      <c r="B876" s="102" t="s">
        <v>673</v>
      </c>
      <c r="C876" s="102">
        <v>2</v>
      </c>
      <c r="D876" s="105">
        <v>0.00034114444375123187</v>
      </c>
      <c r="E876" s="105">
        <v>0.978949283438892</v>
      </c>
      <c r="F876" s="102" t="s">
        <v>2031</v>
      </c>
      <c r="G876" s="102" t="b">
        <v>0</v>
      </c>
      <c r="H876" s="102" t="b">
        <v>0</v>
      </c>
      <c r="I876" s="102" t="b">
        <v>0</v>
      </c>
      <c r="J876" s="102" t="b">
        <v>0</v>
      </c>
      <c r="K876" s="102" t="b">
        <v>0</v>
      </c>
      <c r="L876" s="102" t="b">
        <v>0</v>
      </c>
    </row>
    <row r="877" spans="1:12" ht="15">
      <c r="A877" s="103" t="s">
        <v>812</v>
      </c>
      <c r="B877" s="102" t="s">
        <v>806</v>
      </c>
      <c r="C877" s="102">
        <v>2</v>
      </c>
      <c r="D877" s="105">
        <v>0.00034114444375123187</v>
      </c>
      <c r="E877" s="105">
        <v>2.27429643177251</v>
      </c>
      <c r="F877" s="102" t="s">
        <v>2031</v>
      </c>
      <c r="G877" s="102" t="b">
        <v>0</v>
      </c>
      <c r="H877" s="102" t="b">
        <v>0</v>
      </c>
      <c r="I877" s="102" t="b">
        <v>0</v>
      </c>
      <c r="J877" s="102" t="b">
        <v>0</v>
      </c>
      <c r="K877" s="102" t="b">
        <v>0</v>
      </c>
      <c r="L877" s="102" t="b">
        <v>0</v>
      </c>
    </row>
    <row r="878" spans="1:12" ht="15">
      <c r="A878" s="103" t="s">
        <v>758</v>
      </c>
      <c r="B878" s="102" t="s">
        <v>689</v>
      </c>
      <c r="C878" s="102">
        <v>2</v>
      </c>
      <c r="D878" s="105">
        <v>0.0004046127118650799</v>
      </c>
      <c r="E878" s="105">
        <v>1.5667262556745734</v>
      </c>
      <c r="F878" s="102" t="s">
        <v>2031</v>
      </c>
      <c r="G878" s="102" t="b">
        <v>0</v>
      </c>
      <c r="H878" s="102" t="b">
        <v>0</v>
      </c>
      <c r="I878" s="102" t="b">
        <v>0</v>
      </c>
      <c r="J878" s="102" t="b">
        <v>0</v>
      </c>
      <c r="K878" s="102" t="b">
        <v>0</v>
      </c>
      <c r="L878" s="102" t="b">
        <v>0</v>
      </c>
    </row>
    <row r="879" spans="1:12" ht="15">
      <c r="A879" s="103" t="s">
        <v>726</v>
      </c>
      <c r="B879" s="102" t="s">
        <v>678</v>
      </c>
      <c r="C879" s="102">
        <v>2</v>
      </c>
      <c r="D879" s="105">
        <v>0.0004046127118650799</v>
      </c>
      <c r="E879" s="105">
        <v>1.3105086044269545</v>
      </c>
      <c r="F879" s="102" t="s">
        <v>2031</v>
      </c>
      <c r="G879" s="102" t="b">
        <v>0</v>
      </c>
      <c r="H879" s="102" t="b">
        <v>0</v>
      </c>
      <c r="I879" s="102" t="b">
        <v>0</v>
      </c>
      <c r="J879" s="102" t="b">
        <v>0</v>
      </c>
      <c r="K879" s="102" t="b">
        <v>0</v>
      </c>
      <c r="L879" s="102" t="b">
        <v>0</v>
      </c>
    </row>
    <row r="880" spans="1:12" ht="15">
      <c r="A880" s="103" t="s">
        <v>721</v>
      </c>
      <c r="B880" s="102" t="s">
        <v>689</v>
      </c>
      <c r="C880" s="102">
        <v>2</v>
      </c>
      <c r="D880" s="105">
        <v>0.00034114444375123187</v>
      </c>
      <c r="E880" s="105">
        <v>1.4003948339080483</v>
      </c>
      <c r="F880" s="102" t="s">
        <v>2031</v>
      </c>
      <c r="G880" s="102" t="b">
        <v>0</v>
      </c>
      <c r="H880" s="102" t="b">
        <v>0</v>
      </c>
      <c r="I880" s="102" t="b">
        <v>0</v>
      </c>
      <c r="J880" s="102" t="b">
        <v>0</v>
      </c>
      <c r="K880" s="102" t="b">
        <v>0</v>
      </c>
      <c r="L880" s="102" t="b">
        <v>0</v>
      </c>
    </row>
    <row r="881" spans="1:12" ht="15">
      <c r="A881" s="103" t="s">
        <v>758</v>
      </c>
      <c r="B881" s="102" t="s">
        <v>1975</v>
      </c>
      <c r="C881" s="102">
        <v>2</v>
      </c>
      <c r="D881" s="105">
        <v>0.0004046127118650799</v>
      </c>
      <c r="E881" s="105">
        <v>2.7971751770528472</v>
      </c>
      <c r="F881" s="102" t="s">
        <v>2031</v>
      </c>
      <c r="G881" s="102" t="b">
        <v>0</v>
      </c>
      <c r="H881" s="102" t="b">
        <v>0</v>
      </c>
      <c r="I881" s="102" t="b">
        <v>0</v>
      </c>
      <c r="J881" s="102" t="b">
        <v>0</v>
      </c>
      <c r="K881" s="102" t="b">
        <v>0</v>
      </c>
      <c r="L881" s="102" t="b">
        <v>0</v>
      </c>
    </row>
    <row r="882" spans="1:12" ht="15">
      <c r="A882" s="103" t="s">
        <v>1187</v>
      </c>
      <c r="B882" s="102" t="s">
        <v>671</v>
      </c>
      <c r="C882" s="102">
        <v>2</v>
      </c>
      <c r="D882" s="105">
        <v>0.0004046127118650799</v>
      </c>
      <c r="E882" s="105">
        <v>1.4205982199963354</v>
      </c>
      <c r="F882" s="102" t="s">
        <v>2031</v>
      </c>
      <c r="G882" s="102" t="b">
        <v>0</v>
      </c>
      <c r="H882" s="102" t="b">
        <v>0</v>
      </c>
      <c r="I882" s="102" t="b">
        <v>0</v>
      </c>
      <c r="J882" s="102" t="b">
        <v>0</v>
      </c>
      <c r="K882" s="102" t="b">
        <v>0</v>
      </c>
      <c r="L882" s="102" t="b">
        <v>0</v>
      </c>
    </row>
    <row r="883" spans="1:12" ht="15">
      <c r="A883" s="103" t="s">
        <v>689</v>
      </c>
      <c r="B883" s="102" t="s">
        <v>684</v>
      </c>
      <c r="C883" s="102">
        <v>2</v>
      </c>
      <c r="D883" s="105">
        <v>0.00034114444375123187</v>
      </c>
      <c r="E883" s="105">
        <v>1.198749470379979</v>
      </c>
      <c r="F883" s="102" t="s">
        <v>2031</v>
      </c>
      <c r="G883" s="102" t="b">
        <v>0</v>
      </c>
      <c r="H883" s="102" t="b">
        <v>0</v>
      </c>
      <c r="I883" s="102" t="b">
        <v>0</v>
      </c>
      <c r="J883" s="102" t="b">
        <v>0</v>
      </c>
      <c r="K883" s="102" t="b">
        <v>0</v>
      </c>
      <c r="L883" s="102" t="b">
        <v>0</v>
      </c>
    </row>
    <row r="884" spans="1:12" ht="15">
      <c r="A884" s="103" t="s">
        <v>677</v>
      </c>
      <c r="B884" s="102" t="s">
        <v>786</v>
      </c>
      <c r="C884" s="102">
        <v>2</v>
      </c>
      <c r="D884" s="105">
        <v>0.00034114444375123187</v>
      </c>
      <c r="E884" s="105">
        <v>1.4791118420900857</v>
      </c>
      <c r="F884" s="102" t="s">
        <v>2031</v>
      </c>
      <c r="G884" s="102" t="b">
        <v>0</v>
      </c>
      <c r="H884" s="102" t="b">
        <v>0</v>
      </c>
      <c r="I884" s="102" t="b">
        <v>0</v>
      </c>
      <c r="J884" s="102" t="b">
        <v>0</v>
      </c>
      <c r="K884" s="102" t="b">
        <v>0</v>
      </c>
      <c r="L884" s="102" t="b">
        <v>0</v>
      </c>
    </row>
    <row r="885" spans="1:12" ht="15">
      <c r="A885" s="103" t="s">
        <v>1453</v>
      </c>
      <c r="B885" s="102" t="s">
        <v>1187</v>
      </c>
      <c r="C885" s="102">
        <v>2</v>
      </c>
      <c r="D885" s="105">
        <v>0.0004046127118650799</v>
      </c>
      <c r="E885" s="105">
        <v>3.195115185724885</v>
      </c>
      <c r="F885" s="102" t="s">
        <v>2031</v>
      </c>
      <c r="G885" s="102" t="b">
        <v>0</v>
      </c>
      <c r="H885" s="102" t="b">
        <v>0</v>
      </c>
      <c r="I885" s="102" t="b">
        <v>0</v>
      </c>
      <c r="J885" s="102" t="b">
        <v>0</v>
      </c>
      <c r="K885" s="102" t="b">
        <v>0</v>
      </c>
      <c r="L885" s="102" t="b">
        <v>0</v>
      </c>
    </row>
    <row r="886" spans="1:12" ht="15">
      <c r="A886" s="103" t="s">
        <v>709</v>
      </c>
      <c r="B886" s="102" t="s">
        <v>1454</v>
      </c>
      <c r="C886" s="102">
        <v>2</v>
      </c>
      <c r="D886" s="105">
        <v>0.0004046127118650799</v>
      </c>
      <c r="E886" s="105">
        <v>2.4169639353412413</v>
      </c>
      <c r="F886" s="102" t="s">
        <v>2031</v>
      </c>
      <c r="G886" s="102" t="b">
        <v>0</v>
      </c>
      <c r="H886" s="102" t="b">
        <v>0</v>
      </c>
      <c r="I886" s="102" t="b">
        <v>0</v>
      </c>
      <c r="J886" s="102" t="b">
        <v>0</v>
      </c>
      <c r="K886" s="102" t="b">
        <v>0</v>
      </c>
      <c r="L886" s="102" t="b">
        <v>0</v>
      </c>
    </row>
    <row r="887" spans="1:12" ht="15">
      <c r="A887" s="103" t="s">
        <v>1454</v>
      </c>
      <c r="B887" s="102" t="s">
        <v>733</v>
      </c>
      <c r="C887" s="102">
        <v>2</v>
      </c>
      <c r="D887" s="105">
        <v>0.0004046127118650799</v>
      </c>
      <c r="E887" s="105">
        <v>2.5184215761000184</v>
      </c>
      <c r="F887" s="102" t="s">
        <v>2031</v>
      </c>
      <c r="G887" s="102" t="b">
        <v>0</v>
      </c>
      <c r="H887" s="102" t="b">
        <v>0</v>
      </c>
      <c r="I887" s="102" t="b">
        <v>0</v>
      </c>
      <c r="J887" s="102" t="b">
        <v>0</v>
      </c>
      <c r="K887" s="102" t="b">
        <v>0</v>
      </c>
      <c r="L887" s="102" t="b">
        <v>0</v>
      </c>
    </row>
    <row r="888" spans="1:12" ht="15">
      <c r="A888" s="103" t="s">
        <v>673</v>
      </c>
      <c r="B888" s="102" t="s">
        <v>712</v>
      </c>
      <c r="C888" s="102">
        <v>2</v>
      </c>
      <c r="D888" s="105">
        <v>0.00034114444375123187</v>
      </c>
      <c r="E888" s="105">
        <v>0.9440856472009819</v>
      </c>
      <c r="F888" s="102" t="s">
        <v>2031</v>
      </c>
      <c r="G888" s="102" t="b">
        <v>0</v>
      </c>
      <c r="H888" s="102" t="b">
        <v>0</v>
      </c>
      <c r="I888" s="102" t="b">
        <v>0</v>
      </c>
      <c r="J888" s="102" t="b">
        <v>0</v>
      </c>
      <c r="K888" s="102" t="b">
        <v>0</v>
      </c>
      <c r="L888" s="102" t="b">
        <v>0</v>
      </c>
    </row>
    <row r="889" spans="1:12" ht="15">
      <c r="A889" s="103" t="s">
        <v>759</v>
      </c>
      <c r="B889" s="102" t="s">
        <v>810</v>
      </c>
      <c r="C889" s="102">
        <v>2</v>
      </c>
      <c r="D889" s="105">
        <v>0.0004046127118650799</v>
      </c>
      <c r="E889" s="105">
        <v>2.0982051727168285</v>
      </c>
      <c r="F889" s="102" t="s">
        <v>2031</v>
      </c>
      <c r="G889" s="102" t="b">
        <v>0</v>
      </c>
      <c r="H889" s="102" t="b">
        <v>0</v>
      </c>
      <c r="I889" s="102" t="b">
        <v>0</v>
      </c>
      <c r="J889" s="102" t="b">
        <v>0</v>
      </c>
      <c r="K889" s="102" t="b">
        <v>0</v>
      </c>
      <c r="L889" s="102" t="b">
        <v>0</v>
      </c>
    </row>
    <row r="890" spans="1:12" ht="15">
      <c r="A890" s="103" t="s">
        <v>943</v>
      </c>
      <c r="B890" s="102" t="s">
        <v>763</v>
      </c>
      <c r="C890" s="102">
        <v>2</v>
      </c>
      <c r="D890" s="105">
        <v>0.0004046127118650799</v>
      </c>
      <c r="E890" s="105">
        <v>2.2830703560800147</v>
      </c>
      <c r="F890" s="102" t="s">
        <v>2031</v>
      </c>
      <c r="G890" s="102" t="b">
        <v>0</v>
      </c>
      <c r="H890" s="102" t="b">
        <v>0</v>
      </c>
      <c r="I890" s="102" t="b">
        <v>0</v>
      </c>
      <c r="J890" s="102" t="b">
        <v>0</v>
      </c>
      <c r="K890" s="102" t="b">
        <v>0</v>
      </c>
      <c r="L890" s="102" t="b">
        <v>0</v>
      </c>
    </row>
    <row r="891" spans="1:12" ht="15">
      <c r="A891" s="103" t="s">
        <v>1455</v>
      </c>
      <c r="B891" s="102" t="s">
        <v>754</v>
      </c>
      <c r="C891" s="102">
        <v>2</v>
      </c>
      <c r="D891" s="105">
        <v>0.0004046127118650799</v>
      </c>
      <c r="E891" s="105">
        <v>2.621083917997166</v>
      </c>
      <c r="F891" s="102" t="s">
        <v>2031</v>
      </c>
      <c r="G891" s="102" t="b">
        <v>0</v>
      </c>
      <c r="H891" s="102" t="b">
        <v>0</v>
      </c>
      <c r="I891" s="102" t="b">
        <v>0</v>
      </c>
      <c r="J891" s="102" t="b">
        <v>0</v>
      </c>
      <c r="K891" s="102" t="b">
        <v>0</v>
      </c>
      <c r="L891" s="102" t="b">
        <v>0</v>
      </c>
    </row>
    <row r="892" spans="1:12" ht="15">
      <c r="A892" s="103" t="s">
        <v>732</v>
      </c>
      <c r="B892" s="102" t="s">
        <v>957</v>
      </c>
      <c r="C892" s="102">
        <v>2</v>
      </c>
      <c r="D892" s="105">
        <v>0.00034114444375123187</v>
      </c>
      <c r="E892" s="105">
        <v>2.150444790805424</v>
      </c>
      <c r="F892" s="102" t="s">
        <v>2031</v>
      </c>
      <c r="G892" s="102" t="b">
        <v>0</v>
      </c>
      <c r="H892" s="102" t="b">
        <v>0</v>
      </c>
      <c r="I892" s="102" t="b">
        <v>0</v>
      </c>
      <c r="J892" s="102" t="b">
        <v>0</v>
      </c>
      <c r="K892" s="102" t="b">
        <v>0</v>
      </c>
      <c r="L892" s="102" t="b">
        <v>0</v>
      </c>
    </row>
    <row r="893" spans="1:12" ht="15">
      <c r="A893" s="103" t="s">
        <v>705</v>
      </c>
      <c r="B893" s="102" t="s">
        <v>1985</v>
      </c>
      <c r="C893" s="102">
        <v>2</v>
      </c>
      <c r="D893" s="105">
        <v>0.00034114444375123187</v>
      </c>
      <c r="E893" s="105">
        <v>2.558293088137711</v>
      </c>
      <c r="F893" s="102" t="s">
        <v>2031</v>
      </c>
      <c r="G893" s="102" t="b">
        <v>0</v>
      </c>
      <c r="H893" s="102" t="b">
        <v>0</v>
      </c>
      <c r="I893" s="102" t="b">
        <v>0</v>
      </c>
      <c r="J893" s="102" t="b">
        <v>0</v>
      </c>
      <c r="K893" s="102" t="b">
        <v>0</v>
      </c>
      <c r="L893" s="102" t="b">
        <v>0</v>
      </c>
    </row>
    <row r="894" spans="1:12" ht="15">
      <c r="A894" s="103" t="s">
        <v>1378</v>
      </c>
      <c r="B894" s="102" t="s">
        <v>697</v>
      </c>
      <c r="C894" s="102">
        <v>2</v>
      </c>
      <c r="D894" s="105">
        <v>0.00034114444375123187</v>
      </c>
      <c r="E894" s="105">
        <v>2.3500171457106283</v>
      </c>
      <c r="F894" s="102" t="s">
        <v>2031</v>
      </c>
      <c r="G894" s="102" t="b">
        <v>0</v>
      </c>
      <c r="H894" s="102" t="b">
        <v>0</v>
      </c>
      <c r="I894" s="102" t="b">
        <v>0</v>
      </c>
      <c r="J894" s="102" t="b">
        <v>0</v>
      </c>
      <c r="K894" s="102" t="b">
        <v>0</v>
      </c>
      <c r="L894" s="102" t="b">
        <v>0</v>
      </c>
    </row>
    <row r="895" spans="1:12" ht="15">
      <c r="A895" s="103" t="s">
        <v>985</v>
      </c>
      <c r="B895" s="102" t="s">
        <v>794</v>
      </c>
      <c r="C895" s="102">
        <v>2</v>
      </c>
      <c r="D895" s="105">
        <v>0.00034114444375123187</v>
      </c>
      <c r="E895" s="105">
        <v>2.5419026719495412</v>
      </c>
      <c r="F895" s="102" t="s">
        <v>2031</v>
      </c>
      <c r="G895" s="102" t="b">
        <v>0</v>
      </c>
      <c r="H895" s="102" t="b">
        <v>0</v>
      </c>
      <c r="I895" s="102" t="b">
        <v>0</v>
      </c>
      <c r="J895" s="102" t="b">
        <v>0</v>
      </c>
      <c r="K895" s="102" t="b">
        <v>0</v>
      </c>
      <c r="L895" s="102" t="b">
        <v>0</v>
      </c>
    </row>
    <row r="896" spans="1:12" ht="15">
      <c r="A896" s="103" t="s">
        <v>1457</v>
      </c>
      <c r="B896" s="102" t="s">
        <v>682</v>
      </c>
      <c r="C896" s="102">
        <v>2</v>
      </c>
      <c r="D896" s="105">
        <v>0.00034114444375123187</v>
      </c>
      <c r="E896" s="105">
        <v>2.206110570026348</v>
      </c>
      <c r="F896" s="102" t="s">
        <v>2031</v>
      </c>
      <c r="G896" s="102" t="b">
        <v>0</v>
      </c>
      <c r="H896" s="102" t="b">
        <v>0</v>
      </c>
      <c r="I896" s="102" t="b">
        <v>0</v>
      </c>
      <c r="J896" s="102" t="b">
        <v>0</v>
      </c>
      <c r="K896" s="102" t="b">
        <v>0</v>
      </c>
      <c r="L896" s="102" t="b">
        <v>0</v>
      </c>
    </row>
    <row r="897" spans="1:12" ht="15">
      <c r="A897" s="103" t="s">
        <v>682</v>
      </c>
      <c r="B897" s="102" t="s">
        <v>769</v>
      </c>
      <c r="C897" s="102">
        <v>2</v>
      </c>
      <c r="D897" s="105">
        <v>0.00034114444375123187</v>
      </c>
      <c r="E897" s="105">
        <v>1.5261084047663094</v>
      </c>
      <c r="F897" s="102" t="s">
        <v>2031</v>
      </c>
      <c r="G897" s="102" t="b">
        <v>0</v>
      </c>
      <c r="H897" s="102" t="b">
        <v>0</v>
      </c>
      <c r="I897" s="102" t="b">
        <v>0</v>
      </c>
      <c r="J897" s="102" t="b">
        <v>0</v>
      </c>
      <c r="K897" s="102" t="b">
        <v>0</v>
      </c>
      <c r="L897" s="102" t="b">
        <v>0</v>
      </c>
    </row>
    <row r="898" spans="1:12" ht="15">
      <c r="A898" s="103" t="s">
        <v>705</v>
      </c>
      <c r="B898" s="102" t="s">
        <v>679</v>
      </c>
      <c r="C898" s="102">
        <v>2</v>
      </c>
      <c r="D898" s="105">
        <v>0.00034114444375123187</v>
      </c>
      <c r="E898" s="105">
        <v>1.2158704073155044</v>
      </c>
      <c r="F898" s="102" t="s">
        <v>2031</v>
      </c>
      <c r="G898" s="102" t="b">
        <v>0</v>
      </c>
      <c r="H898" s="102" t="b">
        <v>0</v>
      </c>
      <c r="I898" s="102" t="b">
        <v>0</v>
      </c>
      <c r="J898" s="102" t="b">
        <v>0</v>
      </c>
      <c r="K898" s="102" t="b">
        <v>0</v>
      </c>
      <c r="L898" s="102" t="b">
        <v>0</v>
      </c>
    </row>
    <row r="899" spans="1:12" ht="15">
      <c r="A899" s="103" t="s">
        <v>1087</v>
      </c>
      <c r="B899" s="102" t="s">
        <v>1986</v>
      </c>
      <c r="C899" s="102">
        <v>2</v>
      </c>
      <c r="D899" s="105">
        <v>0.0004046127118650799</v>
      </c>
      <c r="E899" s="105">
        <v>3.27429643177251</v>
      </c>
      <c r="F899" s="102" t="s">
        <v>2031</v>
      </c>
      <c r="G899" s="102" t="b">
        <v>0</v>
      </c>
      <c r="H899" s="102" t="b">
        <v>0</v>
      </c>
      <c r="I899" s="102" t="b">
        <v>0</v>
      </c>
      <c r="J899" s="102" t="b">
        <v>0</v>
      </c>
      <c r="K899" s="102" t="b">
        <v>0</v>
      </c>
      <c r="L899" s="102" t="b">
        <v>0</v>
      </c>
    </row>
    <row r="900" spans="1:12" ht="15">
      <c r="A900" s="103" t="s">
        <v>1986</v>
      </c>
      <c r="B900" s="102" t="s">
        <v>1987</v>
      </c>
      <c r="C900" s="102">
        <v>2</v>
      </c>
      <c r="D900" s="105">
        <v>0.0004046127118650799</v>
      </c>
      <c r="E900" s="105">
        <v>3.6722364404445473</v>
      </c>
      <c r="F900" s="102" t="s">
        <v>2031</v>
      </c>
      <c r="G900" s="102" t="b">
        <v>0</v>
      </c>
      <c r="H900" s="102" t="b">
        <v>0</v>
      </c>
      <c r="I900" s="102" t="b">
        <v>0</v>
      </c>
      <c r="J900" s="102" t="b">
        <v>0</v>
      </c>
      <c r="K900" s="102" t="b">
        <v>0</v>
      </c>
      <c r="L900" s="102" t="b">
        <v>0</v>
      </c>
    </row>
    <row r="901" spans="1:12" ht="15">
      <c r="A901" s="103" t="s">
        <v>1987</v>
      </c>
      <c r="B901" s="102" t="s">
        <v>1988</v>
      </c>
      <c r="C901" s="102">
        <v>2</v>
      </c>
      <c r="D901" s="105">
        <v>0.0004046127118650799</v>
      </c>
      <c r="E901" s="105">
        <v>3.6722364404445473</v>
      </c>
      <c r="F901" s="102" t="s">
        <v>2031</v>
      </c>
      <c r="G901" s="102" t="b">
        <v>0</v>
      </c>
      <c r="H901" s="102" t="b">
        <v>0</v>
      </c>
      <c r="I901" s="102" t="b">
        <v>0</v>
      </c>
      <c r="J901" s="102" t="b">
        <v>0</v>
      </c>
      <c r="K901" s="102" t="b">
        <v>0</v>
      </c>
      <c r="L901" s="102" t="b">
        <v>0</v>
      </c>
    </row>
    <row r="902" spans="1:12" ht="15">
      <c r="A902" s="103" t="s">
        <v>709</v>
      </c>
      <c r="B902" s="102" t="s">
        <v>1460</v>
      </c>
      <c r="C902" s="102">
        <v>2</v>
      </c>
      <c r="D902" s="105">
        <v>0.0004046127118650799</v>
      </c>
      <c r="E902" s="105">
        <v>2.4169639353412413</v>
      </c>
      <c r="F902" s="102" t="s">
        <v>2031</v>
      </c>
      <c r="G902" s="102" t="b">
        <v>0</v>
      </c>
      <c r="H902" s="102" t="b">
        <v>0</v>
      </c>
      <c r="I902" s="102" t="b">
        <v>0</v>
      </c>
      <c r="J902" s="102" t="b">
        <v>0</v>
      </c>
      <c r="K902" s="102" t="b">
        <v>0</v>
      </c>
      <c r="L902" s="102" t="b">
        <v>0</v>
      </c>
    </row>
    <row r="903" spans="1:12" ht="15">
      <c r="A903" s="103" t="s">
        <v>671</v>
      </c>
      <c r="B903" s="102" t="s">
        <v>750</v>
      </c>
      <c r="C903" s="102">
        <v>2</v>
      </c>
      <c r="D903" s="105">
        <v>0.00034114444375123187</v>
      </c>
      <c r="E903" s="105">
        <v>0.7874410764955665</v>
      </c>
      <c r="F903" s="102" t="s">
        <v>2031</v>
      </c>
      <c r="G903" s="102" t="b">
        <v>0</v>
      </c>
      <c r="H903" s="102" t="b">
        <v>0</v>
      </c>
      <c r="I903" s="102" t="b">
        <v>0</v>
      </c>
      <c r="J903" s="102" t="b">
        <v>0</v>
      </c>
      <c r="K903" s="102" t="b">
        <v>0</v>
      </c>
      <c r="L903" s="102" t="b">
        <v>0</v>
      </c>
    </row>
    <row r="904" spans="1:12" ht="15">
      <c r="A904" s="103" t="s">
        <v>747</v>
      </c>
      <c r="B904" s="102" t="s">
        <v>673</v>
      </c>
      <c r="C904" s="102">
        <v>2</v>
      </c>
      <c r="D904" s="105">
        <v>0.0004046127118650799</v>
      </c>
      <c r="E904" s="105">
        <v>1.0970485955168865</v>
      </c>
      <c r="F904" s="102" t="s">
        <v>2031</v>
      </c>
      <c r="G904" s="102" t="b">
        <v>0</v>
      </c>
      <c r="H904" s="102" t="b">
        <v>0</v>
      </c>
      <c r="I904" s="102" t="b">
        <v>0</v>
      </c>
      <c r="J904" s="102" t="b">
        <v>0</v>
      </c>
      <c r="K904" s="102" t="b">
        <v>0</v>
      </c>
      <c r="L904" s="102" t="b">
        <v>0</v>
      </c>
    </row>
    <row r="905" spans="1:12" ht="15">
      <c r="A905" s="103" t="s">
        <v>981</v>
      </c>
      <c r="B905" s="102" t="s">
        <v>367</v>
      </c>
      <c r="C905" s="102">
        <v>2</v>
      </c>
      <c r="D905" s="105">
        <v>0.0004046127118650799</v>
      </c>
      <c r="E905" s="105">
        <v>1.36581141289386</v>
      </c>
      <c r="F905" s="102" t="s">
        <v>2031</v>
      </c>
      <c r="G905" s="102" t="b">
        <v>0</v>
      </c>
      <c r="H905" s="102" t="b">
        <v>0</v>
      </c>
      <c r="I905" s="102" t="b">
        <v>0</v>
      </c>
      <c r="J905" s="102" t="b">
        <v>0</v>
      </c>
      <c r="K905" s="102" t="b">
        <v>0</v>
      </c>
      <c r="L905" s="102" t="b">
        <v>0</v>
      </c>
    </row>
    <row r="906" spans="1:12" ht="15">
      <c r="A906" s="103" t="s">
        <v>1222</v>
      </c>
      <c r="B906" s="102" t="s">
        <v>712</v>
      </c>
      <c r="C906" s="102">
        <v>2</v>
      </c>
      <c r="D906" s="105">
        <v>0.0004046127118650799</v>
      </c>
      <c r="E906" s="105">
        <v>2.3105086044269547</v>
      </c>
      <c r="F906" s="102" t="s">
        <v>2031</v>
      </c>
      <c r="G906" s="102" t="b">
        <v>0</v>
      </c>
      <c r="H906" s="102" t="b">
        <v>0</v>
      </c>
      <c r="I906" s="102" t="b">
        <v>0</v>
      </c>
      <c r="J906" s="102" t="b">
        <v>0</v>
      </c>
      <c r="K906" s="102" t="b">
        <v>0</v>
      </c>
      <c r="L906" s="102" t="b">
        <v>0</v>
      </c>
    </row>
    <row r="907" spans="1:12" ht="15">
      <c r="A907" s="103" t="s">
        <v>1995</v>
      </c>
      <c r="B907" s="102" t="s">
        <v>1464</v>
      </c>
      <c r="C907" s="102">
        <v>2</v>
      </c>
      <c r="D907" s="105">
        <v>0.0004046127118650799</v>
      </c>
      <c r="E907" s="105">
        <v>3.4961451813888664</v>
      </c>
      <c r="F907" s="102" t="s">
        <v>2031</v>
      </c>
      <c r="G907" s="102" t="b">
        <v>0</v>
      </c>
      <c r="H907" s="102" t="b">
        <v>0</v>
      </c>
      <c r="I907" s="102" t="b">
        <v>0</v>
      </c>
      <c r="J907" s="102" t="b">
        <v>0</v>
      </c>
      <c r="K907" s="102" t="b">
        <v>0</v>
      </c>
      <c r="L907" s="102" t="b">
        <v>0</v>
      </c>
    </row>
    <row r="908" spans="1:12" ht="15">
      <c r="A908" s="103" t="s">
        <v>1466</v>
      </c>
      <c r="B908" s="102" t="s">
        <v>1997</v>
      </c>
      <c r="C908" s="102">
        <v>2</v>
      </c>
      <c r="D908" s="105">
        <v>0.0004046127118650799</v>
      </c>
      <c r="E908" s="105">
        <v>3.4961451813888664</v>
      </c>
      <c r="F908" s="102" t="s">
        <v>2031</v>
      </c>
      <c r="G908" s="102" t="b">
        <v>0</v>
      </c>
      <c r="H908" s="102" t="b">
        <v>0</v>
      </c>
      <c r="I908" s="102" t="b">
        <v>0</v>
      </c>
      <c r="J908" s="102" t="b">
        <v>0</v>
      </c>
      <c r="K908" s="102" t="b">
        <v>0</v>
      </c>
      <c r="L908" s="102" t="b">
        <v>0</v>
      </c>
    </row>
    <row r="909" spans="1:12" ht="15">
      <c r="A909" s="103" t="s">
        <v>837</v>
      </c>
      <c r="B909" s="102" t="s">
        <v>803</v>
      </c>
      <c r="C909" s="102">
        <v>2</v>
      </c>
      <c r="D909" s="105">
        <v>0.0004046127118650799</v>
      </c>
      <c r="E909" s="105">
        <v>2.232903746614285</v>
      </c>
      <c r="F909" s="102" t="s">
        <v>2031</v>
      </c>
      <c r="G909" s="102" t="b">
        <v>0</v>
      </c>
      <c r="H909" s="102" t="b">
        <v>0</v>
      </c>
      <c r="I909" s="102" t="b">
        <v>0</v>
      </c>
      <c r="J909" s="102" t="b">
        <v>0</v>
      </c>
      <c r="K909" s="102" t="b">
        <v>0</v>
      </c>
      <c r="L909" s="102" t="b">
        <v>0</v>
      </c>
    </row>
    <row r="910" spans="1:12" ht="15">
      <c r="A910" s="103" t="s">
        <v>671</v>
      </c>
      <c r="B910" s="102" t="s">
        <v>951</v>
      </c>
      <c r="C910" s="102">
        <v>2</v>
      </c>
      <c r="D910" s="105">
        <v>0.00034114444375123187</v>
      </c>
      <c r="E910" s="105">
        <v>1.0562863887881464</v>
      </c>
      <c r="F910" s="102" t="s">
        <v>2031</v>
      </c>
      <c r="G910" s="102" t="b">
        <v>0</v>
      </c>
      <c r="H910" s="102" t="b">
        <v>0</v>
      </c>
      <c r="I910" s="102" t="b">
        <v>0</v>
      </c>
      <c r="J910" s="102" t="b">
        <v>0</v>
      </c>
      <c r="K910" s="102" t="b">
        <v>0</v>
      </c>
      <c r="L910" s="102" t="b">
        <v>0</v>
      </c>
    </row>
    <row r="911" spans="1:12" ht="15">
      <c r="A911" s="103" t="s">
        <v>697</v>
      </c>
      <c r="B911" s="102" t="s">
        <v>367</v>
      </c>
      <c r="C911" s="102">
        <v>2</v>
      </c>
      <c r="D911" s="105">
        <v>0.0004046127118650799</v>
      </c>
      <c r="E911" s="105">
        <v>0.652600969443231</v>
      </c>
      <c r="F911" s="102" t="s">
        <v>2031</v>
      </c>
      <c r="G911" s="102" t="b">
        <v>0</v>
      </c>
      <c r="H911" s="102" t="b">
        <v>0</v>
      </c>
      <c r="I911" s="102" t="b">
        <v>0</v>
      </c>
      <c r="J911" s="102" t="b">
        <v>0</v>
      </c>
      <c r="K911" s="102" t="b">
        <v>0</v>
      </c>
      <c r="L911" s="102" t="b">
        <v>0</v>
      </c>
    </row>
    <row r="912" spans="1:12" ht="15">
      <c r="A912" s="103" t="s">
        <v>803</v>
      </c>
      <c r="B912" s="102" t="s">
        <v>726</v>
      </c>
      <c r="C912" s="102">
        <v>2</v>
      </c>
      <c r="D912" s="105">
        <v>0.0004046127118650799</v>
      </c>
      <c r="E912" s="105">
        <v>1.9318737509503037</v>
      </c>
      <c r="F912" s="102" t="s">
        <v>2031</v>
      </c>
      <c r="G912" s="102" t="b">
        <v>0</v>
      </c>
      <c r="H912" s="102" t="b">
        <v>0</v>
      </c>
      <c r="I912" s="102" t="b">
        <v>0</v>
      </c>
      <c r="J912" s="102" t="b">
        <v>0</v>
      </c>
      <c r="K912" s="102" t="b">
        <v>0</v>
      </c>
      <c r="L912" s="102" t="b">
        <v>0</v>
      </c>
    </row>
    <row r="913" spans="1:12" ht="15">
      <c r="A913" s="103" t="s">
        <v>957</v>
      </c>
      <c r="B913" s="102" t="s">
        <v>698</v>
      </c>
      <c r="C913" s="102">
        <v>2</v>
      </c>
      <c r="D913" s="105">
        <v>0.0004046127118650799</v>
      </c>
      <c r="E913" s="105">
        <v>1.9820403604160337</v>
      </c>
      <c r="F913" s="102" t="s">
        <v>2031</v>
      </c>
      <c r="G913" s="102" t="b">
        <v>0</v>
      </c>
      <c r="H913" s="102" t="b">
        <v>0</v>
      </c>
      <c r="I913" s="102" t="b">
        <v>0</v>
      </c>
      <c r="J913" s="102" t="b">
        <v>0</v>
      </c>
      <c r="K913" s="102" t="b">
        <v>0</v>
      </c>
      <c r="L913" s="102" t="b">
        <v>0</v>
      </c>
    </row>
    <row r="914" spans="1:12" ht="15">
      <c r="A914" s="103" t="s">
        <v>698</v>
      </c>
      <c r="B914" s="102" t="s">
        <v>367</v>
      </c>
      <c r="C914" s="102">
        <v>2</v>
      </c>
      <c r="D914" s="105">
        <v>0.00034114444375123187</v>
      </c>
      <c r="E914" s="105">
        <v>0.6815646653785477</v>
      </c>
      <c r="F914" s="102" t="s">
        <v>2031</v>
      </c>
      <c r="G914" s="102" t="b">
        <v>0</v>
      </c>
      <c r="H914" s="102" t="b">
        <v>0</v>
      </c>
      <c r="I914" s="102" t="b">
        <v>0</v>
      </c>
      <c r="J914" s="102" t="b">
        <v>0</v>
      </c>
      <c r="K914" s="102" t="b">
        <v>0</v>
      </c>
      <c r="L914" s="102" t="b">
        <v>0</v>
      </c>
    </row>
    <row r="915" spans="1:12" ht="15">
      <c r="A915" s="103" t="s">
        <v>367</v>
      </c>
      <c r="B915" s="102" t="s">
        <v>752</v>
      </c>
      <c r="C915" s="102">
        <v>2</v>
      </c>
      <c r="D915" s="105">
        <v>0.0004046127118650799</v>
      </c>
      <c r="E915" s="105">
        <v>0.9614846055604218</v>
      </c>
      <c r="F915" s="102" t="s">
        <v>2031</v>
      </c>
      <c r="G915" s="102" t="b">
        <v>0</v>
      </c>
      <c r="H915" s="102" t="b">
        <v>0</v>
      </c>
      <c r="I915" s="102" t="b">
        <v>0</v>
      </c>
      <c r="J915" s="102" t="b">
        <v>0</v>
      </c>
      <c r="K915" s="102" t="b">
        <v>0</v>
      </c>
      <c r="L915" s="102" t="b">
        <v>0</v>
      </c>
    </row>
    <row r="916" spans="1:12" ht="15">
      <c r="A916" s="103" t="s">
        <v>367</v>
      </c>
      <c r="B916" s="102" t="s">
        <v>1441</v>
      </c>
      <c r="C916" s="102">
        <v>2</v>
      </c>
      <c r="D916" s="105">
        <v>0.0004046127118650799</v>
      </c>
      <c r="E916" s="105">
        <v>1.6604546098964406</v>
      </c>
      <c r="F916" s="102" t="s">
        <v>2031</v>
      </c>
      <c r="G916" s="102" t="b">
        <v>0</v>
      </c>
      <c r="H916" s="102" t="b">
        <v>0</v>
      </c>
      <c r="I916" s="102" t="b">
        <v>0</v>
      </c>
      <c r="J916" s="102" t="b">
        <v>0</v>
      </c>
      <c r="K916" s="102" t="b">
        <v>1</v>
      </c>
      <c r="L916" s="102" t="b">
        <v>0</v>
      </c>
    </row>
    <row r="917" spans="1:12" ht="15">
      <c r="A917" s="103" t="s">
        <v>681</v>
      </c>
      <c r="B917" s="102" t="s">
        <v>741</v>
      </c>
      <c r="C917" s="102">
        <v>2</v>
      </c>
      <c r="D917" s="105">
        <v>0.0004046127118650799</v>
      </c>
      <c r="E917" s="105">
        <v>1.4310636536745005</v>
      </c>
      <c r="F917" s="102" t="s">
        <v>2031</v>
      </c>
      <c r="G917" s="102" t="b">
        <v>0</v>
      </c>
      <c r="H917" s="102" t="b">
        <v>0</v>
      </c>
      <c r="I917" s="102" t="b">
        <v>0</v>
      </c>
      <c r="J917" s="102" t="b">
        <v>0</v>
      </c>
      <c r="K917" s="102" t="b">
        <v>0</v>
      </c>
      <c r="L917" s="102" t="b">
        <v>0</v>
      </c>
    </row>
    <row r="918" spans="1:12" ht="15">
      <c r="A918" s="103" t="s">
        <v>833</v>
      </c>
      <c r="B918" s="102" t="s">
        <v>2004</v>
      </c>
      <c r="C918" s="102">
        <v>2</v>
      </c>
      <c r="D918" s="105">
        <v>0.00034114444375123187</v>
      </c>
      <c r="E918" s="105">
        <v>2.9732664361085286</v>
      </c>
      <c r="F918" s="102" t="s">
        <v>2031</v>
      </c>
      <c r="G918" s="102" t="b">
        <v>0</v>
      </c>
      <c r="H918" s="102" t="b">
        <v>0</v>
      </c>
      <c r="I918" s="102" t="b">
        <v>0</v>
      </c>
      <c r="J918" s="102" t="b">
        <v>0</v>
      </c>
      <c r="K918" s="102" t="b">
        <v>0</v>
      </c>
      <c r="L918" s="102" t="b">
        <v>0</v>
      </c>
    </row>
    <row r="919" spans="1:12" ht="15">
      <c r="A919" s="103" t="s">
        <v>679</v>
      </c>
      <c r="B919" s="102" t="s">
        <v>1204</v>
      </c>
      <c r="C919" s="102">
        <v>2</v>
      </c>
      <c r="D919" s="105">
        <v>0.00034114444375123187</v>
      </c>
      <c r="E919" s="105">
        <v>2.02878376395836</v>
      </c>
      <c r="F919" s="102" t="s">
        <v>2031</v>
      </c>
      <c r="G919" s="102" t="b">
        <v>0</v>
      </c>
      <c r="H919" s="102" t="b">
        <v>0</v>
      </c>
      <c r="I919" s="102" t="b">
        <v>0</v>
      </c>
      <c r="J919" s="102" t="b">
        <v>0</v>
      </c>
      <c r="K919" s="102" t="b">
        <v>0</v>
      </c>
      <c r="L919" s="102" t="b">
        <v>0</v>
      </c>
    </row>
    <row r="920" spans="1:12" ht="15">
      <c r="A920" s="103" t="s">
        <v>1462</v>
      </c>
      <c r="B920" s="102" t="s">
        <v>1068</v>
      </c>
      <c r="C920" s="102">
        <v>2</v>
      </c>
      <c r="D920" s="105">
        <v>0.0004046127118650799</v>
      </c>
      <c r="E920" s="105">
        <v>3.0982051727168285</v>
      </c>
      <c r="F920" s="102" t="s">
        <v>2031</v>
      </c>
      <c r="G920" s="102" t="b">
        <v>0</v>
      </c>
      <c r="H920" s="102" t="b">
        <v>0</v>
      </c>
      <c r="I920" s="102" t="b">
        <v>0</v>
      </c>
      <c r="J920" s="102" t="b">
        <v>0</v>
      </c>
      <c r="K920" s="102" t="b">
        <v>0</v>
      </c>
      <c r="L920" s="102" t="b">
        <v>0</v>
      </c>
    </row>
    <row r="921" spans="1:12" ht="15">
      <c r="A921" s="103" t="s">
        <v>1020</v>
      </c>
      <c r="B921" s="102" t="s">
        <v>674</v>
      </c>
      <c r="C921" s="102">
        <v>2</v>
      </c>
      <c r="D921" s="105">
        <v>0.00034114444375123187</v>
      </c>
      <c r="E921" s="105">
        <v>1.5876601625102165</v>
      </c>
      <c r="F921" s="102" t="s">
        <v>2031</v>
      </c>
      <c r="G921" s="102" t="b">
        <v>0</v>
      </c>
      <c r="H921" s="102" t="b">
        <v>0</v>
      </c>
      <c r="I921" s="102" t="b">
        <v>0</v>
      </c>
      <c r="J921" s="102" t="b">
        <v>0</v>
      </c>
      <c r="K921" s="102" t="b">
        <v>0</v>
      </c>
      <c r="L921" s="102" t="b">
        <v>0</v>
      </c>
    </row>
    <row r="922" spans="1:12" ht="15">
      <c r="A922" s="103" t="s">
        <v>782</v>
      </c>
      <c r="B922" s="102" t="s">
        <v>671</v>
      </c>
      <c r="C922" s="102">
        <v>2</v>
      </c>
      <c r="D922" s="105">
        <v>0.0004046127118650799</v>
      </c>
      <c r="E922" s="105">
        <v>0.7837761224091611</v>
      </c>
      <c r="F922" s="102" t="s">
        <v>2031</v>
      </c>
      <c r="G922" s="102" t="b">
        <v>0</v>
      </c>
      <c r="H922" s="102" t="b">
        <v>0</v>
      </c>
      <c r="I922" s="102" t="b">
        <v>0</v>
      </c>
      <c r="J922" s="102" t="b">
        <v>0</v>
      </c>
      <c r="K922" s="102" t="b">
        <v>0</v>
      </c>
      <c r="L922" s="102" t="b">
        <v>0</v>
      </c>
    </row>
    <row r="923" spans="1:12" ht="15">
      <c r="A923" s="103" t="s">
        <v>703</v>
      </c>
      <c r="B923" s="102" t="s">
        <v>1020</v>
      </c>
      <c r="C923" s="102">
        <v>2</v>
      </c>
      <c r="D923" s="105">
        <v>0.0004046127118650799</v>
      </c>
      <c r="E923" s="105">
        <v>2.160353079465673</v>
      </c>
      <c r="F923" s="102" t="s">
        <v>2031</v>
      </c>
      <c r="G923" s="102" t="b">
        <v>0</v>
      </c>
      <c r="H923" s="102" t="b">
        <v>0</v>
      </c>
      <c r="I923" s="102" t="b">
        <v>0</v>
      </c>
      <c r="J923" s="102" t="b">
        <v>0</v>
      </c>
      <c r="K923" s="102" t="b">
        <v>0</v>
      </c>
      <c r="L923" s="102" t="b">
        <v>0</v>
      </c>
    </row>
    <row r="924" spans="1:12" ht="15">
      <c r="A924" s="103" t="s">
        <v>719</v>
      </c>
      <c r="B924" s="102" t="s">
        <v>693</v>
      </c>
      <c r="C924" s="102">
        <v>2</v>
      </c>
      <c r="D924" s="105">
        <v>0.0004046127118650799</v>
      </c>
      <c r="E924" s="105">
        <v>1.4469271587186847</v>
      </c>
      <c r="F924" s="102" t="s">
        <v>2031</v>
      </c>
      <c r="G924" s="102" t="b">
        <v>0</v>
      </c>
      <c r="H924" s="102" t="b">
        <v>0</v>
      </c>
      <c r="I924" s="102" t="b">
        <v>0</v>
      </c>
      <c r="J924" s="102" t="b">
        <v>0</v>
      </c>
      <c r="K924" s="102" t="b">
        <v>1</v>
      </c>
      <c r="L924" s="102" t="b">
        <v>0</v>
      </c>
    </row>
    <row r="925" spans="1:12" ht="15">
      <c r="A925" s="103" t="s">
        <v>695</v>
      </c>
      <c r="B925" s="102" t="s">
        <v>672</v>
      </c>
      <c r="C925" s="102">
        <v>2</v>
      </c>
      <c r="D925" s="105">
        <v>0.00034114444375123187</v>
      </c>
      <c r="E925" s="105">
        <v>0.689965207404979</v>
      </c>
      <c r="F925" s="102" t="s">
        <v>2031</v>
      </c>
      <c r="G925" s="102" t="b">
        <v>0</v>
      </c>
      <c r="H925" s="102" t="b">
        <v>0</v>
      </c>
      <c r="I925" s="102" t="b">
        <v>0</v>
      </c>
      <c r="J925" s="102" t="b">
        <v>0</v>
      </c>
      <c r="K925" s="102" t="b">
        <v>0</v>
      </c>
      <c r="L925" s="102" t="b">
        <v>0</v>
      </c>
    </row>
    <row r="926" spans="1:12" ht="15">
      <c r="A926" s="103" t="s">
        <v>866</v>
      </c>
      <c r="B926" s="102" t="s">
        <v>1471</v>
      </c>
      <c r="C926" s="102">
        <v>2</v>
      </c>
      <c r="D926" s="105">
        <v>0.0004046127118650799</v>
      </c>
      <c r="E926" s="105">
        <v>2.8429326676135225</v>
      </c>
      <c r="F926" s="102" t="s">
        <v>2031</v>
      </c>
      <c r="G926" s="102" t="b">
        <v>0</v>
      </c>
      <c r="H926" s="102" t="b">
        <v>0</v>
      </c>
      <c r="I926" s="102" t="b">
        <v>0</v>
      </c>
      <c r="J926" s="102" t="b">
        <v>0</v>
      </c>
      <c r="K926" s="102" t="b">
        <v>0</v>
      </c>
      <c r="L926" s="102" t="b">
        <v>0</v>
      </c>
    </row>
    <row r="927" spans="1:12" ht="15">
      <c r="A927" s="103" t="s">
        <v>866</v>
      </c>
      <c r="B927" s="102" t="s">
        <v>1207</v>
      </c>
      <c r="C927" s="102">
        <v>2</v>
      </c>
      <c r="D927" s="105">
        <v>0.0004046127118650799</v>
      </c>
      <c r="E927" s="105">
        <v>2.7179939310052226</v>
      </c>
      <c r="F927" s="102" t="s">
        <v>2031</v>
      </c>
      <c r="G927" s="102" t="b">
        <v>0</v>
      </c>
      <c r="H927" s="102" t="b">
        <v>0</v>
      </c>
      <c r="I927" s="102" t="b">
        <v>0</v>
      </c>
      <c r="J927" s="102" t="b">
        <v>0</v>
      </c>
      <c r="K927" s="102" t="b">
        <v>0</v>
      </c>
      <c r="L927" s="102" t="b">
        <v>0</v>
      </c>
    </row>
    <row r="928" spans="1:12" ht="15">
      <c r="A928" s="103" t="s">
        <v>732</v>
      </c>
      <c r="B928" s="102" t="s">
        <v>791</v>
      </c>
      <c r="C928" s="102">
        <v>2</v>
      </c>
      <c r="D928" s="105">
        <v>0.0004046127118650799</v>
      </c>
      <c r="E928" s="105">
        <v>1.9163615847720559</v>
      </c>
      <c r="F928" s="102" t="s">
        <v>2031</v>
      </c>
      <c r="G928" s="102" t="b">
        <v>0</v>
      </c>
      <c r="H928" s="102" t="b">
        <v>0</v>
      </c>
      <c r="I928" s="102" t="b">
        <v>0</v>
      </c>
      <c r="J928" s="102" t="b">
        <v>0</v>
      </c>
      <c r="K928" s="102" t="b">
        <v>0</v>
      </c>
      <c r="L928" s="102" t="b">
        <v>0</v>
      </c>
    </row>
    <row r="929" spans="1:12" ht="15">
      <c r="A929" s="103" t="s">
        <v>833</v>
      </c>
      <c r="B929" s="102" t="s">
        <v>767</v>
      </c>
      <c r="C929" s="102">
        <v>2</v>
      </c>
      <c r="D929" s="105">
        <v>0.0004046127118650799</v>
      </c>
      <c r="E929" s="105">
        <v>2.1281683960942717</v>
      </c>
      <c r="F929" s="102" t="s">
        <v>2031</v>
      </c>
      <c r="G929" s="102" t="b">
        <v>0</v>
      </c>
      <c r="H929" s="102" t="b">
        <v>0</v>
      </c>
      <c r="I929" s="102" t="b">
        <v>0</v>
      </c>
      <c r="J929" s="102" t="b">
        <v>0</v>
      </c>
      <c r="K929" s="102" t="b">
        <v>0</v>
      </c>
      <c r="L929" s="102" t="b">
        <v>0</v>
      </c>
    </row>
    <row r="930" spans="1:12" ht="15">
      <c r="A930" s="103" t="s">
        <v>681</v>
      </c>
      <c r="B930" s="102" t="s">
        <v>672</v>
      </c>
      <c r="C930" s="102">
        <v>2</v>
      </c>
      <c r="D930" s="105">
        <v>0.00034114444375123187</v>
      </c>
      <c r="E930" s="105">
        <v>0.5823313290051495</v>
      </c>
      <c r="F930" s="102" t="s">
        <v>2031</v>
      </c>
      <c r="G930" s="102" t="b">
        <v>0</v>
      </c>
      <c r="H930" s="102" t="b">
        <v>0</v>
      </c>
      <c r="I930" s="102" t="b">
        <v>0</v>
      </c>
      <c r="J930" s="102" t="b">
        <v>0</v>
      </c>
      <c r="K930" s="102" t="b">
        <v>0</v>
      </c>
      <c r="L930" s="102" t="b">
        <v>0</v>
      </c>
    </row>
    <row r="931" spans="1:12" ht="15">
      <c r="A931" s="103" t="s">
        <v>671</v>
      </c>
      <c r="B931" s="102" t="s">
        <v>1080</v>
      </c>
      <c r="C931" s="102">
        <v>2</v>
      </c>
      <c r="D931" s="105">
        <v>0.0004046127118650799</v>
      </c>
      <c r="E931" s="105">
        <v>1.2024144244663844</v>
      </c>
      <c r="F931" s="102" t="s">
        <v>2031</v>
      </c>
      <c r="G931" s="102" t="b">
        <v>0</v>
      </c>
      <c r="H931" s="102" t="b">
        <v>0</v>
      </c>
      <c r="I931" s="102" t="b">
        <v>0</v>
      </c>
      <c r="J931" s="102" t="b">
        <v>0</v>
      </c>
      <c r="K931" s="102" t="b">
        <v>0</v>
      </c>
      <c r="L931" s="102" t="b">
        <v>0</v>
      </c>
    </row>
    <row r="932" spans="1:12" ht="15">
      <c r="A932" s="103" t="s">
        <v>774</v>
      </c>
      <c r="B932" s="102" t="s">
        <v>732</v>
      </c>
      <c r="C932" s="102">
        <v>2</v>
      </c>
      <c r="D932" s="105">
        <v>0.0004046127118650799</v>
      </c>
      <c r="E932" s="105">
        <v>1.8494147951414428</v>
      </c>
      <c r="F932" s="102" t="s">
        <v>2031</v>
      </c>
      <c r="G932" s="102" t="b">
        <v>0</v>
      </c>
      <c r="H932" s="102" t="b">
        <v>0</v>
      </c>
      <c r="I932" s="102" t="b">
        <v>0</v>
      </c>
      <c r="J932" s="102" t="b">
        <v>0</v>
      </c>
      <c r="K932" s="102" t="b">
        <v>0</v>
      </c>
      <c r="L932" s="102" t="b">
        <v>0</v>
      </c>
    </row>
    <row r="933" spans="1:12" ht="15">
      <c r="A933" s="103" t="s">
        <v>781</v>
      </c>
      <c r="B933" s="102" t="s">
        <v>1224</v>
      </c>
      <c r="C933" s="102">
        <v>2</v>
      </c>
      <c r="D933" s="105">
        <v>0.0004046127118650799</v>
      </c>
      <c r="E933" s="105">
        <v>2.558293088137711</v>
      </c>
      <c r="F933" s="102" t="s">
        <v>2031</v>
      </c>
      <c r="G933" s="102" t="b">
        <v>0</v>
      </c>
      <c r="H933" s="102" t="b">
        <v>0</v>
      </c>
      <c r="I933" s="102" t="b">
        <v>0</v>
      </c>
      <c r="J933" s="102" t="b">
        <v>0</v>
      </c>
      <c r="K933" s="102" t="b">
        <v>0</v>
      </c>
      <c r="L933" s="102" t="b">
        <v>0</v>
      </c>
    </row>
    <row r="934" spans="1:12" ht="15">
      <c r="A934" s="103" t="s">
        <v>1224</v>
      </c>
      <c r="B934" s="102" t="s">
        <v>1011</v>
      </c>
      <c r="C934" s="102">
        <v>2</v>
      </c>
      <c r="D934" s="105">
        <v>0.0004046127118650799</v>
      </c>
      <c r="E934" s="105">
        <v>2.894085190060904</v>
      </c>
      <c r="F934" s="102" t="s">
        <v>2031</v>
      </c>
      <c r="G934" s="102" t="b">
        <v>0</v>
      </c>
      <c r="H934" s="102" t="b">
        <v>0</v>
      </c>
      <c r="I934" s="102" t="b">
        <v>0</v>
      </c>
      <c r="J934" s="102" t="b">
        <v>0</v>
      </c>
      <c r="K934" s="102" t="b">
        <v>0</v>
      </c>
      <c r="L934" s="102" t="b">
        <v>0</v>
      </c>
    </row>
    <row r="935" spans="1:12" ht="15">
      <c r="A935" s="103" t="s">
        <v>728</v>
      </c>
      <c r="B935" s="102" t="s">
        <v>2022</v>
      </c>
      <c r="C935" s="102">
        <v>2</v>
      </c>
      <c r="D935" s="105">
        <v>0.0004046127118650799</v>
      </c>
      <c r="E935" s="105">
        <v>2.6722364404445473</v>
      </c>
      <c r="F935" s="102" t="s">
        <v>2031</v>
      </c>
      <c r="G935" s="102" t="b">
        <v>0</v>
      </c>
      <c r="H935" s="102" t="b">
        <v>0</v>
      </c>
      <c r="I935" s="102" t="b">
        <v>0</v>
      </c>
      <c r="J935" s="102" t="b">
        <v>0</v>
      </c>
      <c r="K935" s="102" t="b">
        <v>0</v>
      </c>
      <c r="L935" s="102" t="b">
        <v>0</v>
      </c>
    </row>
    <row r="936" spans="1:12" ht="15">
      <c r="A936" s="103" t="s">
        <v>2024</v>
      </c>
      <c r="B936" s="102" t="s">
        <v>836</v>
      </c>
      <c r="C936" s="102">
        <v>2</v>
      </c>
      <c r="D936" s="105">
        <v>0.0004046127118650799</v>
      </c>
      <c r="E936" s="105">
        <v>2.9732664361085286</v>
      </c>
      <c r="F936" s="102" t="s">
        <v>2031</v>
      </c>
      <c r="G936" s="102" t="b">
        <v>0</v>
      </c>
      <c r="H936" s="102" t="b">
        <v>0</v>
      </c>
      <c r="I936" s="102" t="b">
        <v>0</v>
      </c>
      <c r="J936" s="102" t="b">
        <v>0</v>
      </c>
      <c r="K936" s="102" t="b">
        <v>0</v>
      </c>
      <c r="L936" s="102" t="b">
        <v>0</v>
      </c>
    </row>
    <row r="937" spans="1:12" ht="15">
      <c r="A937" s="103" t="s">
        <v>769</v>
      </c>
      <c r="B937" s="102" t="s">
        <v>2025</v>
      </c>
      <c r="C937" s="102">
        <v>2</v>
      </c>
      <c r="D937" s="105">
        <v>0.0004046127118650799</v>
      </c>
      <c r="E937" s="105">
        <v>2.827138400430291</v>
      </c>
      <c r="F937" s="102" t="s">
        <v>2031</v>
      </c>
      <c r="G937" s="102" t="b">
        <v>0</v>
      </c>
      <c r="H937" s="102" t="b">
        <v>0</v>
      </c>
      <c r="I937" s="102" t="b">
        <v>0</v>
      </c>
      <c r="J937" s="102" t="b">
        <v>0</v>
      </c>
      <c r="K937" s="102" t="b">
        <v>0</v>
      </c>
      <c r="L937" s="102" t="b">
        <v>0</v>
      </c>
    </row>
    <row r="938" spans="1:12" ht="15">
      <c r="A938" s="103" t="s">
        <v>367</v>
      </c>
      <c r="B938" s="102" t="s">
        <v>672</v>
      </c>
      <c r="C938" s="102">
        <v>15</v>
      </c>
      <c r="D938" s="105">
        <v>0.0028603710741463193</v>
      </c>
      <c r="E938" s="105">
        <v>1.507497274604142</v>
      </c>
      <c r="F938" s="102" t="s">
        <v>649</v>
      </c>
      <c r="G938" s="102" t="b">
        <v>0</v>
      </c>
      <c r="H938" s="102" t="b">
        <v>0</v>
      </c>
      <c r="I938" s="102" t="b">
        <v>0</v>
      </c>
      <c r="J938" s="102" t="b">
        <v>0</v>
      </c>
      <c r="K938" s="102" t="b">
        <v>0</v>
      </c>
      <c r="L938" s="102" t="b">
        <v>0</v>
      </c>
    </row>
    <row r="939" spans="1:12" ht="15">
      <c r="A939" s="103" t="s">
        <v>827</v>
      </c>
      <c r="B939" s="102" t="s">
        <v>825</v>
      </c>
      <c r="C939" s="102">
        <v>8</v>
      </c>
      <c r="D939" s="105">
        <v>0.0033343578612832813</v>
      </c>
      <c r="E939" s="105">
        <v>2.404757717935362</v>
      </c>
      <c r="F939" s="102" t="s">
        <v>649</v>
      </c>
      <c r="G939" s="102" t="b">
        <v>0</v>
      </c>
      <c r="H939" s="102" t="b">
        <v>0</v>
      </c>
      <c r="I939" s="102" t="b">
        <v>0</v>
      </c>
      <c r="J939" s="102" t="b">
        <v>0</v>
      </c>
      <c r="K939" s="102" t="b">
        <v>0</v>
      </c>
      <c r="L939" s="102" t="b">
        <v>0</v>
      </c>
    </row>
    <row r="940" spans="1:12" ht="15">
      <c r="A940" s="103" t="s">
        <v>700</v>
      </c>
      <c r="B940" s="102" t="s">
        <v>671</v>
      </c>
      <c r="C940" s="102">
        <v>7</v>
      </c>
      <c r="D940" s="105">
        <v>0.002917563128622871</v>
      </c>
      <c r="E940" s="105">
        <v>1.2765226126978328</v>
      </c>
      <c r="F940" s="102" t="s">
        <v>649</v>
      </c>
      <c r="G940" s="102" t="b">
        <v>0</v>
      </c>
      <c r="H940" s="102" t="b">
        <v>0</v>
      </c>
      <c r="I940" s="102" t="b">
        <v>0</v>
      </c>
      <c r="J940" s="102" t="b">
        <v>0</v>
      </c>
      <c r="K940" s="102" t="b">
        <v>0</v>
      </c>
      <c r="L940" s="102" t="b">
        <v>0</v>
      </c>
    </row>
    <row r="941" spans="1:12" ht="15">
      <c r="A941" s="103" t="s">
        <v>748</v>
      </c>
      <c r="B941" s="102" t="s">
        <v>901</v>
      </c>
      <c r="C941" s="102">
        <v>7</v>
      </c>
      <c r="D941" s="105">
        <v>0.0036469539107785885</v>
      </c>
      <c r="E941" s="105">
        <v>2.4948283064131127</v>
      </c>
      <c r="F941" s="102" t="s">
        <v>649</v>
      </c>
      <c r="G941" s="102" t="b">
        <v>0</v>
      </c>
      <c r="H941" s="102" t="b">
        <v>0</v>
      </c>
      <c r="I941" s="102" t="b">
        <v>0</v>
      </c>
      <c r="J941" s="102" t="b">
        <v>0</v>
      </c>
      <c r="K941" s="102" t="b">
        <v>0</v>
      </c>
      <c r="L941" s="102" t="b">
        <v>0</v>
      </c>
    </row>
    <row r="942" spans="1:12" ht="15">
      <c r="A942" s="103" t="s">
        <v>778</v>
      </c>
      <c r="B942" s="102" t="s">
        <v>879</v>
      </c>
      <c r="C942" s="102">
        <v>7</v>
      </c>
      <c r="D942" s="105">
        <v>0.0036469539107785885</v>
      </c>
      <c r="E942" s="105">
        <v>2.3979182934050565</v>
      </c>
      <c r="F942" s="102" t="s">
        <v>649</v>
      </c>
      <c r="G942" s="102" t="b">
        <v>0</v>
      </c>
      <c r="H942" s="102" t="b">
        <v>1</v>
      </c>
      <c r="I942" s="102" t="b">
        <v>0</v>
      </c>
      <c r="J942" s="102" t="b">
        <v>0</v>
      </c>
      <c r="K942" s="102" t="b">
        <v>1</v>
      </c>
      <c r="L942" s="102" t="b">
        <v>0</v>
      </c>
    </row>
    <row r="943" spans="1:12" ht="15">
      <c r="A943" s="103" t="s">
        <v>672</v>
      </c>
      <c r="B943" s="102" t="s">
        <v>676</v>
      </c>
      <c r="C943" s="102">
        <v>6</v>
      </c>
      <c r="D943" s="105">
        <v>0.0018755762969718452</v>
      </c>
      <c r="E943" s="105">
        <v>1.762769779707448</v>
      </c>
      <c r="F943" s="102" t="s">
        <v>649</v>
      </c>
      <c r="G943" s="102" t="b">
        <v>0</v>
      </c>
      <c r="H943" s="102" t="b">
        <v>0</v>
      </c>
      <c r="I943" s="102" t="b">
        <v>0</v>
      </c>
      <c r="J943" s="102" t="b">
        <v>0</v>
      </c>
      <c r="K943" s="102" t="b">
        <v>0</v>
      </c>
      <c r="L943" s="102" t="b">
        <v>0</v>
      </c>
    </row>
    <row r="944" spans="1:12" ht="15">
      <c r="A944" s="103" t="s">
        <v>859</v>
      </c>
      <c r="B944" s="102" t="s">
        <v>700</v>
      </c>
      <c r="C944" s="102">
        <v>6</v>
      </c>
      <c r="D944" s="105">
        <v>0.0025007683959624607</v>
      </c>
      <c r="E944" s="105">
        <v>2.0272356147345367</v>
      </c>
      <c r="F944" s="102" t="s">
        <v>649</v>
      </c>
      <c r="G944" s="102" t="b">
        <v>0</v>
      </c>
      <c r="H944" s="102" t="b">
        <v>0</v>
      </c>
      <c r="I944" s="102" t="b">
        <v>0</v>
      </c>
      <c r="J944" s="102" t="b">
        <v>0</v>
      </c>
      <c r="K944" s="102" t="b">
        <v>0</v>
      </c>
      <c r="L944" s="102" t="b">
        <v>0</v>
      </c>
    </row>
    <row r="945" spans="1:12" ht="15">
      <c r="A945" s="103" t="s">
        <v>672</v>
      </c>
      <c r="B945" s="102" t="s">
        <v>671</v>
      </c>
      <c r="C945" s="102">
        <v>5</v>
      </c>
      <c r="D945" s="105">
        <v>0.0015629802474765378</v>
      </c>
      <c r="E945" s="105">
        <v>0.9239206889701926</v>
      </c>
      <c r="F945" s="102" t="s">
        <v>649</v>
      </c>
      <c r="G945" s="102" t="b">
        <v>0</v>
      </c>
      <c r="H945" s="102" t="b">
        <v>0</v>
      </c>
      <c r="I945" s="102" t="b">
        <v>0</v>
      </c>
      <c r="J945" s="102" t="b">
        <v>0</v>
      </c>
      <c r="K945" s="102" t="b">
        <v>0</v>
      </c>
      <c r="L945" s="102" t="b">
        <v>0</v>
      </c>
    </row>
    <row r="946" spans="1:12" ht="15">
      <c r="A946" s="103" t="s">
        <v>1012</v>
      </c>
      <c r="B946" s="102" t="s">
        <v>1072</v>
      </c>
      <c r="C946" s="102">
        <v>5</v>
      </c>
      <c r="D946" s="105">
        <v>0.002604967079127563</v>
      </c>
      <c r="E946" s="105">
        <v>2.6777589899990994</v>
      </c>
      <c r="F946" s="102" t="s">
        <v>649</v>
      </c>
      <c r="G946" s="102" t="b">
        <v>0</v>
      </c>
      <c r="H946" s="102" t="b">
        <v>0</v>
      </c>
      <c r="I946" s="102" t="b">
        <v>0</v>
      </c>
      <c r="J946" s="102" t="b">
        <v>0</v>
      </c>
      <c r="K946" s="102" t="b">
        <v>0</v>
      </c>
      <c r="L946" s="102" t="b">
        <v>0</v>
      </c>
    </row>
    <row r="947" spans="1:12" ht="15">
      <c r="A947" s="103" t="s">
        <v>825</v>
      </c>
      <c r="B947" s="102" t="s">
        <v>714</v>
      </c>
      <c r="C947" s="102">
        <v>5</v>
      </c>
      <c r="D947" s="105">
        <v>0.002604967079127563</v>
      </c>
      <c r="E947" s="105">
        <v>2.0866943829726</v>
      </c>
      <c r="F947" s="102" t="s">
        <v>649</v>
      </c>
      <c r="G947" s="102" t="b">
        <v>0</v>
      </c>
      <c r="H947" s="102" t="b">
        <v>0</v>
      </c>
      <c r="I947" s="102" t="b">
        <v>0</v>
      </c>
      <c r="J947" s="102" t="b">
        <v>0</v>
      </c>
      <c r="K947" s="102" t="b">
        <v>0</v>
      </c>
      <c r="L947" s="102" t="b">
        <v>0</v>
      </c>
    </row>
    <row r="948" spans="1:12" ht="15">
      <c r="A948" s="103" t="s">
        <v>717</v>
      </c>
      <c r="B948" s="102" t="s">
        <v>916</v>
      </c>
      <c r="C948" s="102">
        <v>5</v>
      </c>
      <c r="D948" s="105">
        <v>0.0015629802474765378</v>
      </c>
      <c r="E948" s="105">
        <v>2.2627856420282813</v>
      </c>
      <c r="F948" s="102" t="s">
        <v>649</v>
      </c>
      <c r="G948" s="102" t="b">
        <v>0</v>
      </c>
      <c r="H948" s="102" t="b">
        <v>0</v>
      </c>
      <c r="I948" s="102" t="b">
        <v>0</v>
      </c>
      <c r="J948" s="102" t="b">
        <v>0</v>
      </c>
      <c r="K948" s="102" t="b">
        <v>0</v>
      </c>
      <c r="L948" s="102" t="b">
        <v>0</v>
      </c>
    </row>
    <row r="949" spans="1:12" ht="15">
      <c r="A949" s="103" t="s">
        <v>671</v>
      </c>
      <c r="B949" s="102" t="s">
        <v>949</v>
      </c>
      <c r="C949" s="102">
        <v>4</v>
      </c>
      <c r="D949" s="105">
        <v>0.001423369641537201</v>
      </c>
      <c r="E949" s="105">
        <v>1.6363663048408743</v>
      </c>
      <c r="F949" s="102" t="s">
        <v>649</v>
      </c>
      <c r="G949" s="102" t="b">
        <v>0</v>
      </c>
      <c r="H949" s="102" t="b">
        <v>0</v>
      </c>
      <c r="I949" s="102" t="b">
        <v>0</v>
      </c>
      <c r="J949" s="102" t="b">
        <v>0</v>
      </c>
      <c r="K949" s="102" t="b">
        <v>0</v>
      </c>
      <c r="L949" s="102" t="b">
        <v>0</v>
      </c>
    </row>
    <row r="950" spans="1:12" ht="15">
      <c r="A950" s="103" t="s">
        <v>726</v>
      </c>
      <c r="B950" s="102" t="s">
        <v>702</v>
      </c>
      <c r="C950" s="102">
        <v>4</v>
      </c>
      <c r="D950" s="105">
        <v>0.0016671789306416406</v>
      </c>
      <c r="E950" s="105">
        <v>2.2384262961688366</v>
      </c>
      <c r="F950" s="102" t="s">
        <v>649</v>
      </c>
      <c r="G950" s="102" t="b">
        <v>0</v>
      </c>
      <c r="H950" s="102" t="b">
        <v>0</v>
      </c>
      <c r="I950" s="102" t="b">
        <v>0</v>
      </c>
      <c r="J950" s="102" t="b">
        <v>0</v>
      </c>
      <c r="K950" s="102" t="b">
        <v>0</v>
      </c>
      <c r="L950" s="102" t="b">
        <v>0</v>
      </c>
    </row>
    <row r="951" spans="1:12" ht="15">
      <c r="A951" s="103" t="s">
        <v>795</v>
      </c>
      <c r="B951" s="102" t="s">
        <v>820</v>
      </c>
      <c r="C951" s="102">
        <v>4</v>
      </c>
      <c r="D951" s="105">
        <v>0.0012503841979812304</v>
      </c>
      <c r="E951" s="105">
        <v>2.434720941312805</v>
      </c>
      <c r="F951" s="102" t="s">
        <v>649</v>
      </c>
      <c r="G951" s="102" t="b">
        <v>0</v>
      </c>
      <c r="H951" s="102" t="b">
        <v>0</v>
      </c>
      <c r="I951" s="102" t="b">
        <v>0</v>
      </c>
      <c r="J951" s="102" t="b">
        <v>0</v>
      </c>
      <c r="K951" s="102" t="b">
        <v>0</v>
      </c>
      <c r="L951" s="102" t="b">
        <v>0</v>
      </c>
    </row>
    <row r="952" spans="1:12" ht="15">
      <c r="A952" s="103" t="s">
        <v>904</v>
      </c>
      <c r="B952" s="102" t="s">
        <v>859</v>
      </c>
      <c r="C952" s="102">
        <v>4</v>
      </c>
      <c r="D952" s="105">
        <v>0.0020839736633020507</v>
      </c>
      <c r="E952" s="105">
        <v>2.309782204704505</v>
      </c>
      <c r="F952" s="102" t="s">
        <v>649</v>
      </c>
      <c r="G952" s="102" t="b">
        <v>0</v>
      </c>
      <c r="H952" s="102" t="b">
        <v>0</v>
      </c>
      <c r="I952" s="102" t="b">
        <v>0</v>
      </c>
      <c r="J952" s="102" t="b">
        <v>0</v>
      </c>
      <c r="K952" s="102" t="b">
        <v>0</v>
      </c>
      <c r="L952" s="102" t="b">
        <v>0</v>
      </c>
    </row>
    <row r="953" spans="1:12" ht="15">
      <c r="A953" s="103" t="s">
        <v>686</v>
      </c>
      <c r="B953" s="102" t="s">
        <v>896</v>
      </c>
      <c r="C953" s="102">
        <v>4</v>
      </c>
      <c r="D953" s="105">
        <v>0.0020839736633020507</v>
      </c>
      <c r="E953" s="105">
        <v>1.924431323340488</v>
      </c>
      <c r="F953" s="102" t="s">
        <v>649</v>
      </c>
      <c r="G953" s="102" t="b">
        <v>0</v>
      </c>
      <c r="H953" s="102" t="b">
        <v>0</v>
      </c>
      <c r="I953" s="102" t="b">
        <v>0</v>
      </c>
      <c r="J953" s="102" t="b">
        <v>0</v>
      </c>
      <c r="K953" s="102" t="b">
        <v>0</v>
      </c>
      <c r="L953" s="102" t="b">
        <v>0</v>
      </c>
    </row>
    <row r="954" spans="1:12" ht="15">
      <c r="A954" s="103" t="s">
        <v>1033</v>
      </c>
      <c r="B954" s="102" t="s">
        <v>367</v>
      </c>
      <c r="C954" s="102">
        <v>4</v>
      </c>
      <c r="D954" s="105">
        <v>0.0020839736633020507</v>
      </c>
      <c r="E954" s="105">
        <v>1.8996077396154556</v>
      </c>
      <c r="F954" s="102" t="s">
        <v>649</v>
      </c>
      <c r="G954" s="102" t="b">
        <v>0</v>
      </c>
      <c r="H954" s="102" t="b">
        <v>1</v>
      </c>
      <c r="I954" s="102" t="b">
        <v>0</v>
      </c>
      <c r="J954" s="102" t="b">
        <v>0</v>
      </c>
      <c r="K954" s="102" t="b">
        <v>0</v>
      </c>
      <c r="L954" s="102" t="b">
        <v>0</v>
      </c>
    </row>
    <row r="955" spans="1:12" ht="15">
      <c r="A955" s="103" t="s">
        <v>367</v>
      </c>
      <c r="B955" s="102" t="s">
        <v>688</v>
      </c>
      <c r="C955" s="102">
        <v>4</v>
      </c>
      <c r="D955" s="105">
        <v>0.0020839736633020507</v>
      </c>
      <c r="E955" s="105">
        <v>1.1794484362094988</v>
      </c>
      <c r="F955" s="102" t="s">
        <v>649</v>
      </c>
      <c r="G955" s="102" t="b">
        <v>0</v>
      </c>
      <c r="H955" s="102" t="b">
        <v>0</v>
      </c>
      <c r="I955" s="102" t="b">
        <v>0</v>
      </c>
      <c r="J955" s="102" t="b">
        <v>0</v>
      </c>
      <c r="K955" s="102" t="b">
        <v>0</v>
      </c>
      <c r="L955" s="102" t="b">
        <v>0</v>
      </c>
    </row>
    <row r="956" spans="1:12" ht="15">
      <c r="A956" s="103" t="s">
        <v>671</v>
      </c>
      <c r="B956" s="102" t="s">
        <v>367</v>
      </c>
      <c r="C956" s="102">
        <v>3</v>
      </c>
      <c r="D956" s="105">
        <v>0.0010675272311529008</v>
      </c>
      <c r="E956" s="105">
        <v>0.7332763178489308</v>
      </c>
      <c r="F956" s="102" t="s">
        <v>649</v>
      </c>
      <c r="G956" s="102" t="b">
        <v>0</v>
      </c>
      <c r="H956" s="102" t="b">
        <v>0</v>
      </c>
      <c r="I956" s="102" t="b">
        <v>0</v>
      </c>
      <c r="J956" s="102" t="b">
        <v>0</v>
      </c>
      <c r="K956" s="102" t="b">
        <v>0</v>
      </c>
      <c r="L956" s="102" t="b">
        <v>0</v>
      </c>
    </row>
    <row r="957" spans="1:12" ht="15">
      <c r="A957" s="103" t="s">
        <v>698</v>
      </c>
      <c r="B957" s="102" t="s">
        <v>958</v>
      </c>
      <c r="C957" s="102">
        <v>3</v>
      </c>
      <c r="D957" s="105">
        <v>0.0012503841979812304</v>
      </c>
      <c r="E957" s="105">
        <v>2.2340614907663867</v>
      </c>
      <c r="F957" s="102" t="s">
        <v>649</v>
      </c>
      <c r="G957" s="102" t="b">
        <v>0</v>
      </c>
      <c r="H957" s="102" t="b">
        <v>0</v>
      </c>
      <c r="I957" s="102" t="b">
        <v>0</v>
      </c>
      <c r="J957" s="102" t="b">
        <v>0</v>
      </c>
      <c r="K957" s="102" t="b">
        <v>0</v>
      </c>
      <c r="L957" s="102" t="b">
        <v>0</v>
      </c>
    </row>
    <row r="958" spans="1:12" ht="15">
      <c r="A958" s="103" t="s">
        <v>686</v>
      </c>
      <c r="B958" s="102" t="s">
        <v>826</v>
      </c>
      <c r="C958" s="102">
        <v>3</v>
      </c>
      <c r="D958" s="105">
        <v>0.0015629802474765378</v>
      </c>
      <c r="E958" s="105">
        <v>1.924431323340488</v>
      </c>
      <c r="F958" s="102" t="s">
        <v>649</v>
      </c>
      <c r="G958" s="102" t="b">
        <v>0</v>
      </c>
      <c r="H958" s="102" t="b">
        <v>0</v>
      </c>
      <c r="I958" s="102" t="b">
        <v>0</v>
      </c>
      <c r="J958" s="102" t="b">
        <v>0</v>
      </c>
      <c r="K958" s="102" t="b">
        <v>0</v>
      </c>
      <c r="L958" s="102" t="b">
        <v>0</v>
      </c>
    </row>
    <row r="959" spans="1:12" ht="15">
      <c r="A959" s="103" t="s">
        <v>822</v>
      </c>
      <c r="B959" s="102" t="s">
        <v>887</v>
      </c>
      <c r="C959" s="102">
        <v>3</v>
      </c>
      <c r="D959" s="105">
        <v>0.0012503841979812304</v>
      </c>
      <c r="E959" s="105">
        <v>2.853850249054781</v>
      </c>
      <c r="F959" s="102" t="s">
        <v>649</v>
      </c>
      <c r="G959" s="102" t="b">
        <v>0</v>
      </c>
      <c r="H959" s="102" t="b">
        <v>0</v>
      </c>
      <c r="I959" s="102" t="b">
        <v>0</v>
      </c>
      <c r="J959" s="102" t="b">
        <v>0</v>
      </c>
      <c r="K959" s="102" t="b">
        <v>0</v>
      </c>
      <c r="L959" s="102" t="b">
        <v>0</v>
      </c>
    </row>
    <row r="960" spans="1:12" ht="15">
      <c r="A960" s="103" t="s">
        <v>737</v>
      </c>
      <c r="B960" s="102" t="s">
        <v>681</v>
      </c>
      <c r="C960" s="102">
        <v>3</v>
      </c>
      <c r="D960" s="105">
        <v>0.0015629802474765378</v>
      </c>
      <c r="E960" s="105">
        <v>1.7776954576373436</v>
      </c>
      <c r="F960" s="102" t="s">
        <v>649</v>
      </c>
      <c r="G960" s="102" t="b">
        <v>0</v>
      </c>
      <c r="H960" s="102" t="b">
        <v>0</v>
      </c>
      <c r="I960" s="102" t="b">
        <v>0</v>
      </c>
      <c r="J960" s="102" t="b">
        <v>0</v>
      </c>
      <c r="K960" s="102" t="b">
        <v>0</v>
      </c>
      <c r="L960" s="102" t="b">
        <v>0</v>
      </c>
    </row>
    <row r="961" spans="1:12" ht="15">
      <c r="A961" s="103" t="s">
        <v>671</v>
      </c>
      <c r="B961" s="102" t="s">
        <v>681</v>
      </c>
      <c r="C961" s="102">
        <v>3</v>
      </c>
      <c r="D961" s="105">
        <v>0.0015629802474765378</v>
      </c>
      <c r="E961" s="105">
        <v>1.248186133457993</v>
      </c>
      <c r="F961" s="102" t="s">
        <v>649</v>
      </c>
      <c r="G961" s="102" t="b">
        <v>0</v>
      </c>
      <c r="H961" s="102" t="b">
        <v>0</v>
      </c>
      <c r="I961" s="102" t="b">
        <v>0</v>
      </c>
      <c r="J961" s="102" t="b">
        <v>0</v>
      </c>
      <c r="K961" s="102" t="b">
        <v>0</v>
      </c>
      <c r="L961" s="102" t="b">
        <v>0</v>
      </c>
    </row>
    <row r="962" spans="1:12" ht="15">
      <c r="A962" s="103" t="s">
        <v>681</v>
      </c>
      <c r="B962" s="102" t="s">
        <v>671</v>
      </c>
      <c r="C962" s="102">
        <v>3</v>
      </c>
      <c r="D962" s="105">
        <v>0.0015629802474765378</v>
      </c>
      <c r="E962" s="105">
        <v>1.2288809782626064</v>
      </c>
      <c r="F962" s="102" t="s">
        <v>649</v>
      </c>
      <c r="G962" s="102" t="b">
        <v>0</v>
      </c>
      <c r="H962" s="102" t="b">
        <v>0</v>
      </c>
      <c r="I962" s="102" t="b">
        <v>0</v>
      </c>
      <c r="J962" s="102" t="b">
        <v>0</v>
      </c>
      <c r="K962" s="102" t="b">
        <v>0</v>
      </c>
      <c r="L962" s="102" t="b">
        <v>0</v>
      </c>
    </row>
    <row r="963" spans="1:12" ht="15">
      <c r="A963" s="103" t="s">
        <v>671</v>
      </c>
      <c r="B963" s="102" t="s">
        <v>808</v>
      </c>
      <c r="C963" s="102">
        <v>3</v>
      </c>
      <c r="D963" s="105">
        <v>0.0015629802474765378</v>
      </c>
      <c r="E963" s="105">
        <v>1.5906088142801993</v>
      </c>
      <c r="F963" s="102" t="s">
        <v>649</v>
      </c>
      <c r="G963" s="102" t="b">
        <v>0</v>
      </c>
      <c r="H963" s="102" t="b">
        <v>0</v>
      </c>
      <c r="I963" s="102" t="b">
        <v>0</v>
      </c>
      <c r="J963" s="102" t="b">
        <v>0</v>
      </c>
      <c r="K963" s="102" t="b">
        <v>0</v>
      </c>
      <c r="L963" s="102" t="b">
        <v>0</v>
      </c>
    </row>
    <row r="964" spans="1:12" ht="15">
      <c r="A964" s="103" t="s">
        <v>808</v>
      </c>
      <c r="B964" s="102" t="s">
        <v>935</v>
      </c>
      <c r="C964" s="102">
        <v>3</v>
      </c>
      <c r="D964" s="105">
        <v>0.0015629802474765378</v>
      </c>
      <c r="E964" s="105">
        <v>2.535091486430368</v>
      </c>
      <c r="F964" s="102" t="s">
        <v>649</v>
      </c>
      <c r="G964" s="102" t="b">
        <v>0</v>
      </c>
      <c r="H964" s="102" t="b">
        <v>0</v>
      </c>
      <c r="I964" s="102" t="b">
        <v>0</v>
      </c>
      <c r="J964" s="102" t="b">
        <v>0</v>
      </c>
      <c r="K964" s="102" t="b">
        <v>0</v>
      </c>
      <c r="L964" s="102" t="b">
        <v>0</v>
      </c>
    </row>
    <row r="965" spans="1:12" ht="15">
      <c r="A965" s="103" t="s">
        <v>702</v>
      </c>
      <c r="B965" s="102" t="s">
        <v>726</v>
      </c>
      <c r="C965" s="102">
        <v>3</v>
      </c>
      <c r="D965" s="105">
        <v>0.0015629802474765378</v>
      </c>
      <c r="E965" s="105">
        <v>2.1134875595605367</v>
      </c>
      <c r="F965" s="102" t="s">
        <v>649</v>
      </c>
      <c r="G965" s="102" t="b">
        <v>0</v>
      </c>
      <c r="H965" s="102" t="b">
        <v>0</v>
      </c>
      <c r="I965" s="102" t="b">
        <v>0</v>
      </c>
      <c r="J965" s="102" t="b">
        <v>0</v>
      </c>
      <c r="K965" s="102" t="b">
        <v>0</v>
      </c>
      <c r="L965" s="102" t="b">
        <v>0</v>
      </c>
    </row>
    <row r="966" spans="1:12" ht="15">
      <c r="A966" s="103" t="s">
        <v>737</v>
      </c>
      <c r="B966" s="102" t="s">
        <v>864</v>
      </c>
      <c r="C966" s="102">
        <v>3</v>
      </c>
      <c r="D966" s="105">
        <v>0.0015629802474765378</v>
      </c>
      <c r="E966" s="105">
        <v>1.9739901027813118</v>
      </c>
      <c r="F966" s="102" t="s">
        <v>649</v>
      </c>
      <c r="G966" s="102" t="b">
        <v>0</v>
      </c>
      <c r="H966" s="102" t="b">
        <v>0</v>
      </c>
      <c r="I966" s="102" t="b">
        <v>0</v>
      </c>
      <c r="J966" s="102" t="b">
        <v>0</v>
      </c>
      <c r="K966" s="102" t="b">
        <v>0</v>
      </c>
      <c r="L966" s="102" t="b">
        <v>0</v>
      </c>
    </row>
    <row r="967" spans="1:12" ht="15">
      <c r="A967" s="103" t="s">
        <v>700</v>
      </c>
      <c r="B967" s="102" t="s">
        <v>1353</v>
      </c>
      <c r="C967" s="102">
        <v>3</v>
      </c>
      <c r="D967" s="105">
        <v>0.0012503841979812304</v>
      </c>
      <c r="E967" s="105">
        <v>2.0941824043651502</v>
      </c>
      <c r="F967" s="102" t="s">
        <v>649</v>
      </c>
      <c r="G967" s="102" t="b">
        <v>0</v>
      </c>
      <c r="H967" s="102" t="b">
        <v>0</v>
      </c>
      <c r="I967" s="102" t="b">
        <v>0</v>
      </c>
      <c r="J967" s="102" t="b">
        <v>0</v>
      </c>
      <c r="K967" s="102" t="b">
        <v>0</v>
      </c>
      <c r="L967" s="102" t="b">
        <v>0</v>
      </c>
    </row>
    <row r="968" spans="1:12" ht="15">
      <c r="A968" s="103" t="s">
        <v>671</v>
      </c>
      <c r="B968" s="102" t="s">
        <v>856</v>
      </c>
      <c r="C968" s="102">
        <v>3</v>
      </c>
      <c r="D968" s="105">
        <v>0.0012503841979812304</v>
      </c>
      <c r="E968" s="105">
        <v>1.8124575638965557</v>
      </c>
      <c r="F968" s="102" t="s">
        <v>649</v>
      </c>
      <c r="G968" s="102" t="b">
        <v>0</v>
      </c>
      <c r="H968" s="102" t="b">
        <v>0</v>
      </c>
      <c r="I968" s="102" t="b">
        <v>0</v>
      </c>
      <c r="J968" s="102" t="b">
        <v>0</v>
      </c>
      <c r="K968" s="102" t="b">
        <v>0</v>
      </c>
      <c r="L968" s="102" t="b">
        <v>0</v>
      </c>
    </row>
    <row r="969" spans="1:12" ht="15">
      <c r="A969" s="103" t="s">
        <v>804</v>
      </c>
      <c r="B969" s="102" t="s">
        <v>809</v>
      </c>
      <c r="C969" s="102">
        <v>3</v>
      </c>
      <c r="D969" s="105">
        <v>0.0015629802474765378</v>
      </c>
      <c r="E969" s="105">
        <v>2.279818981327062</v>
      </c>
      <c r="F969" s="102" t="s">
        <v>649</v>
      </c>
      <c r="G969" s="102" t="b">
        <v>0</v>
      </c>
      <c r="H969" s="102" t="b">
        <v>0</v>
      </c>
      <c r="I969" s="102" t="b">
        <v>0</v>
      </c>
      <c r="J969" s="102" t="b">
        <v>0</v>
      </c>
      <c r="K969" s="102" t="b">
        <v>0</v>
      </c>
      <c r="L969" s="102" t="b">
        <v>0</v>
      </c>
    </row>
    <row r="970" spans="1:12" ht="15">
      <c r="A970" s="103" t="s">
        <v>672</v>
      </c>
      <c r="B970" s="102" t="s">
        <v>710</v>
      </c>
      <c r="C970" s="102">
        <v>3</v>
      </c>
      <c r="D970" s="105">
        <v>0.0012503841979812304</v>
      </c>
      <c r="E970" s="105">
        <v>1.762769779707448</v>
      </c>
      <c r="F970" s="102" t="s">
        <v>649</v>
      </c>
      <c r="G970" s="102" t="b">
        <v>0</v>
      </c>
      <c r="H970" s="102" t="b">
        <v>0</v>
      </c>
      <c r="I970" s="102" t="b">
        <v>0</v>
      </c>
      <c r="J970" s="102" t="b">
        <v>0</v>
      </c>
      <c r="K970" s="102" t="b">
        <v>0</v>
      </c>
      <c r="L970" s="102" t="b">
        <v>0</v>
      </c>
    </row>
    <row r="971" spans="1:12" ht="15">
      <c r="A971" s="103" t="s">
        <v>728</v>
      </c>
      <c r="B971" s="102" t="s">
        <v>685</v>
      </c>
      <c r="C971" s="102">
        <v>3</v>
      </c>
      <c r="D971" s="105">
        <v>0.0012503841979812304</v>
      </c>
      <c r="E971" s="105">
        <v>2.535091486430368</v>
      </c>
      <c r="F971" s="102" t="s">
        <v>649</v>
      </c>
      <c r="G971" s="102" t="b">
        <v>0</v>
      </c>
      <c r="H971" s="102" t="b">
        <v>0</v>
      </c>
      <c r="I971" s="102" t="b">
        <v>0</v>
      </c>
      <c r="J971" s="102" t="b">
        <v>0</v>
      </c>
      <c r="K971" s="102" t="b">
        <v>0</v>
      </c>
      <c r="L971" s="102" t="b">
        <v>0</v>
      </c>
    </row>
    <row r="972" spans="1:12" ht="15">
      <c r="A972" s="103" t="s">
        <v>700</v>
      </c>
      <c r="B972" s="102" t="s">
        <v>796</v>
      </c>
      <c r="C972" s="102">
        <v>3</v>
      </c>
      <c r="D972" s="105">
        <v>0.0012503841979812304</v>
      </c>
      <c r="E972" s="105">
        <v>1.668213672092869</v>
      </c>
      <c r="F972" s="102" t="s">
        <v>649</v>
      </c>
      <c r="G972" s="102" t="b">
        <v>0</v>
      </c>
      <c r="H972" s="102" t="b">
        <v>0</v>
      </c>
      <c r="I972" s="102" t="b">
        <v>0</v>
      </c>
      <c r="J972" s="102" t="b">
        <v>0</v>
      </c>
      <c r="K972" s="102" t="b">
        <v>0</v>
      </c>
      <c r="L972" s="102" t="b">
        <v>0</v>
      </c>
    </row>
    <row r="973" spans="1:12" ht="15">
      <c r="A973" s="103" t="s">
        <v>743</v>
      </c>
      <c r="B973" s="102" t="s">
        <v>904</v>
      </c>
      <c r="C973" s="102">
        <v>3</v>
      </c>
      <c r="D973" s="105">
        <v>0.0015629802474765378</v>
      </c>
      <c r="E973" s="105">
        <v>2.029941508110462</v>
      </c>
      <c r="F973" s="102" t="s">
        <v>649</v>
      </c>
      <c r="G973" s="102" t="b">
        <v>0</v>
      </c>
      <c r="H973" s="102" t="b">
        <v>0</v>
      </c>
      <c r="I973" s="102" t="b">
        <v>0</v>
      </c>
      <c r="J973" s="102" t="b">
        <v>0</v>
      </c>
      <c r="K973" s="102" t="b">
        <v>0</v>
      </c>
      <c r="L973" s="102" t="b">
        <v>0</v>
      </c>
    </row>
    <row r="974" spans="1:12" ht="15">
      <c r="A974" s="103" t="s">
        <v>702</v>
      </c>
      <c r="B974" s="102" t="s">
        <v>673</v>
      </c>
      <c r="C974" s="102">
        <v>3</v>
      </c>
      <c r="D974" s="105">
        <v>0.0015629802474765378</v>
      </c>
      <c r="E974" s="105">
        <v>1.5114275682325744</v>
      </c>
      <c r="F974" s="102" t="s">
        <v>649</v>
      </c>
      <c r="G974" s="102" t="b">
        <v>0</v>
      </c>
      <c r="H974" s="102" t="b">
        <v>0</v>
      </c>
      <c r="I974" s="102" t="b">
        <v>0</v>
      </c>
      <c r="J974" s="102" t="b">
        <v>0</v>
      </c>
      <c r="K974" s="102" t="b">
        <v>0</v>
      </c>
      <c r="L974" s="102" t="b">
        <v>0</v>
      </c>
    </row>
    <row r="975" spans="1:12" ht="15">
      <c r="A975" s="103" t="s">
        <v>789</v>
      </c>
      <c r="B975" s="102" t="s">
        <v>695</v>
      </c>
      <c r="C975" s="102">
        <v>3</v>
      </c>
      <c r="D975" s="105">
        <v>0.0012503841979812304</v>
      </c>
      <c r="E975" s="105">
        <v>2.029941508110462</v>
      </c>
      <c r="F975" s="102" t="s">
        <v>649</v>
      </c>
      <c r="G975" s="102" t="b">
        <v>0</v>
      </c>
      <c r="H975" s="102" t="b">
        <v>0</v>
      </c>
      <c r="I975" s="102" t="b">
        <v>0</v>
      </c>
      <c r="J975" s="102" t="b">
        <v>0</v>
      </c>
      <c r="K975" s="102" t="b">
        <v>0</v>
      </c>
      <c r="L975" s="102" t="b">
        <v>0</v>
      </c>
    </row>
    <row r="976" spans="1:12" ht="15">
      <c r="A976" s="103" t="s">
        <v>897</v>
      </c>
      <c r="B976" s="102" t="s">
        <v>675</v>
      </c>
      <c r="C976" s="102">
        <v>3</v>
      </c>
      <c r="D976" s="105">
        <v>0.0015629802474765378</v>
      </c>
      <c r="E976" s="105">
        <v>2.535091486430368</v>
      </c>
      <c r="F976" s="102" t="s">
        <v>649</v>
      </c>
      <c r="G976" s="102" t="b">
        <v>0</v>
      </c>
      <c r="H976" s="102" t="b">
        <v>1</v>
      </c>
      <c r="I976" s="102" t="b">
        <v>0</v>
      </c>
      <c r="J976" s="102" t="b">
        <v>0</v>
      </c>
      <c r="K976" s="102" t="b">
        <v>0</v>
      </c>
      <c r="L976" s="102" t="b">
        <v>0</v>
      </c>
    </row>
    <row r="977" spans="1:12" ht="15">
      <c r="A977" s="103" t="s">
        <v>777</v>
      </c>
      <c r="B977" s="102" t="s">
        <v>878</v>
      </c>
      <c r="C977" s="102">
        <v>3</v>
      </c>
      <c r="D977" s="105">
        <v>0.0015629802474765378</v>
      </c>
      <c r="E977" s="105">
        <v>2.008752209040524</v>
      </c>
      <c r="F977" s="102" t="s">
        <v>649</v>
      </c>
      <c r="G977" s="102" t="b">
        <v>0</v>
      </c>
      <c r="H977" s="102" t="b">
        <v>0</v>
      </c>
      <c r="I977" s="102" t="b">
        <v>0</v>
      </c>
      <c r="J977" s="102" t="b">
        <v>0</v>
      </c>
      <c r="K977" s="102" t="b">
        <v>0</v>
      </c>
      <c r="L977" s="102" t="b">
        <v>0</v>
      </c>
    </row>
    <row r="978" spans="1:12" ht="15">
      <c r="A978" s="103" t="s">
        <v>367</v>
      </c>
      <c r="B978" s="102" t="s">
        <v>722</v>
      </c>
      <c r="C978" s="102">
        <v>3</v>
      </c>
      <c r="D978" s="105">
        <v>0.0015629802474765378</v>
      </c>
      <c r="E978" s="105">
        <v>1.1214564892318122</v>
      </c>
      <c r="F978" s="102" t="s">
        <v>649</v>
      </c>
      <c r="G978" s="102" t="b">
        <v>0</v>
      </c>
      <c r="H978" s="102" t="b">
        <v>0</v>
      </c>
      <c r="I978" s="102" t="b">
        <v>0</v>
      </c>
      <c r="J978" s="102" t="b">
        <v>0</v>
      </c>
      <c r="K978" s="102" t="b">
        <v>0</v>
      </c>
      <c r="L978" s="102" t="b">
        <v>0</v>
      </c>
    </row>
    <row r="979" spans="1:12" ht="15">
      <c r="A979" s="103" t="s">
        <v>707</v>
      </c>
      <c r="B979" s="102" t="s">
        <v>707</v>
      </c>
      <c r="C979" s="102">
        <v>3</v>
      </c>
      <c r="D979" s="105">
        <v>0.0015629802474765378</v>
      </c>
      <c r="E979" s="105">
        <v>1.7746690030071557</v>
      </c>
      <c r="F979" s="102" t="s">
        <v>649</v>
      </c>
      <c r="G979" s="102" t="b">
        <v>0</v>
      </c>
      <c r="H979" s="102" t="b">
        <v>0</v>
      </c>
      <c r="I979" s="102" t="b">
        <v>0</v>
      </c>
      <c r="J979" s="102" t="b">
        <v>0</v>
      </c>
      <c r="K979" s="102" t="b">
        <v>0</v>
      </c>
      <c r="L979" s="102" t="b">
        <v>0</v>
      </c>
    </row>
    <row r="980" spans="1:12" ht="15">
      <c r="A980" s="103" t="s">
        <v>707</v>
      </c>
      <c r="B980" s="102" t="s">
        <v>722</v>
      </c>
      <c r="C980" s="102">
        <v>3</v>
      </c>
      <c r="D980" s="105">
        <v>0.0015629802474765378</v>
      </c>
      <c r="E980" s="105">
        <v>1.5985777439514746</v>
      </c>
      <c r="F980" s="102" t="s">
        <v>649</v>
      </c>
      <c r="G980" s="102" t="b">
        <v>0</v>
      </c>
      <c r="H980" s="102" t="b">
        <v>0</v>
      </c>
      <c r="I980" s="102" t="b">
        <v>0</v>
      </c>
      <c r="J980" s="102" t="b">
        <v>0</v>
      </c>
      <c r="K980" s="102" t="b">
        <v>0</v>
      </c>
      <c r="L980" s="102" t="b">
        <v>0</v>
      </c>
    </row>
    <row r="981" spans="1:12" ht="15">
      <c r="A981" s="103" t="s">
        <v>874</v>
      </c>
      <c r="B981" s="102" t="s">
        <v>1098</v>
      </c>
      <c r="C981" s="102">
        <v>3</v>
      </c>
      <c r="D981" s="105">
        <v>0.0012503841979812304</v>
      </c>
      <c r="E981" s="105">
        <v>2.853850249054781</v>
      </c>
      <c r="F981" s="102" t="s">
        <v>649</v>
      </c>
      <c r="G981" s="102" t="b">
        <v>0</v>
      </c>
      <c r="H981" s="102" t="b">
        <v>0</v>
      </c>
      <c r="I981" s="102" t="b">
        <v>0</v>
      </c>
      <c r="J981" s="102" t="b">
        <v>0</v>
      </c>
      <c r="K981" s="102" t="b">
        <v>0</v>
      </c>
      <c r="L981" s="102" t="b">
        <v>0</v>
      </c>
    </row>
    <row r="982" spans="1:12" ht="15">
      <c r="A982" s="103" t="s">
        <v>674</v>
      </c>
      <c r="B982" s="102" t="s">
        <v>843</v>
      </c>
      <c r="C982" s="102">
        <v>3</v>
      </c>
      <c r="D982" s="105">
        <v>0.0015629802474765378</v>
      </c>
      <c r="E982" s="105">
        <v>1.455910240382743</v>
      </c>
      <c r="F982" s="102" t="s">
        <v>649</v>
      </c>
      <c r="G982" s="102" t="b">
        <v>0</v>
      </c>
      <c r="H982" s="102" t="b">
        <v>0</v>
      </c>
      <c r="I982" s="102" t="b">
        <v>0</v>
      </c>
      <c r="J982" s="102" t="b">
        <v>0</v>
      </c>
      <c r="K982" s="102" t="b">
        <v>0</v>
      </c>
      <c r="L982" s="102" t="b">
        <v>0</v>
      </c>
    </row>
    <row r="983" spans="1:12" ht="15">
      <c r="A983" s="103" t="s">
        <v>1029</v>
      </c>
      <c r="B983" s="102" t="s">
        <v>674</v>
      </c>
      <c r="C983" s="102">
        <v>3</v>
      </c>
      <c r="D983" s="105">
        <v>0.0015629802474765378</v>
      </c>
      <c r="E983" s="105">
        <v>1.5180581471315875</v>
      </c>
      <c r="F983" s="102" t="s">
        <v>649</v>
      </c>
      <c r="G983" s="102" t="b">
        <v>0</v>
      </c>
      <c r="H983" s="102" t="b">
        <v>0</v>
      </c>
      <c r="I983" s="102" t="b">
        <v>0</v>
      </c>
      <c r="J983" s="102" t="b">
        <v>0</v>
      </c>
      <c r="K983" s="102" t="b">
        <v>0</v>
      </c>
      <c r="L983" s="102" t="b">
        <v>0</v>
      </c>
    </row>
    <row r="984" spans="1:12" ht="15">
      <c r="A984" s="103" t="s">
        <v>674</v>
      </c>
      <c r="B984" s="102" t="s">
        <v>919</v>
      </c>
      <c r="C984" s="102">
        <v>3</v>
      </c>
      <c r="D984" s="105">
        <v>0.0015629802474765378</v>
      </c>
      <c r="E984" s="105">
        <v>1.7569402360467241</v>
      </c>
      <c r="F984" s="102" t="s">
        <v>649</v>
      </c>
      <c r="G984" s="102" t="b">
        <v>0</v>
      </c>
      <c r="H984" s="102" t="b">
        <v>0</v>
      </c>
      <c r="I984" s="102" t="b">
        <v>0</v>
      </c>
      <c r="J984" s="102" t="b">
        <v>0</v>
      </c>
      <c r="K984" s="102" t="b">
        <v>0</v>
      </c>
      <c r="L984" s="102" t="b">
        <v>0</v>
      </c>
    </row>
    <row r="985" spans="1:12" ht="15">
      <c r="A985" s="103" t="s">
        <v>677</v>
      </c>
      <c r="B985" s="102" t="s">
        <v>674</v>
      </c>
      <c r="C985" s="102">
        <v>3</v>
      </c>
      <c r="D985" s="105">
        <v>0.0015629802474765378</v>
      </c>
      <c r="E985" s="105">
        <v>0.9617556463643001</v>
      </c>
      <c r="F985" s="102" t="s">
        <v>649</v>
      </c>
      <c r="G985" s="102" t="b">
        <v>0</v>
      </c>
      <c r="H985" s="102" t="b">
        <v>0</v>
      </c>
      <c r="I985" s="102" t="b">
        <v>0</v>
      </c>
      <c r="J985" s="102" t="b">
        <v>0</v>
      </c>
      <c r="K985" s="102" t="b">
        <v>0</v>
      </c>
      <c r="L985" s="102" t="b">
        <v>0</v>
      </c>
    </row>
    <row r="986" spans="1:12" ht="15">
      <c r="A986" s="103" t="s">
        <v>686</v>
      </c>
      <c r="B986" s="102" t="s">
        <v>1225</v>
      </c>
      <c r="C986" s="102">
        <v>2</v>
      </c>
      <c r="D986" s="105">
        <v>0.0008335894653208203</v>
      </c>
      <c r="E986" s="105">
        <v>2.225461319004469</v>
      </c>
      <c r="F986" s="102" t="s">
        <v>649</v>
      </c>
      <c r="G986" s="102" t="b">
        <v>0</v>
      </c>
      <c r="H986" s="102" t="b">
        <v>0</v>
      </c>
      <c r="I986" s="102" t="b">
        <v>0</v>
      </c>
      <c r="J986" s="102" t="b">
        <v>0</v>
      </c>
      <c r="K986" s="102" t="b">
        <v>0</v>
      </c>
      <c r="L986" s="102" t="b">
        <v>0</v>
      </c>
    </row>
    <row r="987" spans="1:12" ht="15">
      <c r="A987" s="103" t="s">
        <v>671</v>
      </c>
      <c r="B987" s="102" t="s">
        <v>729</v>
      </c>
      <c r="C987" s="102">
        <v>2</v>
      </c>
      <c r="D987" s="105">
        <v>0.0008335894653208203</v>
      </c>
      <c r="E987" s="105">
        <v>1.5114275682325744</v>
      </c>
      <c r="F987" s="102" t="s">
        <v>649</v>
      </c>
      <c r="G987" s="102" t="b">
        <v>0</v>
      </c>
      <c r="H987" s="102" t="b">
        <v>0</v>
      </c>
      <c r="I987" s="102" t="b">
        <v>0</v>
      </c>
      <c r="J987" s="102" t="b">
        <v>0</v>
      </c>
      <c r="K987" s="102" t="b">
        <v>0</v>
      </c>
      <c r="L987" s="102" t="b">
        <v>0</v>
      </c>
    </row>
    <row r="988" spans="1:12" ht="15">
      <c r="A988" s="103" t="s">
        <v>732</v>
      </c>
      <c r="B988" s="102" t="s">
        <v>791</v>
      </c>
      <c r="C988" s="102">
        <v>2</v>
      </c>
      <c r="D988" s="105">
        <v>0.0010419868316510253</v>
      </c>
      <c r="E988" s="105">
        <v>2.6777589899990994</v>
      </c>
      <c r="F988" s="102" t="s">
        <v>649</v>
      </c>
      <c r="G988" s="102" t="b">
        <v>0</v>
      </c>
      <c r="H988" s="102" t="b">
        <v>0</v>
      </c>
      <c r="I988" s="102" t="b">
        <v>0</v>
      </c>
      <c r="J988" s="102" t="b">
        <v>0</v>
      </c>
      <c r="K988" s="102" t="b">
        <v>0</v>
      </c>
      <c r="L988" s="102" t="b">
        <v>0</v>
      </c>
    </row>
    <row r="989" spans="1:12" ht="15">
      <c r="A989" s="103" t="s">
        <v>866</v>
      </c>
      <c r="B989" s="102" t="s">
        <v>1471</v>
      </c>
      <c r="C989" s="102">
        <v>2</v>
      </c>
      <c r="D989" s="105">
        <v>0.0010419868316510253</v>
      </c>
      <c r="E989" s="105">
        <v>2.756940236046724</v>
      </c>
      <c r="F989" s="102" t="s">
        <v>649</v>
      </c>
      <c r="G989" s="102" t="b">
        <v>0</v>
      </c>
      <c r="H989" s="102" t="b">
        <v>0</v>
      </c>
      <c r="I989" s="102" t="b">
        <v>0</v>
      </c>
      <c r="J989" s="102" t="b">
        <v>0</v>
      </c>
      <c r="K989" s="102" t="b">
        <v>0</v>
      </c>
      <c r="L989" s="102" t="b">
        <v>0</v>
      </c>
    </row>
    <row r="990" spans="1:12" ht="15">
      <c r="A990" s="103" t="s">
        <v>866</v>
      </c>
      <c r="B990" s="102" t="s">
        <v>1207</v>
      </c>
      <c r="C990" s="102">
        <v>2</v>
      </c>
      <c r="D990" s="105">
        <v>0.0010419868316510253</v>
      </c>
      <c r="E990" s="105">
        <v>2.5808489769910428</v>
      </c>
      <c r="F990" s="102" t="s">
        <v>649</v>
      </c>
      <c r="G990" s="102" t="b">
        <v>0</v>
      </c>
      <c r="H990" s="102" t="b">
        <v>0</v>
      </c>
      <c r="I990" s="102" t="b">
        <v>0</v>
      </c>
      <c r="J990" s="102" t="b">
        <v>0</v>
      </c>
      <c r="K990" s="102" t="b">
        <v>0</v>
      </c>
      <c r="L990" s="102" t="b">
        <v>0</v>
      </c>
    </row>
    <row r="991" spans="1:12" ht="15">
      <c r="A991" s="103" t="s">
        <v>1462</v>
      </c>
      <c r="B991" s="102" t="s">
        <v>1068</v>
      </c>
      <c r="C991" s="102">
        <v>2</v>
      </c>
      <c r="D991" s="105">
        <v>0.0010419868316510253</v>
      </c>
      <c r="E991" s="105">
        <v>2.8026977266073994</v>
      </c>
      <c r="F991" s="102" t="s">
        <v>649</v>
      </c>
      <c r="G991" s="102" t="b">
        <v>0</v>
      </c>
      <c r="H991" s="102" t="b">
        <v>0</v>
      </c>
      <c r="I991" s="102" t="b">
        <v>0</v>
      </c>
      <c r="J991" s="102" t="b">
        <v>0</v>
      </c>
      <c r="K991" s="102" t="b">
        <v>0</v>
      </c>
      <c r="L991" s="102" t="b">
        <v>0</v>
      </c>
    </row>
    <row r="992" spans="1:12" ht="15">
      <c r="A992" s="103" t="s">
        <v>1068</v>
      </c>
      <c r="B992" s="102" t="s">
        <v>679</v>
      </c>
      <c r="C992" s="102">
        <v>2</v>
      </c>
      <c r="D992" s="105">
        <v>0.0010419868316510253</v>
      </c>
      <c r="E992" s="105">
        <v>2.200637735279437</v>
      </c>
      <c r="F992" s="102" t="s">
        <v>649</v>
      </c>
      <c r="G992" s="102" t="b">
        <v>0</v>
      </c>
      <c r="H992" s="102" t="b">
        <v>0</v>
      </c>
      <c r="I992" s="102" t="b">
        <v>0</v>
      </c>
      <c r="J992" s="102" t="b">
        <v>0</v>
      </c>
      <c r="K992" s="102" t="b">
        <v>0</v>
      </c>
      <c r="L992" s="102" t="b">
        <v>0</v>
      </c>
    </row>
    <row r="993" spans="1:12" ht="15">
      <c r="A993" s="103" t="s">
        <v>1399</v>
      </c>
      <c r="B993" s="102" t="s">
        <v>822</v>
      </c>
      <c r="C993" s="102">
        <v>2</v>
      </c>
      <c r="D993" s="105">
        <v>0.0008335894653208203</v>
      </c>
      <c r="E993" s="105">
        <v>2.853850249054781</v>
      </c>
      <c r="F993" s="102" t="s">
        <v>649</v>
      </c>
      <c r="G993" s="102" t="b">
        <v>0</v>
      </c>
      <c r="H993" s="102" t="b">
        <v>0</v>
      </c>
      <c r="I993" s="102" t="b">
        <v>0</v>
      </c>
      <c r="J993" s="102" t="b">
        <v>0</v>
      </c>
      <c r="K993" s="102" t="b">
        <v>0</v>
      </c>
      <c r="L993" s="102" t="b">
        <v>0</v>
      </c>
    </row>
    <row r="994" spans="1:12" ht="15">
      <c r="A994" s="103" t="s">
        <v>696</v>
      </c>
      <c r="B994" s="102" t="s">
        <v>853</v>
      </c>
      <c r="C994" s="102">
        <v>2</v>
      </c>
      <c r="D994" s="105">
        <v>0.0010419868316510253</v>
      </c>
      <c r="E994" s="105">
        <v>2.0165775465524804</v>
      </c>
      <c r="F994" s="102" t="s">
        <v>649</v>
      </c>
      <c r="G994" s="102" t="b">
        <v>0</v>
      </c>
      <c r="H994" s="102" t="b">
        <v>0</v>
      </c>
      <c r="I994" s="102" t="b">
        <v>0</v>
      </c>
      <c r="J994" s="102" t="b">
        <v>0</v>
      </c>
      <c r="K994" s="102" t="b">
        <v>0</v>
      </c>
      <c r="L994" s="102" t="b">
        <v>0</v>
      </c>
    </row>
    <row r="995" spans="1:12" ht="15">
      <c r="A995" s="103" t="s">
        <v>865</v>
      </c>
      <c r="B995" s="102" t="s">
        <v>731</v>
      </c>
      <c r="C995" s="102">
        <v>2</v>
      </c>
      <c r="D995" s="105">
        <v>0.0010419868316510253</v>
      </c>
      <c r="E995" s="105">
        <v>2.756940236046724</v>
      </c>
      <c r="F995" s="102" t="s">
        <v>649</v>
      </c>
      <c r="G995" s="102" t="b">
        <v>0</v>
      </c>
      <c r="H995" s="102" t="b">
        <v>0</v>
      </c>
      <c r="I995" s="102" t="b">
        <v>0</v>
      </c>
      <c r="J995" s="102" t="b">
        <v>0</v>
      </c>
      <c r="K995" s="102" t="b">
        <v>0</v>
      </c>
      <c r="L995" s="102" t="b">
        <v>0</v>
      </c>
    </row>
    <row r="996" spans="1:12" ht="15">
      <c r="A996" s="103" t="s">
        <v>1087</v>
      </c>
      <c r="B996" s="102" t="s">
        <v>1986</v>
      </c>
      <c r="C996" s="102">
        <v>2</v>
      </c>
      <c r="D996" s="105">
        <v>0.0010419868316510253</v>
      </c>
      <c r="E996" s="105">
        <v>2.756940236046724</v>
      </c>
      <c r="F996" s="102" t="s">
        <v>649</v>
      </c>
      <c r="G996" s="102" t="b">
        <v>0</v>
      </c>
      <c r="H996" s="102" t="b">
        <v>0</v>
      </c>
      <c r="I996" s="102" t="b">
        <v>0</v>
      </c>
      <c r="J996" s="102" t="b">
        <v>0</v>
      </c>
      <c r="K996" s="102" t="b">
        <v>0</v>
      </c>
      <c r="L996" s="102" t="b">
        <v>0</v>
      </c>
    </row>
    <row r="997" spans="1:12" ht="15">
      <c r="A997" s="103" t="s">
        <v>1986</v>
      </c>
      <c r="B997" s="102" t="s">
        <v>1987</v>
      </c>
      <c r="C997" s="102">
        <v>2</v>
      </c>
      <c r="D997" s="105">
        <v>0.0010419868316510253</v>
      </c>
      <c r="E997" s="105">
        <v>3.1548802447187616</v>
      </c>
      <c r="F997" s="102" t="s">
        <v>649</v>
      </c>
      <c r="G997" s="102" t="b">
        <v>0</v>
      </c>
      <c r="H997" s="102" t="b">
        <v>0</v>
      </c>
      <c r="I997" s="102" t="b">
        <v>0</v>
      </c>
      <c r="J997" s="102" t="b">
        <v>0</v>
      </c>
      <c r="K997" s="102" t="b">
        <v>0</v>
      </c>
      <c r="L997" s="102" t="b">
        <v>0</v>
      </c>
    </row>
    <row r="998" spans="1:12" ht="15">
      <c r="A998" s="103" t="s">
        <v>1987</v>
      </c>
      <c r="B998" s="102" t="s">
        <v>1988</v>
      </c>
      <c r="C998" s="102">
        <v>2</v>
      </c>
      <c r="D998" s="105">
        <v>0.0010419868316510253</v>
      </c>
      <c r="E998" s="105">
        <v>3.1548802447187616</v>
      </c>
      <c r="F998" s="102" t="s">
        <v>649</v>
      </c>
      <c r="G998" s="102" t="b">
        <v>0</v>
      </c>
      <c r="H998" s="102" t="b">
        <v>0</v>
      </c>
      <c r="I998" s="102" t="b">
        <v>0</v>
      </c>
      <c r="J998" s="102" t="b">
        <v>0</v>
      </c>
      <c r="K998" s="102" t="b">
        <v>0</v>
      </c>
      <c r="L998" s="102" t="b">
        <v>0</v>
      </c>
    </row>
    <row r="999" spans="1:12" ht="15">
      <c r="A999" s="103" t="s">
        <v>709</v>
      </c>
      <c r="B999" s="102" t="s">
        <v>1460</v>
      </c>
      <c r="C999" s="102">
        <v>2</v>
      </c>
      <c r="D999" s="105">
        <v>0.0010419868316510253</v>
      </c>
      <c r="E999" s="105">
        <v>2.2384262961688366</v>
      </c>
      <c r="F999" s="102" t="s">
        <v>649</v>
      </c>
      <c r="G999" s="102" t="b">
        <v>0</v>
      </c>
      <c r="H999" s="102" t="b">
        <v>0</v>
      </c>
      <c r="I999" s="102" t="b">
        <v>0</v>
      </c>
      <c r="J999" s="102" t="b">
        <v>0</v>
      </c>
      <c r="K999" s="102" t="b">
        <v>0</v>
      </c>
      <c r="L999" s="102" t="b">
        <v>0</v>
      </c>
    </row>
    <row r="1000" spans="1:12" ht="15">
      <c r="A1000" s="103" t="s">
        <v>679</v>
      </c>
      <c r="B1000" s="102" t="s">
        <v>908</v>
      </c>
      <c r="C1000" s="102">
        <v>2</v>
      </c>
      <c r="D1000" s="105">
        <v>0.0010419868316510253</v>
      </c>
      <c r="E1000" s="105">
        <v>2.200637735279437</v>
      </c>
      <c r="F1000" s="102" t="s">
        <v>649</v>
      </c>
      <c r="G1000" s="102" t="b">
        <v>0</v>
      </c>
      <c r="H1000" s="102" t="b">
        <v>0</v>
      </c>
      <c r="I1000" s="102" t="b">
        <v>0</v>
      </c>
      <c r="J1000" s="102" t="b">
        <v>0</v>
      </c>
      <c r="K1000" s="102" t="b">
        <v>0</v>
      </c>
      <c r="L1000" s="102" t="b">
        <v>0</v>
      </c>
    </row>
    <row r="1001" spans="1:12" ht="15">
      <c r="A1001" s="103" t="s">
        <v>897</v>
      </c>
      <c r="B1001" s="102" t="s">
        <v>687</v>
      </c>
      <c r="C1001" s="102">
        <v>2</v>
      </c>
      <c r="D1001" s="105">
        <v>0.0008335894653208203</v>
      </c>
      <c r="E1001" s="105">
        <v>2.3590002273746866</v>
      </c>
      <c r="F1001" s="102" t="s">
        <v>649</v>
      </c>
      <c r="G1001" s="102" t="b">
        <v>0</v>
      </c>
      <c r="H1001" s="102" t="b">
        <v>1</v>
      </c>
      <c r="I1001" s="102" t="b">
        <v>0</v>
      </c>
      <c r="J1001" s="102" t="b">
        <v>0</v>
      </c>
      <c r="K1001" s="102" t="b">
        <v>0</v>
      </c>
      <c r="L1001" s="102" t="b">
        <v>0</v>
      </c>
    </row>
    <row r="1002" spans="1:12" ht="15">
      <c r="A1002" s="103" t="s">
        <v>806</v>
      </c>
      <c r="B1002" s="102" t="s">
        <v>704</v>
      </c>
      <c r="C1002" s="102">
        <v>2</v>
      </c>
      <c r="D1002" s="105">
        <v>0.0008335894653208203</v>
      </c>
      <c r="E1002" s="105">
        <v>1.950760262062837</v>
      </c>
      <c r="F1002" s="102" t="s">
        <v>649</v>
      </c>
      <c r="G1002" s="102" t="b">
        <v>0</v>
      </c>
      <c r="H1002" s="102" t="b">
        <v>0</v>
      </c>
      <c r="I1002" s="102" t="b">
        <v>0</v>
      </c>
      <c r="J1002" s="102" t="b">
        <v>0</v>
      </c>
      <c r="K1002" s="102" t="b">
        <v>0</v>
      </c>
      <c r="L1002" s="102" t="b">
        <v>0</v>
      </c>
    </row>
    <row r="1003" spans="1:12" ht="15">
      <c r="A1003" s="103" t="s">
        <v>1081</v>
      </c>
      <c r="B1003" s="102" t="s">
        <v>673</v>
      </c>
      <c r="C1003" s="102">
        <v>2</v>
      </c>
      <c r="D1003" s="105">
        <v>0.0008335894653208203</v>
      </c>
      <c r="E1003" s="105">
        <v>1.7746690030071557</v>
      </c>
      <c r="F1003" s="102" t="s">
        <v>649</v>
      </c>
      <c r="G1003" s="102" t="b">
        <v>0</v>
      </c>
      <c r="H1003" s="102" t="b">
        <v>0</v>
      </c>
      <c r="I1003" s="102" t="b">
        <v>0</v>
      </c>
      <c r="J1003" s="102" t="b">
        <v>0</v>
      </c>
      <c r="K1003" s="102" t="b">
        <v>0</v>
      </c>
      <c r="L1003" s="102" t="b">
        <v>0</v>
      </c>
    </row>
    <row r="1004" spans="1:12" ht="15">
      <c r="A1004" s="103" t="s">
        <v>806</v>
      </c>
      <c r="B1004" s="102" t="s">
        <v>672</v>
      </c>
      <c r="C1004" s="102">
        <v>2</v>
      </c>
      <c r="D1004" s="105">
        <v>0.0010419868316510253</v>
      </c>
      <c r="E1004" s="105">
        <v>1.2856485249877856</v>
      </c>
      <c r="F1004" s="102" t="s">
        <v>649</v>
      </c>
      <c r="G1004" s="102" t="b">
        <v>0</v>
      </c>
      <c r="H1004" s="102" t="b">
        <v>0</v>
      </c>
      <c r="I1004" s="102" t="b">
        <v>0</v>
      </c>
      <c r="J1004" s="102" t="b">
        <v>0</v>
      </c>
      <c r="K1004" s="102" t="b">
        <v>0</v>
      </c>
      <c r="L1004" s="102" t="b">
        <v>0</v>
      </c>
    </row>
    <row r="1005" spans="1:12" ht="15">
      <c r="A1005" s="103" t="s">
        <v>685</v>
      </c>
      <c r="B1005" s="102" t="s">
        <v>806</v>
      </c>
      <c r="C1005" s="102">
        <v>2</v>
      </c>
      <c r="D1005" s="105">
        <v>0.0010419868316510253</v>
      </c>
      <c r="E1005" s="105">
        <v>2.2128721916964484</v>
      </c>
      <c r="F1005" s="102" t="s">
        <v>649</v>
      </c>
      <c r="G1005" s="102" t="b">
        <v>0</v>
      </c>
      <c r="H1005" s="102" t="b">
        <v>0</v>
      </c>
      <c r="I1005" s="102" t="b">
        <v>0</v>
      </c>
      <c r="J1005" s="102" t="b">
        <v>0</v>
      </c>
      <c r="K1005" s="102" t="b">
        <v>0</v>
      </c>
      <c r="L1005" s="102" t="b">
        <v>0</v>
      </c>
    </row>
    <row r="1006" spans="1:12" ht="15">
      <c r="A1006" s="103" t="s">
        <v>737</v>
      </c>
      <c r="B1006" s="102" t="s">
        <v>754</v>
      </c>
      <c r="C1006" s="102">
        <v>2</v>
      </c>
      <c r="D1006" s="105">
        <v>0.0008335894653208203</v>
      </c>
      <c r="E1006" s="105">
        <v>1.7978988437256305</v>
      </c>
      <c r="F1006" s="102" t="s">
        <v>649</v>
      </c>
      <c r="G1006" s="102" t="b">
        <v>0</v>
      </c>
      <c r="H1006" s="102" t="b">
        <v>0</v>
      </c>
      <c r="I1006" s="102" t="b">
        <v>0</v>
      </c>
      <c r="J1006" s="102" t="b">
        <v>0</v>
      </c>
      <c r="K1006" s="102" t="b">
        <v>0</v>
      </c>
      <c r="L1006" s="102" t="b">
        <v>0</v>
      </c>
    </row>
    <row r="1007" spans="1:12" ht="15">
      <c r="A1007" s="103" t="s">
        <v>728</v>
      </c>
      <c r="B1007" s="102" t="s">
        <v>680</v>
      </c>
      <c r="C1007" s="102">
        <v>2</v>
      </c>
      <c r="D1007" s="105">
        <v>0.0010419868316510253</v>
      </c>
      <c r="E1007" s="105">
        <v>2.2128721916964484</v>
      </c>
      <c r="F1007" s="102" t="s">
        <v>649</v>
      </c>
      <c r="G1007" s="102" t="b">
        <v>0</v>
      </c>
      <c r="H1007" s="102" t="b">
        <v>0</v>
      </c>
      <c r="I1007" s="102" t="b">
        <v>0</v>
      </c>
      <c r="J1007" s="102" t="b">
        <v>0</v>
      </c>
      <c r="K1007" s="102" t="b">
        <v>0</v>
      </c>
      <c r="L1007" s="102" t="b">
        <v>0</v>
      </c>
    </row>
    <row r="1008" spans="1:12" ht="15">
      <c r="A1008" s="103" t="s">
        <v>1712</v>
      </c>
      <c r="B1008" s="102" t="s">
        <v>718</v>
      </c>
      <c r="C1008" s="102">
        <v>2</v>
      </c>
      <c r="D1008" s="105">
        <v>0.0008335894653208203</v>
      </c>
      <c r="E1008" s="105">
        <v>2.414517555224518</v>
      </c>
      <c r="F1008" s="102" t="s">
        <v>649</v>
      </c>
      <c r="G1008" s="102" t="b">
        <v>0</v>
      </c>
      <c r="H1008" s="102" t="b">
        <v>0</v>
      </c>
      <c r="I1008" s="102" t="b">
        <v>0</v>
      </c>
      <c r="J1008" s="102" t="b">
        <v>0</v>
      </c>
      <c r="K1008" s="102" t="b">
        <v>0</v>
      </c>
      <c r="L1008" s="102" t="b">
        <v>0</v>
      </c>
    </row>
    <row r="1009" spans="1:12" ht="15">
      <c r="A1009" s="103" t="s">
        <v>702</v>
      </c>
      <c r="B1009" s="102" t="s">
        <v>671</v>
      </c>
      <c r="C1009" s="102">
        <v>2</v>
      </c>
      <c r="D1009" s="105">
        <v>0.0010419868316510253</v>
      </c>
      <c r="E1009" s="105">
        <v>1.052789719206925</v>
      </c>
      <c r="F1009" s="102" t="s">
        <v>649</v>
      </c>
      <c r="G1009" s="102" t="b">
        <v>0</v>
      </c>
      <c r="H1009" s="102" t="b">
        <v>0</v>
      </c>
      <c r="I1009" s="102" t="b">
        <v>0</v>
      </c>
      <c r="J1009" s="102" t="b">
        <v>0</v>
      </c>
      <c r="K1009" s="102" t="b">
        <v>0</v>
      </c>
      <c r="L1009" s="102" t="b">
        <v>0</v>
      </c>
    </row>
    <row r="1010" spans="1:12" ht="15">
      <c r="A1010" s="103" t="s">
        <v>702</v>
      </c>
      <c r="B1010" s="102" t="s">
        <v>737</v>
      </c>
      <c r="C1010" s="102">
        <v>2</v>
      </c>
      <c r="D1010" s="105">
        <v>0.0010419868316510253</v>
      </c>
      <c r="E1010" s="105">
        <v>1.674154865730274</v>
      </c>
      <c r="F1010" s="102" t="s">
        <v>649</v>
      </c>
      <c r="G1010" s="102" t="b">
        <v>0</v>
      </c>
      <c r="H1010" s="102" t="b">
        <v>0</v>
      </c>
      <c r="I1010" s="102" t="b">
        <v>0</v>
      </c>
      <c r="J1010" s="102" t="b">
        <v>0</v>
      </c>
      <c r="K1010" s="102" t="b">
        <v>0</v>
      </c>
      <c r="L1010" s="102" t="b">
        <v>0</v>
      </c>
    </row>
    <row r="1011" spans="1:12" ht="15">
      <c r="A1011" s="103" t="s">
        <v>935</v>
      </c>
      <c r="B1011" s="102" t="s">
        <v>728</v>
      </c>
      <c r="C1011" s="102">
        <v>2</v>
      </c>
      <c r="D1011" s="105">
        <v>0.0008335894653208203</v>
      </c>
      <c r="E1011" s="105">
        <v>2.3590002273746866</v>
      </c>
      <c r="F1011" s="102" t="s">
        <v>649</v>
      </c>
      <c r="G1011" s="102" t="b">
        <v>0</v>
      </c>
      <c r="H1011" s="102" t="b">
        <v>0</v>
      </c>
      <c r="I1011" s="102" t="b">
        <v>0</v>
      </c>
      <c r="J1011" s="102" t="b">
        <v>0</v>
      </c>
      <c r="K1011" s="102" t="b">
        <v>0</v>
      </c>
      <c r="L1011" s="102" t="b">
        <v>0</v>
      </c>
    </row>
    <row r="1012" spans="1:12" ht="15">
      <c r="A1012" s="103" t="s">
        <v>945</v>
      </c>
      <c r="B1012" s="102" t="s">
        <v>702</v>
      </c>
      <c r="C1012" s="102">
        <v>2</v>
      </c>
      <c r="D1012" s="105">
        <v>0.0008335894653208203</v>
      </c>
      <c r="E1012" s="105">
        <v>2.414517555224518</v>
      </c>
      <c r="F1012" s="102" t="s">
        <v>649</v>
      </c>
      <c r="G1012" s="102" t="b">
        <v>0</v>
      </c>
      <c r="H1012" s="102" t="b">
        <v>0</v>
      </c>
      <c r="I1012" s="102" t="b">
        <v>0</v>
      </c>
      <c r="J1012" s="102" t="b">
        <v>0</v>
      </c>
      <c r="K1012" s="102" t="b">
        <v>0</v>
      </c>
      <c r="L1012" s="102" t="b">
        <v>0</v>
      </c>
    </row>
    <row r="1013" spans="1:12" ht="15">
      <c r="A1013" s="103" t="s">
        <v>367</v>
      </c>
      <c r="B1013" s="102" t="s">
        <v>684</v>
      </c>
      <c r="C1013" s="102">
        <v>2</v>
      </c>
      <c r="D1013" s="105">
        <v>0.0008335894653208203</v>
      </c>
      <c r="E1013" s="105">
        <v>1.7235164805597745</v>
      </c>
      <c r="F1013" s="102" t="s">
        <v>649</v>
      </c>
      <c r="G1013" s="102" t="b">
        <v>0</v>
      </c>
      <c r="H1013" s="102" t="b">
        <v>0</v>
      </c>
      <c r="I1013" s="102" t="b">
        <v>0</v>
      </c>
      <c r="J1013" s="102" t="b">
        <v>0</v>
      </c>
      <c r="K1013" s="102" t="b">
        <v>0</v>
      </c>
      <c r="L1013" s="102" t="b">
        <v>0</v>
      </c>
    </row>
    <row r="1014" spans="1:12" ht="15">
      <c r="A1014" s="103" t="s">
        <v>946</v>
      </c>
      <c r="B1014" s="102" t="s">
        <v>677</v>
      </c>
      <c r="C1014" s="102">
        <v>2</v>
      </c>
      <c r="D1014" s="105">
        <v>0.0010419868316510253</v>
      </c>
      <c r="E1014" s="105">
        <v>1.7235164805597745</v>
      </c>
      <c r="F1014" s="102" t="s">
        <v>649</v>
      </c>
      <c r="G1014" s="102" t="b">
        <v>1</v>
      </c>
      <c r="H1014" s="102" t="b">
        <v>0</v>
      </c>
      <c r="I1014" s="102" t="b">
        <v>0</v>
      </c>
      <c r="J1014" s="102" t="b">
        <v>0</v>
      </c>
      <c r="K1014" s="102" t="b">
        <v>0</v>
      </c>
      <c r="L1014" s="102" t="b">
        <v>0</v>
      </c>
    </row>
    <row r="1015" spans="1:12" ht="15">
      <c r="A1015" s="103" t="s">
        <v>1364</v>
      </c>
      <c r="B1015" s="102" t="s">
        <v>689</v>
      </c>
      <c r="C1015" s="102">
        <v>2</v>
      </c>
      <c r="D1015" s="105">
        <v>0.0010419868316510253</v>
      </c>
      <c r="E1015" s="105">
        <v>2.279818981327062</v>
      </c>
      <c r="F1015" s="102" t="s">
        <v>649</v>
      </c>
      <c r="G1015" s="102" t="b">
        <v>0</v>
      </c>
      <c r="H1015" s="102" t="b">
        <v>0</v>
      </c>
      <c r="I1015" s="102" t="b">
        <v>0</v>
      </c>
      <c r="J1015" s="102" t="b">
        <v>0</v>
      </c>
      <c r="K1015" s="102" t="b">
        <v>0</v>
      </c>
      <c r="L1015" s="102" t="b">
        <v>0</v>
      </c>
    </row>
    <row r="1016" spans="1:12" ht="15">
      <c r="A1016" s="103" t="s">
        <v>717</v>
      </c>
      <c r="B1016" s="102" t="s">
        <v>700</v>
      </c>
      <c r="C1016" s="102">
        <v>2</v>
      </c>
      <c r="D1016" s="105">
        <v>0.0008335894653208203</v>
      </c>
      <c r="E1016" s="105">
        <v>1.2812690477222946</v>
      </c>
      <c r="F1016" s="102" t="s">
        <v>649</v>
      </c>
      <c r="G1016" s="102" t="b">
        <v>0</v>
      </c>
      <c r="H1016" s="102" t="b">
        <v>0</v>
      </c>
      <c r="I1016" s="102" t="b">
        <v>0</v>
      </c>
      <c r="J1016" s="102" t="b">
        <v>0</v>
      </c>
      <c r="K1016" s="102" t="b">
        <v>0</v>
      </c>
      <c r="L1016" s="102" t="b">
        <v>0</v>
      </c>
    </row>
    <row r="1017" spans="1:12" ht="15">
      <c r="A1017" s="103" t="s">
        <v>1273</v>
      </c>
      <c r="B1017" s="102" t="s">
        <v>1354</v>
      </c>
      <c r="C1017" s="102">
        <v>2</v>
      </c>
      <c r="D1017" s="105">
        <v>0.0008335894653208203</v>
      </c>
      <c r="E1017" s="105">
        <v>2.8026977266073994</v>
      </c>
      <c r="F1017" s="102" t="s">
        <v>649</v>
      </c>
      <c r="G1017" s="102" t="b">
        <v>0</v>
      </c>
      <c r="H1017" s="102" t="b">
        <v>0</v>
      </c>
      <c r="I1017" s="102" t="b">
        <v>0</v>
      </c>
      <c r="J1017" s="102" t="b">
        <v>0</v>
      </c>
      <c r="K1017" s="102" t="b">
        <v>0</v>
      </c>
      <c r="L1017" s="102" t="b">
        <v>0</v>
      </c>
    </row>
    <row r="1018" spans="1:12" ht="15">
      <c r="A1018" s="103" t="s">
        <v>677</v>
      </c>
      <c r="B1018" s="102" t="s">
        <v>759</v>
      </c>
      <c r="C1018" s="102">
        <v>2</v>
      </c>
      <c r="D1018" s="105">
        <v>0.0010419868316510253</v>
      </c>
      <c r="E1018" s="105">
        <v>1.7235164805597745</v>
      </c>
      <c r="F1018" s="102" t="s">
        <v>649</v>
      </c>
      <c r="G1018" s="102" t="b">
        <v>0</v>
      </c>
      <c r="H1018" s="102" t="b">
        <v>0</v>
      </c>
      <c r="I1018" s="102" t="b">
        <v>0</v>
      </c>
      <c r="J1018" s="102" t="b">
        <v>0</v>
      </c>
      <c r="K1018" s="102" t="b">
        <v>0</v>
      </c>
      <c r="L1018" s="102" t="b">
        <v>0</v>
      </c>
    </row>
    <row r="1019" spans="1:12" ht="15">
      <c r="A1019" s="103" t="s">
        <v>701</v>
      </c>
      <c r="B1019" s="102" t="s">
        <v>1233</v>
      </c>
      <c r="C1019" s="102">
        <v>2</v>
      </c>
      <c r="D1019" s="105">
        <v>0.0008335894653208203</v>
      </c>
      <c r="E1019" s="105">
        <v>2.5808489769910428</v>
      </c>
      <c r="F1019" s="102" t="s">
        <v>649</v>
      </c>
      <c r="G1019" s="102" t="b">
        <v>0</v>
      </c>
      <c r="H1019" s="102" t="b">
        <v>0</v>
      </c>
      <c r="I1019" s="102" t="b">
        <v>0</v>
      </c>
      <c r="J1019" s="102" t="b">
        <v>0</v>
      </c>
      <c r="K1019" s="102" t="b">
        <v>0</v>
      </c>
      <c r="L1019" s="102" t="b">
        <v>0</v>
      </c>
    </row>
    <row r="1020" spans="1:12" ht="15">
      <c r="A1020" s="103" t="s">
        <v>714</v>
      </c>
      <c r="B1020" s="102" t="s">
        <v>677</v>
      </c>
      <c r="C1020" s="102">
        <v>2</v>
      </c>
      <c r="D1020" s="105">
        <v>0.0008335894653208203</v>
      </c>
      <c r="E1020" s="105">
        <v>1.3877243786365814</v>
      </c>
      <c r="F1020" s="102" t="s">
        <v>649</v>
      </c>
      <c r="G1020" s="102" t="b">
        <v>0</v>
      </c>
      <c r="H1020" s="102" t="b">
        <v>0</v>
      </c>
      <c r="I1020" s="102" t="b">
        <v>0</v>
      </c>
      <c r="J1020" s="102" t="b">
        <v>0</v>
      </c>
      <c r="K1020" s="102" t="b">
        <v>0</v>
      </c>
      <c r="L1020" s="102" t="b">
        <v>0</v>
      </c>
    </row>
    <row r="1021" spans="1:12" ht="15">
      <c r="A1021" s="103" t="s">
        <v>739</v>
      </c>
      <c r="B1021" s="102" t="s">
        <v>1773</v>
      </c>
      <c r="C1021" s="102">
        <v>2</v>
      </c>
      <c r="D1021" s="105">
        <v>0.0010419868316510253</v>
      </c>
      <c r="E1021" s="105">
        <v>2.9787889856630807</v>
      </c>
      <c r="F1021" s="102" t="s">
        <v>649</v>
      </c>
      <c r="G1021" s="102" t="b">
        <v>0</v>
      </c>
      <c r="H1021" s="102" t="b">
        <v>0</v>
      </c>
      <c r="I1021" s="102" t="b">
        <v>0</v>
      </c>
      <c r="J1021" s="102" t="b">
        <v>0</v>
      </c>
      <c r="K1021" s="102" t="b">
        <v>0</v>
      </c>
      <c r="L1021" s="102" t="b">
        <v>0</v>
      </c>
    </row>
    <row r="1022" spans="1:12" ht="15">
      <c r="A1022" s="103" t="s">
        <v>804</v>
      </c>
      <c r="B1022" s="102" t="s">
        <v>1776</v>
      </c>
      <c r="C1022" s="102">
        <v>2</v>
      </c>
      <c r="D1022" s="105">
        <v>0.0010419868316510253</v>
      </c>
      <c r="E1022" s="105">
        <v>2.501667730943418</v>
      </c>
      <c r="F1022" s="102" t="s">
        <v>649</v>
      </c>
      <c r="G1022" s="102" t="b">
        <v>0</v>
      </c>
      <c r="H1022" s="102" t="b">
        <v>0</v>
      </c>
      <c r="I1022" s="102" t="b">
        <v>0</v>
      </c>
      <c r="J1022" s="102" t="b">
        <v>0</v>
      </c>
      <c r="K1022" s="102" t="b">
        <v>0</v>
      </c>
      <c r="L1022" s="102" t="b">
        <v>0</v>
      </c>
    </row>
    <row r="1023" spans="1:12" ht="15">
      <c r="A1023" s="103" t="s">
        <v>1749</v>
      </c>
      <c r="B1023" s="102" t="s">
        <v>802</v>
      </c>
      <c r="C1023" s="102">
        <v>2</v>
      </c>
      <c r="D1023" s="105">
        <v>0.0010419868316510253</v>
      </c>
      <c r="E1023" s="105">
        <v>2.853850249054781</v>
      </c>
      <c r="F1023" s="102" t="s">
        <v>649</v>
      </c>
      <c r="G1023" s="102" t="b">
        <v>0</v>
      </c>
      <c r="H1023" s="102" t="b">
        <v>0</v>
      </c>
      <c r="I1023" s="102" t="b">
        <v>0</v>
      </c>
      <c r="J1023" s="102" t="b">
        <v>0</v>
      </c>
      <c r="K1023" s="102" t="b">
        <v>0</v>
      </c>
      <c r="L1023" s="102" t="b">
        <v>0</v>
      </c>
    </row>
    <row r="1024" spans="1:12" ht="15">
      <c r="A1024" s="103" t="s">
        <v>690</v>
      </c>
      <c r="B1024" s="102" t="s">
        <v>711</v>
      </c>
      <c r="C1024" s="102">
        <v>2</v>
      </c>
      <c r="D1024" s="105">
        <v>0.0008335894653208203</v>
      </c>
      <c r="E1024" s="105">
        <v>2.455910240382743</v>
      </c>
      <c r="F1024" s="102" t="s">
        <v>649</v>
      </c>
      <c r="G1024" s="102" t="b">
        <v>0</v>
      </c>
      <c r="H1024" s="102" t="b">
        <v>0</v>
      </c>
      <c r="I1024" s="102" t="b">
        <v>0</v>
      </c>
      <c r="J1024" s="102" t="b">
        <v>0</v>
      </c>
      <c r="K1024" s="102" t="b">
        <v>0</v>
      </c>
      <c r="L1024" s="102" t="b">
        <v>0</v>
      </c>
    </row>
    <row r="1025" spans="1:12" ht="15">
      <c r="A1025" s="103" t="s">
        <v>1160</v>
      </c>
      <c r="B1025" s="102" t="s">
        <v>859</v>
      </c>
      <c r="C1025" s="102">
        <v>2</v>
      </c>
      <c r="D1025" s="105">
        <v>0.0008335894653208203</v>
      </c>
      <c r="E1025" s="105">
        <v>2.309782204704505</v>
      </c>
      <c r="F1025" s="102" t="s">
        <v>649</v>
      </c>
      <c r="G1025" s="102" t="b">
        <v>0</v>
      </c>
      <c r="H1025" s="102" t="b">
        <v>0</v>
      </c>
      <c r="I1025" s="102" t="b">
        <v>0</v>
      </c>
      <c r="J1025" s="102" t="b">
        <v>0</v>
      </c>
      <c r="K1025" s="102" t="b">
        <v>0</v>
      </c>
      <c r="L1025" s="102" t="b">
        <v>0</v>
      </c>
    </row>
    <row r="1026" spans="1:12" ht="15">
      <c r="A1026" s="103" t="s">
        <v>827</v>
      </c>
      <c r="B1026" s="102" t="s">
        <v>1357</v>
      </c>
      <c r="C1026" s="102">
        <v>2</v>
      </c>
      <c r="D1026" s="105">
        <v>0.0008335894653208203</v>
      </c>
      <c r="E1026" s="105">
        <v>2.279818981327062</v>
      </c>
      <c r="F1026" s="102" t="s">
        <v>649</v>
      </c>
      <c r="G1026" s="102" t="b">
        <v>0</v>
      </c>
      <c r="H1026" s="102" t="b">
        <v>0</v>
      </c>
      <c r="I1026" s="102" t="b">
        <v>0</v>
      </c>
      <c r="J1026" s="102" t="b">
        <v>0</v>
      </c>
      <c r="K1026" s="102" t="b">
        <v>0</v>
      </c>
      <c r="L1026" s="102" t="b">
        <v>0</v>
      </c>
    </row>
    <row r="1027" spans="1:12" ht="15">
      <c r="A1027" s="103" t="s">
        <v>1167</v>
      </c>
      <c r="B1027" s="102" t="s">
        <v>714</v>
      </c>
      <c r="C1027" s="102">
        <v>2</v>
      </c>
      <c r="D1027" s="105">
        <v>0.0010419868316510253</v>
      </c>
      <c r="E1027" s="105">
        <v>2.165875629020225</v>
      </c>
      <c r="F1027" s="102" t="s">
        <v>649</v>
      </c>
      <c r="G1027" s="102" t="b">
        <v>0</v>
      </c>
      <c r="H1027" s="102" t="b">
        <v>0</v>
      </c>
      <c r="I1027" s="102" t="b">
        <v>0</v>
      </c>
      <c r="J1027" s="102" t="b">
        <v>0</v>
      </c>
      <c r="K1027" s="102" t="b">
        <v>0</v>
      </c>
      <c r="L1027" s="102" t="b">
        <v>0</v>
      </c>
    </row>
    <row r="1028" spans="1:12" ht="15">
      <c r="A1028" s="103" t="s">
        <v>696</v>
      </c>
      <c r="B1028" s="102" t="s">
        <v>784</v>
      </c>
      <c r="C1028" s="102">
        <v>2</v>
      </c>
      <c r="D1028" s="105">
        <v>0.0010419868316510253</v>
      </c>
      <c r="E1028" s="105">
        <v>2.2384262961688366</v>
      </c>
      <c r="F1028" s="102" t="s">
        <v>649</v>
      </c>
      <c r="G1028" s="102" t="b">
        <v>0</v>
      </c>
      <c r="H1028" s="102" t="b">
        <v>0</v>
      </c>
      <c r="I1028" s="102" t="b">
        <v>0</v>
      </c>
      <c r="J1028" s="102" t="b">
        <v>0</v>
      </c>
      <c r="K1028" s="102" t="b">
        <v>0</v>
      </c>
      <c r="L1028" s="102" t="b">
        <v>0</v>
      </c>
    </row>
    <row r="1029" spans="1:12" ht="15">
      <c r="A1029" s="103" t="s">
        <v>847</v>
      </c>
      <c r="B1029" s="102" t="s">
        <v>1740</v>
      </c>
      <c r="C1029" s="102">
        <v>2</v>
      </c>
      <c r="D1029" s="105">
        <v>0.0010419868316510253</v>
      </c>
      <c r="E1029" s="105">
        <v>2.756940236046724</v>
      </c>
      <c r="F1029" s="102" t="s">
        <v>649</v>
      </c>
      <c r="G1029" s="102" t="b">
        <v>0</v>
      </c>
      <c r="H1029" s="102" t="b">
        <v>0</v>
      </c>
      <c r="I1029" s="102" t="b">
        <v>0</v>
      </c>
      <c r="J1029" s="102" t="b">
        <v>0</v>
      </c>
      <c r="K1029" s="102" t="b">
        <v>0</v>
      </c>
      <c r="L1029" s="102" t="b">
        <v>0</v>
      </c>
    </row>
    <row r="1030" spans="1:12" ht="15">
      <c r="A1030" s="103" t="s">
        <v>1740</v>
      </c>
      <c r="B1030" s="102" t="s">
        <v>917</v>
      </c>
      <c r="C1030" s="102">
        <v>2</v>
      </c>
      <c r="D1030" s="105">
        <v>0.0010419868316510253</v>
      </c>
      <c r="E1030" s="105">
        <v>2.756940236046724</v>
      </c>
      <c r="F1030" s="102" t="s">
        <v>649</v>
      </c>
      <c r="G1030" s="102" t="b">
        <v>0</v>
      </c>
      <c r="H1030" s="102" t="b">
        <v>0</v>
      </c>
      <c r="I1030" s="102" t="b">
        <v>0</v>
      </c>
      <c r="J1030" s="102" t="b">
        <v>0</v>
      </c>
      <c r="K1030" s="102" t="b">
        <v>0</v>
      </c>
      <c r="L1030" s="102" t="b">
        <v>0</v>
      </c>
    </row>
    <row r="1031" spans="1:12" ht="15">
      <c r="A1031" s="103" t="s">
        <v>917</v>
      </c>
      <c r="B1031" s="102" t="s">
        <v>714</v>
      </c>
      <c r="C1031" s="102">
        <v>2</v>
      </c>
      <c r="D1031" s="105">
        <v>0.0010419868316510253</v>
      </c>
      <c r="E1031" s="105">
        <v>1.9440268794038686</v>
      </c>
      <c r="F1031" s="102" t="s">
        <v>649</v>
      </c>
      <c r="G1031" s="102" t="b">
        <v>0</v>
      </c>
      <c r="H1031" s="102" t="b">
        <v>0</v>
      </c>
      <c r="I1031" s="102" t="b">
        <v>0</v>
      </c>
      <c r="J1031" s="102" t="b">
        <v>0</v>
      </c>
      <c r="K1031" s="102" t="b">
        <v>0</v>
      </c>
      <c r="L1031" s="102" t="b">
        <v>0</v>
      </c>
    </row>
    <row r="1032" spans="1:12" ht="15">
      <c r="A1032" s="103" t="s">
        <v>1722</v>
      </c>
      <c r="B1032" s="102" t="s">
        <v>1160</v>
      </c>
      <c r="C1032" s="102">
        <v>2</v>
      </c>
      <c r="D1032" s="105">
        <v>0.0008335894653208203</v>
      </c>
      <c r="E1032" s="105">
        <v>2.853850249054781</v>
      </c>
      <c r="F1032" s="102" t="s">
        <v>649</v>
      </c>
      <c r="G1032" s="102" t="b">
        <v>0</v>
      </c>
      <c r="H1032" s="102" t="b">
        <v>0</v>
      </c>
      <c r="I1032" s="102" t="b">
        <v>0</v>
      </c>
      <c r="J1032" s="102" t="b">
        <v>0</v>
      </c>
      <c r="K1032" s="102" t="b">
        <v>0</v>
      </c>
      <c r="L1032" s="102" t="b">
        <v>0</v>
      </c>
    </row>
    <row r="1033" spans="1:12" ht="15">
      <c r="A1033" s="103" t="s">
        <v>902</v>
      </c>
      <c r="B1033" s="102" t="s">
        <v>693</v>
      </c>
      <c r="C1033" s="102">
        <v>2</v>
      </c>
      <c r="D1033" s="105">
        <v>0.0010419868316510253</v>
      </c>
      <c r="E1033" s="105">
        <v>1.7746690030071557</v>
      </c>
      <c r="F1033" s="102" t="s">
        <v>649</v>
      </c>
      <c r="G1033" s="102" t="b">
        <v>0</v>
      </c>
      <c r="H1033" s="102" t="b">
        <v>0</v>
      </c>
      <c r="I1033" s="102" t="b">
        <v>0</v>
      </c>
      <c r="J1033" s="102" t="b">
        <v>0</v>
      </c>
      <c r="K1033" s="102" t="b">
        <v>1</v>
      </c>
      <c r="L1033" s="102" t="b">
        <v>0</v>
      </c>
    </row>
    <row r="1034" spans="1:12" ht="15">
      <c r="A1034" s="103" t="s">
        <v>671</v>
      </c>
      <c r="B1034" s="102" t="s">
        <v>743</v>
      </c>
      <c r="C1034" s="102">
        <v>2</v>
      </c>
      <c r="D1034" s="105">
        <v>0.0010419868316510253</v>
      </c>
      <c r="E1034" s="105">
        <v>1.2103975725685931</v>
      </c>
      <c r="F1034" s="102" t="s">
        <v>649</v>
      </c>
      <c r="G1034" s="102" t="b">
        <v>0</v>
      </c>
      <c r="H1034" s="102" t="b">
        <v>0</v>
      </c>
      <c r="I1034" s="102" t="b">
        <v>0</v>
      </c>
      <c r="J1034" s="102" t="b">
        <v>0</v>
      </c>
      <c r="K1034" s="102" t="b">
        <v>0</v>
      </c>
      <c r="L1034" s="102" t="b">
        <v>0</v>
      </c>
    </row>
    <row r="1035" spans="1:12" ht="15">
      <c r="A1035" s="103" t="s">
        <v>796</v>
      </c>
      <c r="B1035" s="102" t="s">
        <v>700</v>
      </c>
      <c r="C1035" s="102">
        <v>2</v>
      </c>
      <c r="D1035" s="105">
        <v>0.0008335894653208203</v>
      </c>
      <c r="E1035" s="105">
        <v>1.4921224130371877</v>
      </c>
      <c r="F1035" s="102" t="s">
        <v>649</v>
      </c>
      <c r="G1035" s="102" t="b">
        <v>0</v>
      </c>
      <c r="H1035" s="102" t="b">
        <v>0</v>
      </c>
      <c r="I1035" s="102" t="b">
        <v>0</v>
      </c>
      <c r="J1035" s="102" t="b">
        <v>0</v>
      </c>
      <c r="K1035" s="102" t="b">
        <v>0</v>
      </c>
      <c r="L1035" s="102" t="b">
        <v>0</v>
      </c>
    </row>
    <row r="1036" spans="1:12" ht="15">
      <c r="A1036" s="103" t="s">
        <v>1163</v>
      </c>
      <c r="B1036" s="102" t="s">
        <v>1005</v>
      </c>
      <c r="C1036" s="102">
        <v>2</v>
      </c>
      <c r="D1036" s="105">
        <v>0.0010419868316510253</v>
      </c>
      <c r="E1036" s="105">
        <v>2.9787889856630807</v>
      </c>
      <c r="F1036" s="102" t="s">
        <v>649</v>
      </c>
      <c r="G1036" s="102" t="b">
        <v>0</v>
      </c>
      <c r="H1036" s="102" t="b">
        <v>0</v>
      </c>
      <c r="I1036" s="102" t="b">
        <v>0</v>
      </c>
      <c r="J1036" s="102" t="b">
        <v>0</v>
      </c>
      <c r="K1036" s="102" t="b">
        <v>0</v>
      </c>
      <c r="L1036" s="102" t="b">
        <v>0</v>
      </c>
    </row>
    <row r="1037" spans="1:12" ht="15">
      <c r="A1037" s="103" t="s">
        <v>1005</v>
      </c>
      <c r="B1037" s="102" t="s">
        <v>672</v>
      </c>
      <c r="C1037" s="102">
        <v>2</v>
      </c>
      <c r="D1037" s="105">
        <v>0.0010419868316510253</v>
      </c>
      <c r="E1037" s="105">
        <v>1.7116172572600667</v>
      </c>
      <c r="F1037" s="102" t="s">
        <v>649</v>
      </c>
      <c r="G1037" s="102" t="b">
        <v>0</v>
      </c>
      <c r="H1037" s="102" t="b">
        <v>0</v>
      </c>
      <c r="I1037" s="102" t="b">
        <v>0</v>
      </c>
      <c r="J1037" s="102" t="b">
        <v>0</v>
      </c>
      <c r="K1037" s="102" t="b">
        <v>0</v>
      </c>
      <c r="L1037" s="102" t="b">
        <v>0</v>
      </c>
    </row>
    <row r="1038" spans="1:12" ht="15">
      <c r="A1038" s="103" t="s">
        <v>1361</v>
      </c>
      <c r="B1038" s="102" t="s">
        <v>1064</v>
      </c>
      <c r="C1038" s="102">
        <v>2</v>
      </c>
      <c r="D1038" s="105">
        <v>0.0010419868316510253</v>
      </c>
      <c r="E1038" s="105">
        <v>2.8026977266073994</v>
      </c>
      <c r="F1038" s="102" t="s">
        <v>649</v>
      </c>
      <c r="G1038" s="102" t="b">
        <v>0</v>
      </c>
      <c r="H1038" s="102" t="b">
        <v>0</v>
      </c>
      <c r="I1038" s="102" t="b">
        <v>0</v>
      </c>
      <c r="J1038" s="102" t="b">
        <v>0</v>
      </c>
      <c r="K1038" s="102" t="b">
        <v>0</v>
      </c>
      <c r="L1038" s="102" t="b">
        <v>0</v>
      </c>
    </row>
    <row r="1039" spans="1:12" ht="15">
      <c r="A1039" s="103" t="s">
        <v>716</v>
      </c>
      <c r="B1039" s="102" t="s">
        <v>749</v>
      </c>
      <c r="C1039" s="102">
        <v>2</v>
      </c>
      <c r="D1039" s="105">
        <v>0.0010419868316510253</v>
      </c>
      <c r="E1039" s="105">
        <v>1.8996077396154556</v>
      </c>
      <c r="F1039" s="102" t="s">
        <v>649</v>
      </c>
      <c r="G1039" s="102" t="b">
        <v>0</v>
      </c>
      <c r="H1039" s="102" t="b">
        <v>0</v>
      </c>
      <c r="I1039" s="102" t="b">
        <v>0</v>
      </c>
      <c r="J1039" s="102" t="b">
        <v>0</v>
      </c>
      <c r="K1039" s="102" t="b">
        <v>0</v>
      </c>
      <c r="L1039" s="102" t="b">
        <v>0</v>
      </c>
    </row>
    <row r="1040" spans="1:12" ht="15">
      <c r="A1040" s="103" t="s">
        <v>967</v>
      </c>
      <c r="B1040" s="102" t="s">
        <v>878</v>
      </c>
      <c r="C1040" s="102">
        <v>2</v>
      </c>
      <c r="D1040" s="105">
        <v>0.0008335894653208203</v>
      </c>
      <c r="E1040" s="105">
        <v>2.309782204704505</v>
      </c>
      <c r="F1040" s="102" t="s">
        <v>649</v>
      </c>
      <c r="G1040" s="102" t="b">
        <v>0</v>
      </c>
      <c r="H1040" s="102" t="b">
        <v>0</v>
      </c>
      <c r="I1040" s="102" t="b">
        <v>0</v>
      </c>
      <c r="J1040" s="102" t="b">
        <v>0</v>
      </c>
      <c r="K1040" s="102" t="b">
        <v>0</v>
      </c>
      <c r="L1040" s="102" t="b">
        <v>0</v>
      </c>
    </row>
    <row r="1041" spans="1:12" ht="15">
      <c r="A1041" s="103" t="s">
        <v>690</v>
      </c>
      <c r="B1041" s="102" t="s">
        <v>927</v>
      </c>
      <c r="C1041" s="102">
        <v>2</v>
      </c>
      <c r="D1041" s="105">
        <v>0.0008335894653208203</v>
      </c>
      <c r="E1041" s="105">
        <v>2.6777589899990994</v>
      </c>
      <c r="F1041" s="102" t="s">
        <v>649</v>
      </c>
      <c r="G1041" s="102" t="b">
        <v>0</v>
      </c>
      <c r="H1041" s="102" t="b">
        <v>0</v>
      </c>
      <c r="I1041" s="102" t="b">
        <v>0</v>
      </c>
      <c r="J1041" s="102" t="b">
        <v>0</v>
      </c>
      <c r="K1041" s="102" t="b">
        <v>0</v>
      </c>
      <c r="L1041" s="102" t="b">
        <v>0</v>
      </c>
    </row>
    <row r="1042" spans="1:12" ht="15">
      <c r="A1042" s="103" t="s">
        <v>764</v>
      </c>
      <c r="B1042" s="102" t="s">
        <v>886</v>
      </c>
      <c r="C1042" s="102">
        <v>2</v>
      </c>
      <c r="D1042" s="105">
        <v>0.0008335894653208203</v>
      </c>
      <c r="E1042" s="105">
        <v>2.5808489769910428</v>
      </c>
      <c r="F1042" s="102" t="s">
        <v>649</v>
      </c>
      <c r="G1042" s="102" t="b">
        <v>0</v>
      </c>
      <c r="H1042" s="102" t="b">
        <v>0</v>
      </c>
      <c r="I1042" s="102" t="b">
        <v>0</v>
      </c>
      <c r="J1042" s="102" t="b">
        <v>0</v>
      </c>
      <c r="K1042" s="102" t="b">
        <v>0</v>
      </c>
      <c r="L1042" s="102" t="b">
        <v>0</v>
      </c>
    </row>
    <row r="1043" spans="1:12" ht="15">
      <c r="A1043" s="103" t="s">
        <v>1003</v>
      </c>
      <c r="B1043" s="102" t="s">
        <v>749</v>
      </c>
      <c r="C1043" s="102">
        <v>2</v>
      </c>
      <c r="D1043" s="105">
        <v>0.0010419868316510253</v>
      </c>
      <c r="E1043" s="105">
        <v>2.376728994335118</v>
      </c>
      <c r="F1043" s="102" t="s">
        <v>649</v>
      </c>
      <c r="G1043" s="102" t="b">
        <v>0</v>
      </c>
      <c r="H1043" s="102" t="b">
        <v>0</v>
      </c>
      <c r="I1043" s="102" t="b">
        <v>0</v>
      </c>
      <c r="J1043" s="102" t="b">
        <v>0</v>
      </c>
      <c r="K1043" s="102" t="b">
        <v>0</v>
      </c>
      <c r="L1043" s="102" t="b">
        <v>0</v>
      </c>
    </row>
    <row r="1044" spans="1:12" ht="15">
      <c r="A1044" s="103" t="s">
        <v>1720</v>
      </c>
      <c r="B1044" s="102" t="s">
        <v>1721</v>
      </c>
      <c r="C1044" s="102">
        <v>2</v>
      </c>
      <c r="D1044" s="105">
        <v>0.0010419868316510253</v>
      </c>
      <c r="E1044" s="105">
        <v>3.1548802447187616</v>
      </c>
      <c r="F1044" s="102" t="s">
        <v>649</v>
      </c>
      <c r="G1044" s="102" t="b">
        <v>0</v>
      </c>
      <c r="H1044" s="102" t="b">
        <v>0</v>
      </c>
      <c r="I1044" s="102" t="b">
        <v>0</v>
      </c>
      <c r="J1044" s="102" t="b">
        <v>0</v>
      </c>
      <c r="K1044" s="102" t="b">
        <v>0</v>
      </c>
      <c r="L1044" s="102" t="b">
        <v>0</v>
      </c>
    </row>
    <row r="1045" spans="1:12" ht="15">
      <c r="A1045" s="103" t="s">
        <v>993</v>
      </c>
      <c r="B1045" s="102" t="s">
        <v>1000</v>
      </c>
      <c r="C1045" s="102">
        <v>2</v>
      </c>
      <c r="D1045" s="105">
        <v>0.0010419868316510253</v>
      </c>
      <c r="E1045" s="105">
        <v>2.279818981327062</v>
      </c>
      <c r="F1045" s="102" t="s">
        <v>649</v>
      </c>
      <c r="G1045" s="102" t="b">
        <v>0</v>
      </c>
      <c r="H1045" s="102" t="b">
        <v>0</v>
      </c>
      <c r="I1045" s="102" t="b">
        <v>0</v>
      </c>
      <c r="J1045" s="102" t="b">
        <v>0</v>
      </c>
      <c r="K1045" s="102" t="b">
        <v>0</v>
      </c>
      <c r="L1045" s="102" t="b">
        <v>0</v>
      </c>
    </row>
    <row r="1046" spans="1:12" ht="15">
      <c r="A1046" s="103" t="s">
        <v>1350</v>
      </c>
      <c r="B1046" s="102" t="s">
        <v>1150</v>
      </c>
      <c r="C1046" s="102">
        <v>2</v>
      </c>
      <c r="D1046" s="105">
        <v>0.0010419868316510253</v>
      </c>
      <c r="E1046" s="105">
        <v>2.6777589899990994</v>
      </c>
      <c r="F1046" s="102" t="s">
        <v>649</v>
      </c>
      <c r="G1046" s="102" t="b">
        <v>0</v>
      </c>
      <c r="H1046" s="102" t="b">
        <v>0</v>
      </c>
      <c r="I1046" s="102" t="b">
        <v>0</v>
      </c>
      <c r="J1046" s="102" t="b">
        <v>0</v>
      </c>
      <c r="K1046" s="102" t="b">
        <v>0</v>
      </c>
      <c r="L1046" s="102" t="b">
        <v>0</v>
      </c>
    </row>
    <row r="1047" spans="1:12" ht="15">
      <c r="A1047" s="103" t="s">
        <v>711</v>
      </c>
      <c r="B1047" s="102" t="s">
        <v>1144</v>
      </c>
      <c r="C1047" s="102">
        <v>2</v>
      </c>
      <c r="D1047" s="105">
        <v>0.0010419868316510253</v>
      </c>
      <c r="E1047" s="105">
        <v>2.5808489769910428</v>
      </c>
      <c r="F1047" s="102" t="s">
        <v>649</v>
      </c>
      <c r="G1047" s="102" t="b">
        <v>0</v>
      </c>
      <c r="H1047" s="102" t="b">
        <v>0</v>
      </c>
      <c r="I1047" s="102" t="b">
        <v>0</v>
      </c>
      <c r="J1047" s="102" t="b">
        <v>0</v>
      </c>
      <c r="K1047" s="102" t="b">
        <v>0</v>
      </c>
      <c r="L1047" s="102" t="b">
        <v>0</v>
      </c>
    </row>
    <row r="1048" spans="1:12" ht="15">
      <c r="A1048" s="103" t="s">
        <v>789</v>
      </c>
      <c r="B1048" s="102" t="s">
        <v>860</v>
      </c>
      <c r="C1048" s="102">
        <v>2</v>
      </c>
      <c r="D1048" s="105">
        <v>0.0008335894653208203</v>
      </c>
      <c r="E1048" s="105">
        <v>2.455910240382743</v>
      </c>
      <c r="F1048" s="102" t="s">
        <v>649</v>
      </c>
      <c r="G1048" s="102" t="b">
        <v>0</v>
      </c>
      <c r="H1048" s="102" t="b">
        <v>0</v>
      </c>
      <c r="I1048" s="102" t="b">
        <v>0</v>
      </c>
      <c r="J1048" s="102" t="b">
        <v>0</v>
      </c>
      <c r="K1048" s="102" t="b">
        <v>0</v>
      </c>
      <c r="L1048" s="102" t="b">
        <v>0</v>
      </c>
    </row>
    <row r="1049" spans="1:12" ht="15">
      <c r="A1049" s="103" t="s">
        <v>1060</v>
      </c>
      <c r="B1049" s="102" t="s">
        <v>1153</v>
      </c>
      <c r="C1049" s="102">
        <v>2</v>
      </c>
      <c r="D1049" s="105">
        <v>0.0010419868316510253</v>
      </c>
      <c r="E1049" s="105">
        <v>2.5528202533907995</v>
      </c>
      <c r="F1049" s="102" t="s">
        <v>649</v>
      </c>
      <c r="G1049" s="102" t="b">
        <v>0</v>
      </c>
      <c r="H1049" s="102" t="b">
        <v>0</v>
      </c>
      <c r="I1049" s="102" t="b">
        <v>0</v>
      </c>
      <c r="J1049" s="102" t="b">
        <v>0</v>
      </c>
      <c r="K1049" s="102" t="b">
        <v>0</v>
      </c>
      <c r="L1049" s="102" t="b">
        <v>0</v>
      </c>
    </row>
    <row r="1050" spans="1:12" ht="15">
      <c r="A1050" s="103" t="s">
        <v>900</v>
      </c>
      <c r="B1050" s="102" t="s">
        <v>789</v>
      </c>
      <c r="C1050" s="102">
        <v>2</v>
      </c>
      <c r="D1050" s="105">
        <v>0.0010419868316510253</v>
      </c>
      <c r="E1050" s="105">
        <v>1.9118421960324674</v>
      </c>
      <c r="F1050" s="102" t="s">
        <v>649</v>
      </c>
      <c r="G1050" s="102" t="b">
        <v>0</v>
      </c>
      <c r="H1050" s="102" t="b">
        <v>0</v>
      </c>
      <c r="I1050" s="102" t="b">
        <v>0</v>
      </c>
      <c r="J1050" s="102" t="b">
        <v>0</v>
      </c>
      <c r="K1050" s="102" t="b">
        <v>0</v>
      </c>
      <c r="L1050" s="102" t="b">
        <v>0</v>
      </c>
    </row>
    <row r="1051" spans="1:12" ht="15">
      <c r="A1051" s="103" t="s">
        <v>1156</v>
      </c>
      <c r="B1051" s="102" t="s">
        <v>900</v>
      </c>
      <c r="C1051" s="102">
        <v>2</v>
      </c>
      <c r="D1051" s="105">
        <v>0.0010419868316510253</v>
      </c>
      <c r="E1051" s="105">
        <v>2.6108122003684864</v>
      </c>
      <c r="F1051" s="102" t="s">
        <v>649</v>
      </c>
      <c r="G1051" s="102" t="b">
        <v>0</v>
      </c>
      <c r="H1051" s="102" t="b">
        <v>0</v>
      </c>
      <c r="I1051" s="102" t="b">
        <v>0</v>
      </c>
      <c r="J1051" s="102" t="b">
        <v>0</v>
      </c>
      <c r="K1051" s="102" t="b">
        <v>0</v>
      </c>
      <c r="L1051" s="102" t="b">
        <v>0</v>
      </c>
    </row>
    <row r="1052" spans="1:12" ht="15">
      <c r="A1052" s="103" t="s">
        <v>1036</v>
      </c>
      <c r="B1052" s="102" t="s">
        <v>811</v>
      </c>
      <c r="C1052" s="102">
        <v>2</v>
      </c>
      <c r="D1052" s="105">
        <v>0.0008335894653208203</v>
      </c>
      <c r="E1052" s="105">
        <v>2.9787889856630807</v>
      </c>
      <c r="F1052" s="102" t="s">
        <v>649</v>
      </c>
      <c r="G1052" s="102" t="b">
        <v>0</v>
      </c>
      <c r="H1052" s="102" t="b">
        <v>0</v>
      </c>
      <c r="I1052" s="102" t="b">
        <v>0</v>
      </c>
      <c r="J1052" s="102" t="b">
        <v>0</v>
      </c>
      <c r="K1052" s="102" t="b">
        <v>0</v>
      </c>
      <c r="L1052" s="102" t="b">
        <v>0</v>
      </c>
    </row>
    <row r="1053" spans="1:12" ht="15">
      <c r="A1053" s="103" t="s">
        <v>742</v>
      </c>
      <c r="B1053" s="102" t="s">
        <v>689</v>
      </c>
      <c r="C1053" s="102">
        <v>2</v>
      </c>
      <c r="D1053" s="105">
        <v>0.0010419868316510253</v>
      </c>
      <c r="E1053" s="105">
        <v>1.5264913146684502</v>
      </c>
      <c r="F1053" s="102" t="s">
        <v>649</v>
      </c>
      <c r="G1053" s="102" t="b">
        <v>0</v>
      </c>
      <c r="H1053" s="102" t="b">
        <v>0</v>
      </c>
      <c r="I1053" s="102" t="b">
        <v>0</v>
      </c>
      <c r="J1053" s="102" t="b">
        <v>0</v>
      </c>
      <c r="K1053" s="102" t="b">
        <v>0</v>
      </c>
      <c r="L1053" s="102" t="b">
        <v>0</v>
      </c>
    </row>
    <row r="1054" spans="1:12" ht="15">
      <c r="A1054" s="103" t="s">
        <v>921</v>
      </c>
      <c r="B1054" s="102" t="s">
        <v>776</v>
      </c>
      <c r="C1054" s="102">
        <v>2</v>
      </c>
      <c r="D1054" s="105">
        <v>0.0008335894653208203</v>
      </c>
      <c r="E1054" s="105">
        <v>2.5808489769910428</v>
      </c>
      <c r="F1054" s="102" t="s">
        <v>649</v>
      </c>
      <c r="G1054" s="102" t="b">
        <v>0</v>
      </c>
      <c r="H1054" s="102" t="b">
        <v>0</v>
      </c>
      <c r="I1054" s="102" t="b">
        <v>0</v>
      </c>
      <c r="J1054" s="102" t="b">
        <v>0</v>
      </c>
      <c r="K1054" s="102" t="b">
        <v>0</v>
      </c>
      <c r="L1054" s="102" t="b">
        <v>0</v>
      </c>
    </row>
    <row r="1055" spans="1:12" ht="15">
      <c r="A1055" s="103" t="s">
        <v>672</v>
      </c>
      <c r="B1055" s="102" t="s">
        <v>1022</v>
      </c>
      <c r="C1055" s="102">
        <v>2</v>
      </c>
      <c r="D1055" s="105">
        <v>0.0010419868316510253</v>
      </c>
      <c r="E1055" s="105">
        <v>1.5866785206517668</v>
      </c>
      <c r="F1055" s="102" t="s">
        <v>649</v>
      </c>
      <c r="G1055" s="102" t="b">
        <v>0</v>
      </c>
      <c r="H1055" s="102" t="b">
        <v>0</v>
      </c>
      <c r="I1055" s="102" t="b">
        <v>0</v>
      </c>
      <c r="J1055" s="102" t="b">
        <v>1</v>
      </c>
      <c r="K1055" s="102" t="b">
        <v>0</v>
      </c>
      <c r="L1055" s="102" t="b">
        <v>0</v>
      </c>
    </row>
    <row r="1056" spans="1:12" ht="15">
      <c r="A1056" s="103" t="s">
        <v>786</v>
      </c>
      <c r="B1056" s="102" t="s">
        <v>740</v>
      </c>
      <c r="C1056" s="102">
        <v>2</v>
      </c>
      <c r="D1056" s="105">
        <v>0.0008335894653208203</v>
      </c>
      <c r="E1056" s="105">
        <v>2.5808489769910428</v>
      </c>
      <c r="F1056" s="102" t="s">
        <v>649</v>
      </c>
      <c r="G1056" s="102" t="b">
        <v>0</v>
      </c>
      <c r="H1056" s="102" t="b">
        <v>0</v>
      </c>
      <c r="I1056" s="102" t="b">
        <v>0</v>
      </c>
      <c r="J1056" s="102" t="b">
        <v>0</v>
      </c>
      <c r="K1056" s="102" t="b">
        <v>0</v>
      </c>
      <c r="L1056" s="102" t="b">
        <v>0</v>
      </c>
    </row>
    <row r="1057" spans="1:12" ht="15">
      <c r="A1057" s="103" t="s">
        <v>798</v>
      </c>
      <c r="B1057" s="102" t="s">
        <v>686</v>
      </c>
      <c r="C1057" s="102">
        <v>2</v>
      </c>
      <c r="D1057" s="105">
        <v>0.0010419868316510253</v>
      </c>
      <c r="E1057" s="105">
        <v>1.8538502490547806</v>
      </c>
      <c r="F1057" s="102" t="s">
        <v>649</v>
      </c>
      <c r="G1057" s="102" t="b">
        <v>0</v>
      </c>
      <c r="H1057" s="102" t="b">
        <v>0</v>
      </c>
      <c r="I1057" s="102" t="b">
        <v>0</v>
      </c>
      <c r="J1057" s="102" t="b">
        <v>0</v>
      </c>
      <c r="K1057" s="102" t="b">
        <v>0</v>
      </c>
      <c r="L1057" s="102" t="b">
        <v>0</v>
      </c>
    </row>
    <row r="1058" spans="1:12" ht="15">
      <c r="A1058" s="103" t="s">
        <v>686</v>
      </c>
      <c r="B1058" s="102" t="s">
        <v>1045</v>
      </c>
      <c r="C1058" s="102">
        <v>2</v>
      </c>
      <c r="D1058" s="105">
        <v>0.0010419868316510253</v>
      </c>
      <c r="E1058" s="105">
        <v>2.225461319004469</v>
      </c>
      <c r="F1058" s="102" t="s">
        <v>649</v>
      </c>
      <c r="G1058" s="102" t="b">
        <v>0</v>
      </c>
      <c r="H1058" s="102" t="b">
        <v>0</v>
      </c>
      <c r="I1058" s="102" t="b">
        <v>0</v>
      </c>
      <c r="J1058" s="102" t="b">
        <v>0</v>
      </c>
      <c r="K1058" s="102" t="b">
        <v>0</v>
      </c>
      <c r="L1058" s="102" t="b">
        <v>0</v>
      </c>
    </row>
    <row r="1059" spans="1:12" ht="15">
      <c r="A1059" s="103" t="s">
        <v>968</v>
      </c>
      <c r="B1059" s="102" t="s">
        <v>969</v>
      </c>
      <c r="C1059" s="102">
        <v>2</v>
      </c>
      <c r="D1059" s="105">
        <v>0.0010419868316510253</v>
      </c>
      <c r="E1059" s="105">
        <v>2.376728994335118</v>
      </c>
      <c r="F1059" s="102" t="s">
        <v>649</v>
      </c>
      <c r="G1059" s="102" t="b">
        <v>0</v>
      </c>
      <c r="H1059" s="102" t="b">
        <v>0</v>
      </c>
      <c r="I1059" s="102" t="b">
        <v>0</v>
      </c>
      <c r="J1059" s="102" t="b">
        <v>0</v>
      </c>
      <c r="K1059" s="102" t="b">
        <v>0</v>
      </c>
      <c r="L1059" s="102" t="b">
        <v>0</v>
      </c>
    </row>
    <row r="1060" spans="1:12" ht="15">
      <c r="A1060" s="103" t="s">
        <v>716</v>
      </c>
      <c r="B1060" s="102" t="s">
        <v>722</v>
      </c>
      <c r="C1060" s="102">
        <v>2</v>
      </c>
      <c r="D1060" s="105">
        <v>0.0010419868316510253</v>
      </c>
      <c r="E1060" s="105">
        <v>1.5474252215040931</v>
      </c>
      <c r="F1060" s="102" t="s">
        <v>649</v>
      </c>
      <c r="G1060" s="102" t="b">
        <v>0</v>
      </c>
      <c r="H1060" s="102" t="b">
        <v>0</v>
      </c>
      <c r="I1060" s="102" t="b">
        <v>0</v>
      </c>
      <c r="J1060" s="102" t="b">
        <v>0</v>
      </c>
      <c r="K1060" s="102" t="b">
        <v>0</v>
      </c>
      <c r="L1060" s="102" t="b">
        <v>0</v>
      </c>
    </row>
    <row r="1061" spans="1:12" ht="15">
      <c r="A1061" s="103" t="s">
        <v>879</v>
      </c>
      <c r="B1061" s="102" t="s">
        <v>778</v>
      </c>
      <c r="C1061" s="102">
        <v>2</v>
      </c>
      <c r="D1061" s="105">
        <v>0.0010419868316510253</v>
      </c>
      <c r="E1061" s="105">
        <v>1.8538502490547806</v>
      </c>
      <c r="F1061" s="102" t="s">
        <v>649</v>
      </c>
      <c r="G1061" s="102" t="b">
        <v>0</v>
      </c>
      <c r="H1061" s="102" t="b">
        <v>1</v>
      </c>
      <c r="I1061" s="102" t="b">
        <v>0</v>
      </c>
      <c r="J1061" s="102" t="b">
        <v>0</v>
      </c>
      <c r="K1061" s="102" t="b">
        <v>1</v>
      </c>
      <c r="L1061" s="102" t="b">
        <v>0</v>
      </c>
    </row>
    <row r="1062" spans="1:12" ht="15">
      <c r="A1062" s="103" t="s">
        <v>1522</v>
      </c>
      <c r="B1062" s="102" t="s">
        <v>1523</v>
      </c>
      <c r="C1062" s="102">
        <v>2</v>
      </c>
      <c r="D1062" s="105">
        <v>0.0010419868316510253</v>
      </c>
      <c r="E1062" s="105">
        <v>3.1548802447187616</v>
      </c>
      <c r="F1062" s="102" t="s">
        <v>649</v>
      </c>
      <c r="G1062" s="102" t="b">
        <v>0</v>
      </c>
      <c r="H1062" s="102" t="b">
        <v>0</v>
      </c>
      <c r="I1062" s="102" t="b">
        <v>0</v>
      </c>
      <c r="J1062" s="102" t="b">
        <v>0</v>
      </c>
      <c r="K1062" s="102" t="b">
        <v>0</v>
      </c>
      <c r="L1062" s="102" t="b">
        <v>0</v>
      </c>
    </row>
    <row r="1063" spans="1:12" ht="15">
      <c r="A1063" s="103" t="s">
        <v>879</v>
      </c>
      <c r="B1063" s="102" t="s">
        <v>1524</v>
      </c>
      <c r="C1063" s="102">
        <v>2</v>
      </c>
      <c r="D1063" s="105">
        <v>0.0010419868316510253</v>
      </c>
      <c r="E1063" s="105">
        <v>2.5528202533907995</v>
      </c>
      <c r="F1063" s="102" t="s">
        <v>649</v>
      </c>
      <c r="G1063" s="102" t="b">
        <v>0</v>
      </c>
      <c r="H1063" s="102" t="b">
        <v>1</v>
      </c>
      <c r="I1063" s="102" t="b">
        <v>0</v>
      </c>
      <c r="J1063" s="102" t="b">
        <v>0</v>
      </c>
      <c r="K1063" s="102" t="b">
        <v>0</v>
      </c>
      <c r="L1063" s="102" t="b">
        <v>0</v>
      </c>
    </row>
    <row r="1064" spans="1:12" ht="15">
      <c r="A1064" s="103" t="s">
        <v>722</v>
      </c>
      <c r="B1064" s="102" t="s">
        <v>1266</v>
      </c>
      <c r="C1064" s="102">
        <v>2</v>
      </c>
      <c r="D1064" s="105">
        <v>0.0010419868316510253</v>
      </c>
      <c r="E1064" s="105">
        <v>2.0245464762237555</v>
      </c>
      <c r="F1064" s="102" t="s">
        <v>649</v>
      </c>
      <c r="G1064" s="102" t="b">
        <v>0</v>
      </c>
      <c r="H1064" s="102" t="b">
        <v>0</v>
      </c>
      <c r="I1064" s="102" t="b">
        <v>0</v>
      </c>
      <c r="J1064" s="102" t="b">
        <v>0</v>
      </c>
      <c r="K1064" s="102" t="b">
        <v>0</v>
      </c>
      <c r="L1064" s="102" t="b">
        <v>0</v>
      </c>
    </row>
    <row r="1065" spans="1:12" ht="15">
      <c r="A1065" s="103" t="s">
        <v>848</v>
      </c>
      <c r="B1065" s="102" t="s">
        <v>367</v>
      </c>
      <c r="C1065" s="102">
        <v>2</v>
      </c>
      <c r="D1065" s="105">
        <v>0.0010419868316510253</v>
      </c>
      <c r="E1065" s="105">
        <v>1.3555396952651801</v>
      </c>
      <c r="F1065" s="102" t="s">
        <v>649</v>
      </c>
      <c r="G1065" s="102" t="b">
        <v>0</v>
      </c>
      <c r="H1065" s="102" t="b">
        <v>0</v>
      </c>
      <c r="I1065" s="102" t="b">
        <v>0</v>
      </c>
      <c r="J1065" s="102" t="b">
        <v>0</v>
      </c>
      <c r="K1065" s="102" t="b">
        <v>0</v>
      </c>
      <c r="L1065" s="102" t="b">
        <v>0</v>
      </c>
    </row>
    <row r="1066" spans="1:12" ht="15">
      <c r="A1066" s="103" t="s">
        <v>688</v>
      </c>
      <c r="B1066" s="102" t="s">
        <v>367</v>
      </c>
      <c r="C1066" s="102">
        <v>2</v>
      </c>
      <c r="D1066" s="105">
        <v>0.0010419868316510253</v>
      </c>
      <c r="E1066" s="105">
        <v>0.8582150544572307</v>
      </c>
      <c r="F1066" s="102" t="s">
        <v>649</v>
      </c>
      <c r="G1066" s="102" t="b">
        <v>0</v>
      </c>
      <c r="H1066" s="102" t="b">
        <v>0</v>
      </c>
      <c r="I1066" s="102" t="b">
        <v>0</v>
      </c>
      <c r="J1066" s="102" t="b">
        <v>0</v>
      </c>
      <c r="K1066" s="102" t="b">
        <v>0</v>
      </c>
      <c r="L1066" s="102" t="b">
        <v>0</v>
      </c>
    </row>
    <row r="1067" spans="1:12" ht="15">
      <c r="A1067" s="103" t="s">
        <v>1257</v>
      </c>
      <c r="B1067" s="102" t="s">
        <v>367</v>
      </c>
      <c r="C1067" s="102">
        <v>2</v>
      </c>
      <c r="D1067" s="105">
        <v>0.0010419868316510253</v>
      </c>
      <c r="E1067" s="105">
        <v>1.7235164805597745</v>
      </c>
      <c r="F1067" s="102" t="s">
        <v>649</v>
      </c>
      <c r="G1067" s="102" t="b">
        <v>0</v>
      </c>
      <c r="H1067" s="102" t="b">
        <v>0</v>
      </c>
      <c r="I1067" s="102" t="b">
        <v>0</v>
      </c>
      <c r="J1067" s="102" t="b">
        <v>0</v>
      </c>
      <c r="K1067" s="102" t="b">
        <v>0</v>
      </c>
      <c r="L1067" s="102" t="b">
        <v>0</v>
      </c>
    </row>
    <row r="1068" spans="1:12" ht="15">
      <c r="A1068" s="103" t="s">
        <v>367</v>
      </c>
      <c r="B1068" s="102" t="s">
        <v>848</v>
      </c>
      <c r="C1068" s="102">
        <v>2</v>
      </c>
      <c r="D1068" s="105">
        <v>0.0010419868316510253</v>
      </c>
      <c r="E1068" s="105">
        <v>1.3555396952651801</v>
      </c>
      <c r="F1068" s="102" t="s">
        <v>649</v>
      </c>
      <c r="G1068" s="102" t="b">
        <v>0</v>
      </c>
      <c r="H1068" s="102" t="b">
        <v>0</v>
      </c>
      <c r="I1068" s="102" t="b">
        <v>0</v>
      </c>
      <c r="J1068" s="102" t="b">
        <v>0</v>
      </c>
      <c r="K1068" s="102" t="b">
        <v>0</v>
      </c>
      <c r="L1068" s="102" t="b">
        <v>0</v>
      </c>
    </row>
    <row r="1069" spans="1:12" ht="15">
      <c r="A1069" s="103" t="s">
        <v>707</v>
      </c>
      <c r="B1069" s="102" t="s">
        <v>688</v>
      </c>
      <c r="C1069" s="102">
        <v>2</v>
      </c>
      <c r="D1069" s="105">
        <v>0.0010419868316510253</v>
      </c>
      <c r="E1069" s="105">
        <v>1.35553969526518</v>
      </c>
      <c r="F1069" s="102" t="s">
        <v>649</v>
      </c>
      <c r="G1069" s="102" t="b">
        <v>0</v>
      </c>
      <c r="H1069" s="102" t="b">
        <v>0</v>
      </c>
      <c r="I1069" s="102" t="b">
        <v>0</v>
      </c>
      <c r="J1069" s="102" t="b">
        <v>0</v>
      </c>
      <c r="K1069" s="102" t="b">
        <v>0</v>
      </c>
      <c r="L1069" s="102" t="b">
        <v>0</v>
      </c>
    </row>
    <row r="1070" spans="1:12" ht="15">
      <c r="A1070" s="103" t="s">
        <v>688</v>
      </c>
      <c r="B1070" s="102" t="s">
        <v>707</v>
      </c>
      <c r="C1070" s="102">
        <v>2</v>
      </c>
      <c r="D1070" s="105">
        <v>0.0010419868316510253</v>
      </c>
      <c r="E1070" s="105">
        <v>1.335336309176893</v>
      </c>
      <c r="F1070" s="102" t="s">
        <v>649</v>
      </c>
      <c r="G1070" s="102" t="b">
        <v>0</v>
      </c>
      <c r="H1070" s="102" t="b">
        <v>0</v>
      </c>
      <c r="I1070" s="102" t="b">
        <v>0</v>
      </c>
      <c r="J1070" s="102" t="b">
        <v>0</v>
      </c>
      <c r="K1070" s="102" t="b">
        <v>0</v>
      </c>
      <c r="L1070" s="102" t="b">
        <v>0</v>
      </c>
    </row>
    <row r="1071" spans="1:12" ht="15">
      <c r="A1071" s="103" t="s">
        <v>755</v>
      </c>
      <c r="B1071" s="102" t="s">
        <v>923</v>
      </c>
      <c r="C1071" s="102">
        <v>2</v>
      </c>
      <c r="D1071" s="105">
        <v>0.0010419868316510253</v>
      </c>
      <c r="E1071" s="105">
        <v>2.455910240382743</v>
      </c>
      <c r="F1071" s="102" t="s">
        <v>649</v>
      </c>
      <c r="G1071" s="102" t="b">
        <v>0</v>
      </c>
      <c r="H1071" s="102" t="b">
        <v>0</v>
      </c>
      <c r="I1071" s="102" t="b">
        <v>0</v>
      </c>
      <c r="J1071" s="102" t="b">
        <v>0</v>
      </c>
      <c r="K1071" s="102" t="b">
        <v>0</v>
      </c>
      <c r="L1071" s="102" t="b">
        <v>0</v>
      </c>
    </row>
    <row r="1072" spans="1:12" ht="15">
      <c r="A1072" s="103" t="s">
        <v>923</v>
      </c>
      <c r="B1072" s="102" t="s">
        <v>973</v>
      </c>
      <c r="C1072" s="102">
        <v>2</v>
      </c>
      <c r="D1072" s="105">
        <v>0.0010419868316510253</v>
      </c>
      <c r="E1072" s="105">
        <v>2.5808489769910428</v>
      </c>
      <c r="F1072" s="102" t="s">
        <v>649</v>
      </c>
      <c r="G1072" s="102" t="b">
        <v>0</v>
      </c>
      <c r="H1072" s="102" t="b">
        <v>0</v>
      </c>
      <c r="I1072" s="102" t="b">
        <v>0</v>
      </c>
      <c r="J1072" s="102" t="b">
        <v>0</v>
      </c>
      <c r="K1072" s="102" t="b">
        <v>0</v>
      </c>
      <c r="L1072" s="102" t="b">
        <v>0</v>
      </c>
    </row>
    <row r="1073" spans="1:12" ht="15">
      <c r="A1073" s="103" t="s">
        <v>973</v>
      </c>
      <c r="B1073" s="102" t="s">
        <v>688</v>
      </c>
      <c r="C1073" s="102">
        <v>2</v>
      </c>
      <c r="D1073" s="105">
        <v>0.0010419868316510253</v>
      </c>
      <c r="E1073" s="105">
        <v>1.9575996865931424</v>
      </c>
      <c r="F1073" s="102" t="s">
        <v>649</v>
      </c>
      <c r="G1073" s="102" t="b">
        <v>0</v>
      </c>
      <c r="H1073" s="102" t="b">
        <v>0</v>
      </c>
      <c r="I1073" s="102" t="b">
        <v>0</v>
      </c>
      <c r="J1073" s="102" t="b">
        <v>0</v>
      </c>
      <c r="K1073" s="102" t="b">
        <v>0</v>
      </c>
      <c r="L1073" s="102" t="b">
        <v>0</v>
      </c>
    </row>
    <row r="1074" spans="1:12" ht="15">
      <c r="A1074" s="103" t="s">
        <v>785</v>
      </c>
      <c r="B1074" s="102" t="s">
        <v>923</v>
      </c>
      <c r="C1074" s="102">
        <v>2</v>
      </c>
      <c r="D1074" s="105">
        <v>0.0010419868316510253</v>
      </c>
      <c r="E1074" s="105">
        <v>2.756940236046724</v>
      </c>
      <c r="F1074" s="102" t="s">
        <v>649</v>
      </c>
      <c r="G1074" s="102" t="b">
        <v>0</v>
      </c>
      <c r="H1074" s="102" t="b">
        <v>0</v>
      </c>
      <c r="I1074" s="102" t="b">
        <v>0</v>
      </c>
      <c r="J1074" s="102" t="b">
        <v>0</v>
      </c>
      <c r="K1074" s="102" t="b">
        <v>0</v>
      </c>
      <c r="L1074" s="102" t="b">
        <v>0</v>
      </c>
    </row>
    <row r="1075" spans="1:12" ht="15">
      <c r="A1075" s="103" t="s">
        <v>811</v>
      </c>
      <c r="B1075" s="102" t="s">
        <v>883</v>
      </c>
      <c r="C1075" s="102">
        <v>2</v>
      </c>
      <c r="D1075" s="105">
        <v>0.0010419868316510253</v>
      </c>
      <c r="E1075" s="105">
        <v>2.5808489769910428</v>
      </c>
      <c r="F1075" s="102" t="s">
        <v>649</v>
      </c>
      <c r="G1075" s="102" t="b">
        <v>0</v>
      </c>
      <c r="H1075" s="102" t="b">
        <v>0</v>
      </c>
      <c r="I1075" s="102" t="b">
        <v>0</v>
      </c>
      <c r="J1075" s="102" t="b">
        <v>0</v>
      </c>
      <c r="K1075" s="102" t="b">
        <v>0</v>
      </c>
      <c r="L1075" s="102" t="b">
        <v>0</v>
      </c>
    </row>
    <row r="1076" spans="1:12" ht="15">
      <c r="A1076" s="103" t="s">
        <v>809</v>
      </c>
      <c r="B1076" s="102" t="s">
        <v>1493</v>
      </c>
      <c r="C1076" s="102">
        <v>2</v>
      </c>
      <c r="D1076" s="105">
        <v>0.0008335894653208203</v>
      </c>
      <c r="E1076" s="105">
        <v>2.6108122003684864</v>
      </c>
      <c r="F1076" s="102" t="s">
        <v>649</v>
      </c>
      <c r="G1076" s="102" t="b">
        <v>0</v>
      </c>
      <c r="H1076" s="102" t="b">
        <v>0</v>
      </c>
      <c r="I1076" s="102" t="b">
        <v>0</v>
      </c>
      <c r="J1076" s="102" t="b">
        <v>0</v>
      </c>
      <c r="K1076" s="102" t="b">
        <v>0</v>
      </c>
      <c r="L1076" s="102" t="b">
        <v>0</v>
      </c>
    </row>
    <row r="1077" spans="1:12" ht="15">
      <c r="A1077" s="103" t="s">
        <v>1493</v>
      </c>
      <c r="B1077" s="102" t="s">
        <v>1236</v>
      </c>
      <c r="C1077" s="102">
        <v>2</v>
      </c>
      <c r="D1077" s="105">
        <v>0.0008335894653208203</v>
      </c>
      <c r="E1077" s="105">
        <v>2.9787889856630807</v>
      </c>
      <c r="F1077" s="102" t="s">
        <v>649</v>
      </c>
      <c r="G1077" s="102" t="b">
        <v>0</v>
      </c>
      <c r="H1077" s="102" t="b">
        <v>0</v>
      </c>
      <c r="I1077" s="102" t="b">
        <v>0</v>
      </c>
      <c r="J1077" s="102" t="b">
        <v>0</v>
      </c>
      <c r="K1077" s="102" t="b">
        <v>0</v>
      </c>
      <c r="L1077" s="102" t="b">
        <v>0</v>
      </c>
    </row>
    <row r="1078" spans="1:12" ht="15">
      <c r="A1078" s="103" t="s">
        <v>1236</v>
      </c>
      <c r="B1078" s="102" t="s">
        <v>1494</v>
      </c>
      <c r="C1078" s="102">
        <v>2</v>
      </c>
      <c r="D1078" s="105">
        <v>0.0008335894653208203</v>
      </c>
      <c r="E1078" s="105">
        <v>2.9787889856630807</v>
      </c>
      <c r="F1078" s="102" t="s">
        <v>649</v>
      </c>
      <c r="G1078" s="102" t="b">
        <v>0</v>
      </c>
      <c r="H1078" s="102" t="b">
        <v>0</v>
      </c>
      <c r="I1078" s="102" t="b">
        <v>0</v>
      </c>
      <c r="J1078" s="102" t="b">
        <v>0</v>
      </c>
      <c r="K1078" s="102" t="b">
        <v>0</v>
      </c>
      <c r="L1078" s="102" t="b">
        <v>0</v>
      </c>
    </row>
    <row r="1079" spans="1:12" ht="15">
      <c r="A1079" s="103" t="s">
        <v>1494</v>
      </c>
      <c r="B1079" s="102" t="s">
        <v>1495</v>
      </c>
      <c r="C1079" s="102">
        <v>2</v>
      </c>
      <c r="D1079" s="105">
        <v>0.0008335894653208203</v>
      </c>
      <c r="E1079" s="105">
        <v>3.1548802447187616</v>
      </c>
      <c r="F1079" s="102" t="s">
        <v>649</v>
      </c>
      <c r="G1079" s="102" t="b">
        <v>0</v>
      </c>
      <c r="H1079" s="102" t="b">
        <v>0</v>
      </c>
      <c r="I1079" s="102" t="b">
        <v>0</v>
      </c>
      <c r="J1079" s="102" t="b">
        <v>0</v>
      </c>
      <c r="K1079" s="102" t="b">
        <v>0</v>
      </c>
      <c r="L1079" s="102" t="b">
        <v>0</v>
      </c>
    </row>
    <row r="1080" spans="1:12" ht="15">
      <c r="A1080" s="103" t="s">
        <v>843</v>
      </c>
      <c r="B1080" s="102" t="s">
        <v>868</v>
      </c>
      <c r="C1080" s="102">
        <v>2</v>
      </c>
      <c r="D1080" s="105">
        <v>0.0010419868316510253</v>
      </c>
      <c r="E1080" s="105">
        <v>2.501667730943418</v>
      </c>
      <c r="F1080" s="102" t="s">
        <v>649</v>
      </c>
      <c r="G1080" s="102" t="b">
        <v>0</v>
      </c>
      <c r="H1080" s="102" t="b">
        <v>0</v>
      </c>
      <c r="I1080" s="102" t="b">
        <v>0</v>
      </c>
      <c r="J1080" s="102" t="b">
        <v>0</v>
      </c>
      <c r="K1080" s="102" t="b">
        <v>0</v>
      </c>
      <c r="L1080" s="102" t="b">
        <v>0</v>
      </c>
    </row>
    <row r="1081" spans="1:12" ht="15">
      <c r="A1081" s="103" t="s">
        <v>868</v>
      </c>
      <c r="B1081" s="102" t="s">
        <v>674</v>
      </c>
      <c r="C1081" s="102">
        <v>2</v>
      </c>
      <c r="D1081" s="105">
        <v>0.0010419868316510253</v>
      </c>
      <c r="E1081" s="105">
        <v>1.5638156376922625</v>
      </c>
      <c r="F1081" s="102" t="s">
        <v>649</v>
      </c>
      <c r="G1081" s="102" t="b">
        <v>0</v>
      </c>
      <c r="H1081" s="102" t="b">
        <v>0</v>
      </c>
      <c r="I1081" s="102" t="b">
        <v>0</v>
      </c>
      <c r="J1081" s="102" t="b">
        <v>0</v>
      </c>
      <c r="K1081" s="102" t="b">
        <v>0</v>
      </c>
      <c r="L1081" s="102" t="b">
        <v>0</v>
      </c>
    </row>
    <row r="1082" spans="1:12" ht="15">
      <c r="A1082" s="103" t="s">
        <v>674</v>
      </c>
      <c r="B1082" s="102" t="s">
        <v>717</v>
      </c>
      <c r="C1082" s="102">
        <v>2</v>
      </c>
      <c r="D1082" s="105">
        <v>0.0010419868316510253</v>
      </c>
      <c r="E1082" s="105">
        <v>0.9440268794038686</v>
      </c>
      <c r="F1082" s="102" t="s">
        <v>649</v>
      </c>
      <c r="G1082" s="102" t="b">
        <v>0</v>
      </c>
      <c r="H1082" s="102" t="b">
        <v>0</v>
      </c>
      <c r="I1082" s="102" t="b">
        <v>0</v>
      </c>
      <c r="J1082" s="102" t="b">
        <v>0</v>
      </c>
      <c r="K1082" s="102" t="b">
        <v>0</v>
      </c>
      <c r="L1082" s="102" t="b">
        <v>0</v>
      </c>
    </row>
    <row r="1083" spans="1:12" ht="15">
      <c r="A1083" s="103" t="s">
        <v>1504</v>
      </c>
      <c r="B1083" s="102" t="s">
        <v>674</v>
      </c>
      <c r="C1083" s="102">
        <v>2</v>
      </c>
      <c r="D1083" s="105">
        <v>0.0010419868316510253</v>
      </c>
      <c r="E1083" s="105">
        <v>1.7399068967479439</v>
      </c>
      <c r="F1083" s="102" t="s">
        <v>649</v>
      </c>
      <c r="G1083" s="102" t="b">
        <v>1</v>
      </c>
      <c r="H1083" s="102" t="b">
        <v>0</v>
      </c>
      <c r="I1083" s="102" t="b">
        <v>0</v>
      </c>
      <c r="J1083" s="102" t="b">
        <v>0</v>
      </c>
      <c r="K1083" s="102" t="b">
        <v>0</v>
      </c>
      <c r="L1083" s="102" t="b">
        <v>0</v>
      </c>
    </row>
    <row r="1084" spans="1:12" ht="15">
      <c r="A1084" s="103" t="s">
        <v>693</v>
      </c>
      <c r="B1084" s="102" t="s">
        <v>674</v>
      </c>
      <c r="C1084" s="102">
        <v>2</v>
      </c>
      <c r="D1084" s="105">
        <v>0.0008335894653208203</v>
      </c>
      <c r="E1084" s="105">
        <v>0.9617556463643001</v>
      </c>
      <c r="F1084" s="102" t="s">
        <v>649</v>
      </c>
      <c r="G1084" s="102" t="b">
        <v>0</v>
      </c>
      <c r="H1084" s="102" t="b">
        <v>1</v>
      </c>
      <c r="I1084" s="102" t="b">
        <v>0</v>
      </c>
      <c r="J1084" s="102" t="b">
        <v>0</v>
      </c>
      <c r="K1084" s="102" t="b">
        <v>0</v>
      </c>
      <c r="L1084" s="102" t="b">
        <v>0</v>
      </c>
    </row>
    <row r="1085" spans="1:12" ht="15">
      <c r="A1085" s="103" t="s">
        <v>794</v>
      </c>
      <c r="B1085" s="102" t="s">
        <v>677</v>
      </c>
      <c r="C1085" s="102">
        <v>2</v>
      </c>
      <c r="D1085" s="105">
        <v>0.0010419868316510253</v>
      </c>
      <c r="E1085" s="105">
        <v>1.6565696909291614</v>
      </c>
      <c r="F1085" s="102" t="s">
        <v>649</v>
      </c>
      <c r="G1085" s="102" t="b">
        <v>0</v>
      </c>
      <c r="H1085" s="102" t="b">
        <v>0</v>
      </c>
      <c r="I1085" s="102" t="b">
        <v>0</v>
      </c>
      <c r="J1085" s="102" t="b">
        <v>0</v>
      </c>
      <c r="K1085" s="102" t="b">
        <v>0</v>
      </c>
      <c r="L1085" s="102" t="b">
        <v>0</v>
      </c>
    </row>
    <row r="1086" spans="1:12" ht="15">
      <c r="A1086" s="103" t="s">
        <v>1486</v>
      </c>
      <c r="B1086" s="102" t="s">
        <v>1487</v>
      </c>
      <c r="C1086" s="102">
        <v>2</v>
      </c>
      <c r="D1086" s="105">
        <v>0.0010419868316510253</v>
      </c>
      <c r="E1086" s="105">
        <v>3.1548802447187616</v>
      </c>
      <c r="F1086" s="102" t="s">
        <v>649</v>
      </c>
      <c r="G1086" s="102" t="b">
        <v>0</v>
      </c>
      <c r="H1086" s="102" t="b">
        <v>0</v>
      </c>
      <c r="I1086" s="102" t="b">
        <v>0</v>
      </c>
      <c r="J1086" s="102" t="b">
        <v>0</v>
      </c>
      <c r="K1086" s="102" t="b">
        <v>0</v>
      </c>
      <c r="L1086" s="102" t="b">
        <v>0</v>
      </c>
    </row>
    <row r="1087" spans="1:12" ht="15">
      <c r="A1087" s="103" t="s">
        <v>671</v>
      </c>
      <c r="B1087" s="102" t="s">
        <v>675</v>
      </c>
      <c r="C1087" s="102">
        <v>12</v>
      </c>
      <c r="D1087" s="105">
        <v>0.002389293283437809</v>
      </c>
      <c r="E1087" s="105">
        <v>0.9452246332906054</v>
      </c>
      <c r="F1087" s="102" t="s">
        <v>650</v>
      </c>
      <c r="G1087" s="102" t="b">
        <v>0</v>
      </c>
      <c r="H1087" s="102" t="b">
        <v>0</v>
      </c>
      <c r="I1087" s="102" t="b">
        <v>0</v>
      </c>
      <c r="J1087" s="102" t="b">
        <v>0</v>
      </c>
      <c r="K1087" s="102" t="b">
        <v>0</v>
      </c>
      <c r="L1087" s="102" t="b">
        <v>0</v>
      </c>
    </row>
    <row r="1088" spans="1:12" ht="15">
      <c r="A1088" s="103" t="s">
        <v>724</v>
      </c>
      <c r="B1088" s="102" t="s">
        <v>675</v>
      </c>
      <c r="C1088" s="102">
        <v>12</v>
      </c>
      <c r="D1088" s="105">
        <v>0.0036639439355083013</v>
      </c>
      <c r="E1088" s="105">
        <v>1.65429496453095</v>
      </c>
      <c r="F1088" s="102" t="s">
        <v>650</v>
      </c>
      <c r="G1088" s="102" t="b">
        <v>0</v>
      </c>
      <c r="H1088" s="102" t="b">
        <v>0</v>
      </c>
      <c r="I1088" s="102" t="b">
        <v>0</v>
      </c>
      <c r="J1088" s="102" t="b">
        <v>0</v>
      </c>
      <c r="K1088" s="102" t="b">
        <v>0</v>
      </c>
      <c r="L1088" s="102" t="b">
        <v>0</v>
      </c>
    </row>
    <row r="1089" spans="1:12" ht="15">
      <c r="A1089" s="103" t="s">
        <v>691</v>
      </c>
      <c r="B1089" s="102" t="s">
        <v>768</v>
      </c>
      <c r="C1089" s="102">
        <v>10</v>
      </c>
      <c r="D1089" s="105">
        <v>0.003674638973741091</v>
      </c>
      <c r="E1089" s="105">
        <v>2.085403336455642</v>
      </c>
      <c r="F1089" s="102" t="s">
        <v>650</v>
      </c>
      <c r="G1089" s="102" t="b">
        <v>0</v>
      </c>
      <c r="H1089" s="102" t="b">
        <v>0</v>
      </c>
      <c r="I1089" s="102" t="b">
        <v>0</v>
      </c>
      <c r="J1089" s="102" t="b">
        <v>1</v>
      </c>
      <c r="K1089" s="102" t="b">
        <v>0</v>
      </c>
      <c r="L1089" s="102" t="b">
        <v>0</v>
      </c>
    </row>
    <row r="1090" spans="1:12" ht="15">
      <c r="A1090" s="103" t="s">
        <v>683</v>
      </c>
      <c r="B1090" s="102" t="s">
        <v>676</v>
      </c>
      <c r="C1090" s="102">
        <v>10</v>
      </c>
      <c r="D1090" s="105">
        <v>0.003674638973741091</v>
      </c>
      <c r="E1090" s="105">
        <v>1.5075038837133834</v>
      </c>
      <c r="F1090" s="102" t="s">
        <v>650</v>
      </c>
      <c r="G1090" s="102" t="b">
        <v>0</v>
      </c>
      <c r="H1090" s="102" t="b">
        <v>0</v>
      </c>
      <c r="I1090" s="102" t="b">
        <v>0</v>
      </c>
      <c r="J1090" s="102" t="b">
        <v>0</v>
      </c>
      <c r="K1090" s="102" t="b">
        <v>0</v>
      </c>
      <c r="L1090" s="102" t="b">
        <v>0</v>
      </c>
    </row>
    <row r="1091" spans="1:12" ht="15">
      <c r="A1091" s="103" t="s">
        <v>683</v>
      </c>
      <c r="B1091" s="102" t="s">
        <v>671</v>
      </c>
      <c r="C1091" s="102">
        <v>10</v>
      </c>
      <c r="D1091" s="105">
        <v>0.003674638973741091</v>
      </c>
      <c r="E1091" s="105">
        <v>0.9347332684874085</v>
      </c>
      <c r="F1091" s="102" t="s">
        <v>650</v>
      </c>
      <c r="G1091" s="102" t="b">
        <v>0</v>
      </c>
      <c r="H1091" s="102" t="b">
        <v>0</v>
      </c>
      <c r="I1091" s="102" t="b">
        <v>0</v>
      </c>
      <c r="J1091" s="102" t="b">
        <v>0</v>
      </c>
      <c r="K1091" s="102" t="b">
        <v>0</v>
      </c>
      <c r="L1091" s="102" t="b">
        <v>0</v>
      </c>
    </row>
    <row r="1092" spans="1:12" ht="15">
      <c r="A1092" s="103" t="s">
        <v>671</v>
      </c>
      <c r="B1092" s="102" t="s">
        <v>687</v>
      </c>
      <c r="C1092" s="102">
        <v>9</v>
      </c>
      <c r="D1092" s="105">
        <v>0.0023511870873141128</v>
      </c>
      <c r="E1092" s="105">
        <v>1.0165805418262734</v>
      </c>
      <c r="F1092" s="102" t="s">
        <v>650</v>
      </c>
      <c r="G1092" s="102" t="b">
        <v>0</v>
      </c>
      <c r="H1092" s="102" t="b">
        <v>0</v>
      </c>
      <c r="I1092" s="102" t="b">
        <v>0</v>
      </c>
      <c r="J1092" s="102" t="b">
        <v>0</v>
      </c>
      <c r="K1092" s="102" t="b">
        <v>0</v>
      </c>
      <c r="L1092" s="102" t="b">
        <v>0</v>
      </c>
    </row>
    <row r="1093" spans="1:12" ht="15">
      <c r="A1093" s="103" t="s">
        <v>793</v>
      </c>
      <c r="B1093" s="102" t="s">
        <v>842</v>
      </c>
      <c r="C1093" s="102">
        <v>8</v>
      </c>
      <c r="D1093" s="105">
        <v>0.002939711178992873</v>
      </c>
      <c r="E1093" s="105">
        <v>2.4490153163477864</v>
      </c>
      <c r="F1093" s="102" t="s">
        <v>650</v>
      </c>
      <c r="G1093" s="102" t="b">
        <v>0</v>
      </c>
      <c r="H1093" s="102" t="b">
        <v>0</v>
      </c>
      <c r="I1093" s="102" t="b">
        <v>0</v>
      </c>
      <c r="J1093" s="102" t="b">
        <v>0</v>
      </c>
      <c r="K1093" s="102" t="b">
        <v>1</v>
      </c>
      <c r="L1093" s="102" t="b">
        <v>0</v>
      </c>
    </row>
    <row r="1094" spans="1:12" ht="15">
      <c r="A1094" s="103" t="s">
        <v>367</v>
      </c>
      <c r="B1094" s="102" t="s">
        <v>672</v>
      </c>
      <c r="C1094" s="102">
        <v>8</v>
      </c>
      <c r="D1094" s="105">
        <v>0.0015928621889585394</v>
      </c>
      <c r="E1094" s="105">
        <v>1.0968327982364239</v>
      </c>
      <c r="F1094" s="102" t="s">
        <v>650</v>
      </c>
      <c r="G1094" s="102" t="b">
        <v>0</v>
      </c>
      <c r="H1094" s="102" t="b">
        <v>0</v>
      </c>
      <c r="I1094" s="102" t="b">
        <v>0</v>
      </c>
      <c r="J1094" s="102" t="b">
        <v>0</v>
      </c>
      <c r="K1094" s="102" t="b">
        <v>0</v>
      </c>
      <c r="L1094" s="102" t="b">
        <v>0</v>
      </c>
    </row>
    <row r="1095" spans="1:12" ht="15">
      <c r="A1095" s="103" t="s">
        <v>672</v>
      </c>
      <c r="B1095" s="102" t="s">
        <v>671</v>
      </c>
      <c r="C1095" s="102">
        <v>8</v>
      </c>
      <c r="D1095" s="105">
        <v>0.0020899440776125447</v>
      </c>
      <c r="E1095" s="105">
        <v>0.8155468607681998</v>
      </c>
      <c r="F1095" s="102" t="s">
        <v>650</v>
      </c>
      <c r="G1095" s="102" t="b">
        <v>0</v>
      </c>
      <c r="H1095" s="102" t="b">
        <v>0</v>
      </c>
      <c r="I1095" s="102" t="b">
        <v>0</v>
      </c>
      <c r="J1095" s="102" t="b">
        <v>0</v>
      </c>
      <c r="K1095" s="102" t="b">
        <v>0</v>
      </c>
      <c r="L1095" s="102" t="b">
        <v>0</v>
      </c>
    </row>
    <row r="1096" spans="1:12" ht="15">
      <c r="A1096" s="103" t="s">
        <v>725</v>
      </c>
      <c r="B1096" s="102" t="s">
        <v>835</v>
      </c>
      <c r="C1096" s="102">
        <v>8</v>
      </c>
      <c r="D1096" s="105">
        <v>0.002939711178992873</v>
      </c>
      <c r="E1096" s="105">
        <v>2.3107126181815048</v>
      </c>
      <c r="F1096" s="102" t="s">
        <v>650</v>
      </c>
      <c r="G1096" s="102" t="b">
        <v>0</v>
      </c>
      <c r="H1096" s="102" t="b">
        <v>0</v>
      </c>
      <c r="I1096" s="102" t="b">
        <v>0</v>
      </c>
      <c r="J1096" s="102" t="b">
        <v>0</v>
      </c>
      <c r="K1096" s="102" t="b">
        <v>0</v>
      </c>
      <c r="L1096" s="102" t="b">
        <v>0</v>
      </c>
    </row>
    <row r="1097" spans="1:12" ht="15">
      <c r="A1097" s="103" t="s">
        <v>684</v>
      </c>
      <c r="B1097" s="102" t="s">
        <v>699</v>
      </c>
      <c r="C1097" s="102">
        <v>7</v>
      </c>
      <c r="D1097" s="105">
        <v>0.0021373006290465093</v>
      </c>
      <c r="E1097" s="105">
        <v>2.214932110314418</v>
      </c>
      <c r="F1097" s="102" t="s">
        <v>650</v>
      </c>
      <c r="G1097" s="102" t="b">
        <v>0</v>
      </c>
      <c r="H1097" s="102" t="b">
        <v>0</v>
      </c>
      <c r="I1097" s="102" t="b">
        <v>0</v>
      </c>
      <c r="J1097" s="102" t="b">
        <v>0</v>
      </c>
      <c r="K1097" s="102" t="b">
        <v>0</v>
      </c>
      <c r="L1097" s="102" t="b">
        <v>0</v>
      </c>
    </row>
    <row r="1098" spans="1:12" ht="15">
      <c r="A1098" s="103" t="s">
        <v>683</v>
      </c>
      <c r="B1098" s="102" t="s">
        <v>744</v>
      </c>
      <c r="C1098" s="102">
        <v>6</v>
      </c>
      <c r="D1098" s="105">
        <v>0.0022047833842446544</v>
      </c>
      <c r="E1098" s="105">
        <v>1.6473829701146199</v>
      </c>
      <c r="F1098" s="102" t="s">
        <v>650</v>
      </c>
      <c r="G1098" s="102" t="b">
        <v>0</v>
      </c>
      <c r="H1098" s="102" t="b">
        <v>0</v>
      </c>
      <c r="I1098" s="102" t="b">
        <v>0</v>
      </c>
      <c r="J1098" s="102" t="b">
        <v>0</v>
      </c>
      <c r="K1098" s="102" t="b">
        <v>0</v>
      </c>
      <c r="L1098" s="102" t="b">
        <v>0</v>
      </c>
    </row>
    <row r="1099" spans="1:12" ht="15">
      <c r="A1099" s="103" t="s">
        <v>702</v>
      </c>
      <c r="B1099" s="102" t="s">
        <v>678</v>
      </c>
      <c r="C1099" s="102">
        <v>6</v>
      </c>
      <c r="D1099" s="105">
        <v>0.0022047833842446544</v>
      </c>
      <c r="E1099" s="105">
        <v>1.7086526268535427</v>
      </c>
      <c r="F1099" s="102" t="s">
        <v>650</v>
      </c>
      <c r="G1099" s="102" t="b">
        <v>0</v>
      </c>
      <c r="H1099" s="102" t="b">
        <v>0</v>
      </c>
      <c r="I1099" s="102" t="b">
        <v>0</v>
      </c>
      <c r="J1099" s="102" t="b">
        <v>0</v>
      </c>
      <c r="K1099" s="102" t="b">
        <v>0</v>
      </c>
      <c r="L1099" s="102" t="b">
        <v>0</v>
      </c>
    </row>
    <row r="1100" spans="1:12" ht="15">
      <c r="A1100" s="103" t="s">
        <v>678</v>
      </c>
      <c r="B1100" s="102" t="s">
        <v>367</v>
      </c>
      <c r="C1100" s="102">
        <v>6</v>
      </c>
      <c r="D1100" s="105">
        <v>0.0022047833842446544</v>
      </c>
      <c r="E1100" s="105">
        <v>1.116576856432181</v>
      </c>
      <c r="F1100" s="102" t="s">
        <v>650</v>
      </c>
      <c r="G1100" s="102" t="b">
        <v>0</v>
      </c>
      <c r="H1100" s="102" t="b">
        <v>0</v>
      </c>
      <c r="I1100" s="102" t="b">
        <v>0</v>
      </c>
      <c r="J1100" s="102" t="b">
        <v>0</v>
      </c>
      <c r="K1100" s="102" t="b">
        <v>0</v>
      </c>
      <c r="L1100" s="102" t="b">
        <v>0</v>
      </c>
    </row>
    <row r="1101" spans="1:12" ht="15">
      <c r="A1101" s="103" t="s">
        <v>724</v>
      </c>
      <c r="B1101" s="102" t="s">
        <v>687</v>
      </c>
      <c r="C1101" s="102">
        <v>5</v>
      </c>
      <c r="D1101" s="105">
        <v>0.0018373194868705454</v>
      </c>
      <c r="E1101" s="105">
        <v>1.470378367963312</v>
      </c>
      <c r="F1101" s="102" t="s">
        <v>650</v>
      </c>
      <c r="G1101" s="102" t="b">
        <v>0</v>
      </c>
      <c r="H1101" s="102" t="b">
        <v>0</v>
      </c>
      <c r="I1101" s="102" t="b">
        <v>0</v>
      </c>
      <c r="J1101" s="102" t="b">
        <v>0</v>
      </c>
      <c r="K1101" s="102" t="b">
        <v>0</v>
      </c>
      <c r="L1101" s="102" t="b">
        <v>0</v>
      </c>
    </row>
    <row r="1102" spans="1:12" ht="15">
      <c r="A1102" s="103" t="s">
        <v>697</v>
      </c>
      <c r="B1102" s="102" t="s">
        <v>705</v>
      </c>
      <c r="C1102" s="102">
        <v>5</v>
      </c>
      <c r="D1102" s="105">
        <v>0.0018373194868705454</v>
      </c>
      <c r="E1102" s="105">
        <v>2.6708640659641425</v>
      </c>
      <c r="F1102" s="102" t="s">
        <v>650</v>
      </c>
      <c r="G1102" s="102" t="b">
        <v>0</v>
      </c>
      <c r="H1102" s="102" t="b">
        <v>0</v>
      </c>
      <c r="I1102" s="102" t="b">
        <v>0</v>
      </c>
      <c r="J1102" s="102" t="b">
        <v>0</v>
      </c>
      <c r="K1102" s="102" t="b">
        <v>0</v>
      </c>
      <c r="L1102" s="102" t="b">
        <v>0</v>
      </c>
    </row>
    <row r="1103" spans="1:12" ht="15">
      <c r="A1103" s="103" t="s">
        <v>692</v>
      </c>
      <c r="B1103" s="102" t="s">
        <v>724</v>
      </c>
      <c r="C1103" s="102">
        <v>5</v>
      </c>
      <c r="D1103" s="105">
        <v>0.0023684239252332504</v>
      </c>
      <c r="E1103" s="105">
        <v>1.6885928329245743</v>
      </c>
      <c r="F1103" s="102" t="s">
        <v>650</v>
      </c>
      <c r="G1103" s="102" t="b">
        <v>0</v>
      </c>
      <c r="H1103" s="102" t="b">
        <v>0</v>
      </c>
      <c r="I1103" s="102" t="b">
        <v>0</v>
      </c>
      <c r="J1103" s="102" t="b">
        <v>0</v>
      </c>
      <c r="K1103" s="102" t="b">
        <v>0</v>
      </c>
      <c r="L1103" s="102" t="b">
        <v>0</v>
      </c>
    </row>
    <row r="1104" spans="1:12" ht="15">
      <c r="A1104" s="103" t="s">
        <v>991</v>
      </c>
      <c r="B1104" s="102" t="s">
        <v>692</v>
      </c>
      <c r="C1104" s="102">
        <v>5</v>
      </c>
      <c r="D1104" s="105">
        <v>0.0023684239252332504</v>
      </c>
      <c r="E1104" s="105">
        <v>2.1937428112444803</v>
      </c>
      <c r="F1104" s="102" t="s">
        <v>650</v>
      </c>
      <c r="G1104" s="102" t="b">
        <v>0</v>
      </c>
      <c r="H1104" s="102" t="b">
        <v>0</v>
      </c>
      <c r="I1104" s="102" t="b">
        <v>0</v>
      </c>
      <c r="J1104" s="102" t="b">
        <v>0</v>
      </c>
      <c r="K1104" s="102" t="b">
        <v>0</v>
      </c>
      <c r="L1104" s="102" t="b">
        <v>0</v>
      </c>
    </row>
    <row r="1105" spans="1:12" ht="15">
      <c r="A1105" s="103" t="s">
        <v>768</v>
      </c>
      <c r="B1105" s="102" t="s">
        <v>694</v>
      </c>
      <c r="C1105" s="102">
        <v>5</v>
      </c>
      <c r="D1105" s="105">
        <v>0.0023684239252332504</v>
      </c>
      <c r="E1105" s="105">
        <v>1.6752288713665928</v>
      </c>
      <c r="F1105" s="102" t="s">
        <v>650</v>
      </c>
      <c r="G1105" s="102" t="b">
        <v>1</v>
      </c>
      <c r="H1105" s="102" t="b">
        <v>0</v>
      </c>
      <c r="I1105" s="102" t="b">
        <v>0</v>
      </c>
      <c r="J1105" s="102" t="b">
        <v>0</v>
      </c>
      <c r="K1105" s="102" t="b">
        <v>0</v>
      </c>
      <c r="L1105" s="102" t="b">
        <v>0</v>
      </c>
    </row>
    <row r="1106" spans="1:12" ht="15">
      <c r="A1106" s="103" t="s">
        <v>693</v>
      </c>
      <c r="B1106" s="102" t="s">
        <v>731</v>
      </c>
      <c r="C1106" s="102">
        <v>5</v>
      </c>
      <c r="D1106" s="105">
        <v>0.0018373194868705454</v>
      </c>
      <c r="E1106" s="105">
        <v>1.7231036840527383</v>
      </c>
      <c r="F1106" s="102" t="s">
        <v>650</v>
      </c>
      <c r="G1106" s="102" t="b">
        <v>0</v>
      </c>
      <c r="H1106" s="102" t="b">
        <v>1</v>
      </c>
      <c r="I1106" s="102" t="b">
        <v>0</v>
      </c>
      <c r="J1106" s="102" t="b">
        <v>0</v>
      </c>
      <c r="K1106" s="102" t="b">
        <v>0</v>
      </c>
      <c r="L1106" s="102" t="b">
        <v>0</v>
      </c>
    </row>
    <row r="1107" spans="1:12" ht="15">
      <c r="A1107" s="103" t="s">
        <v>671</v>
      </c>
      <c r="B1107" s="102" t="s">
        <v>1218</v>
      </c>
      <c r="C1107" s="102">
        <v>4</v>
      </c>
      <c r="D1107" s="105">
        <v>0.0018947391401866003</v>
      </c>
      <c r="E1107" s="105">
        <v>1.509496063729168</v>
      </c>
      <c r="F1107" s="102" t="s">
        <v>650</v>
      </c>
      <c r="G1107" s="102" t="b">
        <v>0</v>
      </c>
      <c r="H1107" s="102" t="b">
        <v>0</v>
      </c>
      <c r="I1107" s="102" t="b">
        <v>0</v>
      </c>
      <c r="J1107" s="102" t="b">
        <v>0</v>
      </c>
      <c r="K1107" s="102" t="b">
        <v>0</v>
      </c>
      <c r="L1107" s="102" t="b">
        <v>0</v>
      </c>
    </row>
    <row r="1108" spans="1:12" ht="15">
      <c r="A1108" s="103" t="s">
        <v>706</v>
      </c>
      <c r="B1108" s="102" t="s">
        <v>671</v>
      </c>
      <c r="C1108" s="102">
        <v>4</v>
      </c>
      <c r="D1108" s="105">
        <v>0.0014698555894964364</v>
      </c>
      <c r="E1108" s="105">
        <v>1.3384256060485373</v>
      </c>
      <c r="F1108" s="102" t="s">
        <v>650</v>
      </c>
      <c r="G1108" s="102" t="b">
        <v>0</v>
      </c>
      <c r="H1108" s="102" t="b">
        <v>0</v>
      </c>
      <c r="I1108" s="102" t="b">
        <v>0</v>
      </c>
      <c r="J1108" s="102" t="b">
        <v>0</v>
      </c>
      <c r="K1108" s="102" t="b">
        <v>0</v>
      </c>
      <c r="L1108" s="102" t="b">
        <v>0</v>
      </c>
    </row>
    <row r="1109" spans="1:12" ht="15">
      <c r="A1109" s="103" t="s">
        <v>675</v>
      </c>
      <c r="B1109" s="102" t="s">
        <v>738</v>
      </c>
      <c r="C1109" s="102">
        <v>4</v>
      </c>
      <c r="D1109" s="105">
        <v>0.0012213146451694338</v>
      </c>
      <c r="E1109" s="105">
        <v>1.2134868694402374</v>
      </c>
      <c r="F1109" s="102" t="s">
        <v>650</v>
      </c>
      <c r="G1109" s="102" t="b">
        <v>0</v>
      </c>
      <c r="H1109" s="102" t="b">
        <v>0</v>
      </c>
      <c r="I1109" s="102" t="b">
        <v>0</v>
      </c>
      <c r="J1109" s="102" t="b">
        <v>0</v>
      </c>
      <c r="K1109" s="102" t="b">
        <v>0</v>
      </c>
      <c r="L1109" s="102" t="b">
        <v>0</v>
      </c>
    </row>
    <row r="1110" spans="1:12" ht="15">
      <c r="A1110" s="103" t="s">
        <v>881</v>
      </c>
      <c r="B1110" s="102" t="s">
        <v>911</v>
      </c>
      <c r="C1110" s="102">
        <v>4</v>
      </c>
      <c r="D1110" s="105">
        <v>0.0010449720388062723</v>
      </c>
      <c r="E1110" s="105">
        <v>2.6039172763335294</v>
      </c>
      <c r="F1110" s="102" t="s">
        <v>650</v>
      </c>
      <c r="G1110" s="102" t="b">
        <v>0</v>
      </c>
      <c r="H1110" s="102" t="b">
        <v>0</v>
      </c>
      <c r="I1110" s="102" t="b">
        <v>0</v>
      </c>
      <c r="J1110" s="102" t="b">
        <v>0</v>
      </c>
      <c r="K1110" s="102" t="b">
        <v>0</v>
      </c>
      <c r="L1110" s="102" t="b">
        <v>0</v>
      </c>
    </row>
    <row r="1111" spans="1:12" ht="15">
      <c r="A1111" s="103" t="s">
        <v>672</v>
      </c>
      <c r="B1111" s="102" t="s">
        <v>765</v>
      </c>
      <c r="C1111" s="102">
        <v>4</v>
      </c>
      <c r="D1111" s="105">
        <v>0.0014698555894964364</v>
      </c>
      <c r="E1111" s="105">
        <v>1.4490153163477864</v>
      </c>
      <c r="F1111" s="102" t="s">
        <v>650</v>
      </c>
      <c r="G1111" s="102" t="b">
        <v>0</v>
      </c>
      <c r="H1111" s="102" t="b">
        <v>0</v>
      </c>
      <c r="I1111" s="102" t="b">
        <v>0</v>
      </c>
      <c r="J1111" s="102" t="b">
        <v>0</v>
      </c>
      <c r="K1111" s="102" t="b">
        <v>0</v>
      </c>
      <c r="L1111" s="102" t="b">
        <v>0</v>
      </c>
    </row>
    <row r="1112" spans="1:12" ht="15">
      <c r="A1112" s="103" t="s">
        <v>1212</v>
      </c>
      <c r="B1112" s="102" t="s">
        <v>689</v>
      </c>
      <c r="C1112" s="102">
        <v>4</v>
      </c>
      <c r="D1112" s="105">
        <v>0.0014698555894964364</v>
      </c>
      <c r="E1112" s="105">
        <v>2.3698340703001617</v>
      </c>
      <c r="F1112" s="102" t="s">
        <v>650</v>
      </c>
      <c r="G1112" s="102" t="b">
        <v>0</v>
      </c>
      <c r="H1112" s="102" t="b">
        <v>0</v>
      </c>
      <c r="I1112" s="102" t="b">
        <v>0</v>
      </c>
      <c r="J1112" s="102" t="b">
        <v>0</v>
      </c>
      <c r="K1112" s="102" t="b">
        <v>0</v>
      </c>
      <c r="L1112" s="102" t="b">
        <v>0</v>
      </c>
    </row>
    <row r="1113" spans="1:12" ht="15">
      <c r="A1113" s="103" t="s">
        <v>944</v>
      </c>
      <c r="B1113" s="102" t="s">
        <v>683</v>
      </c>
      <c r="C1113" s="102">
        <v>4</v>
      </c>
      <c r="D1113" s="105">
        <v>0.0014698555894964364</v>
      </c>
      <c r="E1113" s="105">
        <v>1.783903579272735</v>
      </c>
      <c r="F1113" s="102" t="s">
        <v>650</v>
      </c>
      <c r="G1113" s="102" t="b">
        <v>0</v>
      </c>
      <c r="H1113" s="102" t="b">
        <v>0</v>
      </c>
      <c r="I1113" s="102" t="b">
        <v>0</v>
      </c>
      <c r="J1113" s="102" t="b">
        <v>0</v>
      </c>
      <c r="K1113" s="102" t="b">
        <v>0</v>
      </c>
      <c r="L1113" s="102" t="b">
        <v>0</v>
      </c>
    </row>
    <row r="1114" spans="1:12" ht="15">
      <c r="A1114" s="103" t="s">
        <v>673</v>
      </c>
      <c r="B1114" s="102" t="s">
        <v>1062</v>
      </c>
      <c r="C1114" s="102">
        <v>4</v>
      </c>
      <c r="D1114" s="105">
        <v>0.0014698555894964364</v>
      </c>
      <c r="E1114" s="105">
        <v>2.051075307675749</v>
      </c>
      <c r="F1114" s="102" t="s">
        <v>650</v>
      </c>
      <c r="G1114" s="102" t="b">
        <v>0</v>
      </c>
      <c r="H1114" s="102" t="b">
        <v>0</v>
      </c>
      <c r="I1114" s="102" t="b">
        <v>0</v>
      </c>
      <c r="J1114" s="102" t="b">
        <v>0</v>
      </c>
      <c r="K1114" s="102" t="b">
        <v>0</v>
      </c>
      <c r="L1114" s="102" t="b">
        <v>0</v>
      </c>
    </row>
    <row r="1115" spans="1:12" ht="15">
      <c r="A1115" s="103" t="s">
        <v>1062</v>
      </c>
      <c r="B1115" s="102" t="s">
        <v>725</v>
      </c>
      <c r="C1115" s="102">
        <v>4</v>
      </c>
      <c r="D1115" s="105">
        <v>0.0014698555894964364</v>
      </c>
      <c r="E1115" s="105">
        <v>2.4076226311895614</v>
      </c>
      <c r="F1115" s="102" t="s">
        <v>650</v>
      </c>
      <c r="G1115" s="102" t="b">
        <v>0</v>
      </c>
      <c r="H1115" s="102" t="b">
        <v>0</v>
      </c>
      <c r="I1115" s="102" t="b">
        <v>0</v>
      </c>
      <c r="J1115" s="102" t="b">
        <v>0</v>
      </c>
      <c r="K1115" s="102" t="b">
        <v>0</v>
      </c>
      <c r="L1115" s="102" t="b">
        <v>0</v>
      </c>
    </row>
    <row r="1116" spans="1:12" ht="15">
      <c r="A1116" s="103" t="s">
        <v>683</v>
      </c>
      <c r="B1116" s="102" t="s">
        <v>715</v>
      </c>
      <c r="C1116" s="102">
        <v>4</v>
      </c>
      <c r="D1116" s="105">
        <v>0.0012213146451694338</v>
      </c>
      <c r="E1116" s="105">
        <v>1.4712917110589385</v>
      </c>
      <c r="F1116" s="102" t="s">
        <v>650</v>
      </c>
      <c r="G1116" s="102" t="b">
        <v>0</v>
      </c>
      <c r="H1116" s="102" t="b">
        <v>0</v>
      </c>
      <c r="I1116" s="102" t="b">
        <v>0</v>
      </c>
      <c r="J1116" s="102" t="b">
        <v>0</v>
      </c>
      <c r="K1116" s="102" t="b">
        <v>0</v>
      </c>
      <c r="L1116" s="102" t="b">
        <v>0</v>
      </c>
    </row>
    <row r="1117" spans="1:12" ht="15">
      <c r="A1117" s="103" t="s">
        <v>671</v>
      </c>
      <c r="B1117" s="102" t="s">
        <v>784</v>
      </c>
      <c r="C1117" s="102">
        <v>4</v>
      </c>
      <c r="D1117" s="105">
        <v>0.0014698555894964364</v>
      </c>
      <c r="E1117" s="105">
        <v>1.2664580150428735</v>
      </c>
      <c r="F1117" s="102" t="s">
        <v>650</v>
      </c>
      <c r="G1117" s="102" t="b">
        <v>0</v>
      </c>
      <c r="H1117" s="102" t="b">
        <v>0</v>
      </c>
      <c r="I1117" s="102" t="b">
        <v>0</v>
      </c>
      <c r="J1117" s="102" t="b">
        <v>0</v>
      </c>
      <c r="K1117" s="102" t="b">
        <v>0</v>
      </c>
      <c r="L1117" s="102" t="b">
        <v>0</v>
      </c>
    </row>
    <row r="1118" spans="1:12" ht="15">
      <c r="A1118" s="103" t="s">
        <v>683</v>
      </c>
      <c r="B1118" s="102" t="s">
        <v>1018</v>
      </c>
      <c r="C1118" s="102">
        <v>4</v>
      </c>
      <c r="D1118" s="105">
        <v>0.0014698555894964364</v>
      </c>
      <c r="E1118" s="105">
        <v>1.693140460675295</v>
      </c>
      <c r="F1118" s="102" t="s">
        <v>650</v>
      </c>
      <c r="G1118" s="102" t="b">
        <v>0</v>
      </c>
      <c r="H1118" s="102" t="b">
        <v>0</v>
      </c>
      <c r="I1118" s="102" t="b">
        <v>0</v>
      </c>
      <c r="J1118" s="102" t="b">
        <v>0</v>
      </c>
      <c r="K1118" s="102" t="b">
        <v>0</v>
      </c>
      <c r="L1118" s="102" t="b">
        <v>0</v>
      </c>
    </row>
    <row r="1119" spans="1:12" ht="15">
      <c r="A1119" s="103" t="s">
        <v>1018</v>
      </c>
      <c r="B1119" s="102" t="s">
        <v>683</v>
      </c>
      <c r="C1119" s="102">
        <v>4</v>
      </c>
      <c r="D1119" s="105">
        <v>0.0014698555894964364</v>
      </c>
      <c r="E1119" s="105">
        <v>1.70472233322511</v>
      </c>
      <c r="F1119" s="102" t="s">
        <v>650</v>
      </c>
      <c r="G1119" s="102" t="b">
        <v>0</v>
      </c>
      <c r="H1119" s="102" t="b">
        <v>0</v>
      </c>
      <c r="I1119" s="102" t="b">
        <v>0</v>
      </c>
      <c r="J1119" s="102" t="b">
        <v>0</v>
      </c>
      <c r="K1119" s="102" t="b">
        <v>0</v>
      </c>
      <c r="L1119" s="102" t="b">
        <v>0</v>
      </c>
    </row>
    <row r="1120" spans="1:12" ht="15">
      <c r="A1120" s="103" t="s">
        <v>710</v>
      </c>
      <c r="B1120" s="102" t="s">
        <v>698</v>
      </c>
      <c r="C1120" s="102">
        <v>4</v>
      </c>
      <c r="D1120" s="105">
        <v>0.0014698555894964364</v>
      </c>
      <c r="E1120" s="105">
        <v>2.5459253293558426</v>
      </c>
      <c r="F1120" s="102" t="s">
        <v>650</v>
      </c>
      <c r="G1120" s="102" t="b">
        <v>0</v>
      </c>
      <c r="H1120" s="102" t="b">
        <v>0</v>
      </c>
      <c r="I1120" s="102" t="b">
        <v>0</v>
      </c>
      <c r="J1120" s="102" t="b">
        <v>0</v>
      </c>
      <c r="K1120" s="102" t="b">
        <v>0</v>
      </c>
      <c r="L1120" s="102" t="b">
        <v>0</v>
      </c>
    </row>
    <row r="1121" spans="1:12" ht="15">
      <c r="A1121" s="103" t="s">
        <v>1215</v>
      </c>
      <c r="B1121" s="102" t="s">
        <v>866</v>
      </c>
      <c r="C1121" s="102">
        <v>4</v>
      </c>
      <c r="D1121" s="105">
        <v>0.0014698555894964364</v>
      </c>
      <c r="E1121" s="105">
        <v>2.846955325019824</v>
      </c>
      <c r="F1121" s="102" t="s">
        <v>650</v>
      </c>
      <c r="G1121" s="102" t="b">
        <v>0</v>
      </c>
      <c r="H1121" s="102" t="b">
        <v>0</v>
      </c>
      <c r="I1121" s="102" t="b">
        <v>0</v>
      </c>
      <c r="J1121" s="102" t="b">
        <v>0</v>
      </c>
      <c r="K1121" s="102" t="b">
        <v>0</v>
      </c>
      <c r="L1121" s="102" t="b">
        <v>0</v>
      </c>
    </row>
    <row r="1122" spans="1:12" ht="15">
      <c r="A1122" s="103" t="s">
        <v>866</v>
      </c>
      <c r="B1122" s="102" t="s">
        <v>702</v>
      </c>
      <c r="C1122" s="102">
        <v>4</v>
      </c>
      <c r="D1122" s="105">
        <v>0.0014698555894964364</v>
      </c>
      <c r="E1122" s="105">
        <v>2.4076226311895614</v>
      </c>
      <c r="F1122" s="102" t="s">
        <v>650</v>
      </c>
      <c r="G1122" s="102" t="b">
        <v>0</v>
      </c>
      <c r="H1122" s="102" t="b">
        <v>0</v>
      </c>
      <c r="I1122" s="102" t="b">
        <v>0</v>
      </c>
      <c r="J1122" s="102" t="b">
        <v>0</v>
      </c>
      <c r="K1122" s="102" t="b">
        <v>0</v>
      </c>
      <c r="L1122" s="102" t="b">
        <v>0</v>
      </c>
    </row>
    <row r="1123" spans="1:12" ht="15">
      <c r="A1123" s="103" t="s">
        <v>702</v>
      </c>
      <c r="B1123" s="102" t="s">
        <v>680</v>
      </c>
      <c r="C1123" s="102">
        <v>4</v>
      </c>
      <c r="D1123" s="105">
        <v>0.0014698555894964364</v>
      </c>
      <c r="E1123" s="105">
        <v>1.6479547864999309</v>
      </c>
      <c r="F1123" s="102" t="s">
        <v>650</v>
      </c>
      <c r="G1123" s="102" t="b">
        <v>0</v>
      </c>
      <c r="H1123" s="102" t="b">
        <v>0</v>
      </c>
      <c r="I1123" s="102" t="b">
        <v>0</v>
      </c>
      <c r="J1123" s="102" t="b">
        <v>0</v>
      </c>
      <c r="K1123" s="102" t="b">
        <v>0</v>
      </c>
      <c r="L1123" s="102" t="b">
        <v>0</v>
      </c>
    </row>
    <row r="1124" spans="1:12" ht="15">
      <c r="A1124" s="103" t="s">
        <v>680</v>
      </c>
      <c r="B1124" s="102" t="s">
        <v>678</v>
      </c>
      <c r="C1124" s="102">
        <v>4</v>
      </c>
      <c r="D1124" s="105">
        <v>0.0014698555894964364</v>
      </c>
      <c r="E1124" s="105">
        <v>1.2122262169384936</v>
      </c>
      <c r="F1124" s="102" t="s">
        <v>650</v>
      </c>
      <c r="G1124" s="102" t="b">
        <v>0</v>
      </c>
      <c r="H1124" s="102" t="b">
        <v>0</v>
      </c>
      <c r="I1124" s="102" t="b">
        <v>0</v>
      </c>
      <c r="J1124" s="102" t="b">
        <v>0</v>
      </c>
      <c r="K1124" s="102" t="b">
        <v>0</v>
      </c>
      <c r="L1124" s="102" t="b">
        <v>0</v>
      </c>
    </row>
    <row r="1125" spans="1:12" ht="15">
      <c r="A1125" s="103" t="s">
        <v>678</v>
      </c>
      <c r="B1125" s="102" t="s">
        <v>680</v>
      </c>
      <c r="C1125" s="102">
        <v>4</v>
      </c>
      <c r="D1125" s="105">
        <v>0.0014698555894964364</v>
      </c>
      <c r="E1125" s="105">
        <v>1.2122262169384936</v>
      </c>
      <c r="F1125" s="102" t="s">
        <v>650</v>
      </c>
      <c r="G1125" s="102" t="b">
        <v>0</v>
      </c>
      <c r="H1125" s="102" t="b">
        <v>0</v>
      </c>
      <c r="I1125" s="102" t="b">
        <v>0</v>
      </c>
      <c r="J1125" s="102" t="b">
        <v>0</v>
      </c>
      <c r="K1125" s="102" t="b">
        <v>0</v>
      </c>
      <c r="L1125" s="102" t="b">
        <v>0</v>
      </c>
    </row>
    <row r="1126" spans="1:12" ht="15">
      <c r="A1126" s="103" t="s">
        <v>955</v>
      </c>
      <c r="B1126" s="102" t="s">
        <v>947</v>
      </c>
      <c r="C1126" s="102">
        <v>4</v>
      </c>
      <c r="D1126" s="105">
        <v>0.0012213146451694338</v>
      </c>
      <c r="E1126" s="105">
        <v>2.507007263325473</v>
      </c>
      <c r="F1126" s="102" t="s">
        <v>650</v>
      </c>
      <c r="G1126" s="102" t="b">
        <v>0</v>
      </c>
      <c r="H1126" s="102" t="b">
        <v>0</v>
      </c>
      <c r="I1126" s="102" t="b">
        <v>0</v>
      </c>
      <c r="J1126" s="102" t="b">
        <v>0</v>
      </c>
      <c r="K1126" s="102" t="b">
        <v>0</v>
      </c>
      <c r="L1126" s="102" t="b">
        <v>0</v>
      </c>
    </row>
    <row r="1127" spans="1:12" ht="15">
      <c r="A1127" s="103" t="s">
        <v>1009</v>
      </c>
      <c r="B1127" s="102" t="s">
        <v>1176</v>
      </c>
      <c r="C1127" s="102">
        <v>4</v>
      </c>
      <c r="D1127" s="105">
        <v>0.0018947391401866003</v>
      </c>
      <c r="E1127" s="105">
        <v>2.6708640659641425</v>
      </c>
      <c r="F1127" s="102" t="s">
        <v>650</v>
      </c>
      <c r="G1127" s="102" t="b">
        <v>0</v>
      </c>
      <c r="H1127" s="102" t="b">
        <v>0</v>
      </c>
      <c r="I1127" s="102" t="b">
        <v>0</v>
      </c>
      <c r="J1127" s="102" t="b">
        <v>0</v>
      </c>
      <c r="K1127" s="102" t="b">
        <v>0</v>
      </c>
      <c r="L1127" s="102" t="b">
        <v>0</v>
      </c>
    </row>
    <row r="1128" spans="1:12" ht="15">
      <c r="A1128" s="103" t="s">
        <v>846</v>
      </c>
      <c r="B1128" s="102" t="s">
        <v>674</v>
      </c>
      <c r="C1128" s="102">
        <v>4</v>
      </c>
      <c r="D1128" s="105">
        <v>0.0014698555894964364</v>
      </c>
      <c r="E1128" s="105">
        <v>1.7677740789721992</v>
      </c>
      <c r="F1128" s="102" t="s">
        <v>650</v>
      </c>
      <c r="G1128" s="102" t="b">
        <v>0</v>
      </c>
      <c r="H1128" s="102" t="b">
        <v>1</v>
      </c>
      <c r="I1128" s="102" t="b">
        <v>0</v>
      </c>
      <c r="J1128" s="102" t="b">
        <v>0</v>
      </c>
      <c r="K1128" s="102" t="b">
        <v>0</v>
      </c>
      <c r="L1128" s="102" t="b">
        <v>0</v>
      </c>
    </row>
    <row r="1129" spans="1:12" ht="15">
      <c r="A1129" s="103" t="s">
        <v>690</v>
      </c>
      <c r="B1129" s="102" t="s">
        <v>711</v>
      </c>
      <c r="C1129" s="102">
        <v>3</v>
      </c>
      <c r="D1129" s="105">
        <v>0.0011023916921223272</v>
      </c>
      <c r="E1129" s="105">
        <v>2.9718940616281238</v>
      </c>
      <c r="F1129" s="102" t="s">
        <v>650</v>
      </c>
      <c r="G1129" s="102" t="b">
        <v>0</v>
      </c>
      <c r="H1129" s="102" t="b">
        <v>0</v>
      </c>
      <c r="I1129" s="102" t="b">
        <v>0</v>
      </c>
      <c r="J1129" s="102" t="b">
        <v>0</v>
      </c>
      <c r="K1129" s="102" t="b">
        <v>0</v>
      </c>
      <c r="L1129" s="102" t="b">
        <v>0</v>
      </c>
    </row>
    <row r="1130" spans="1:12" ht="15">
      <c r="A1130" s="103" t="s">
        <v>862</v>
      </c>
      <c r="B1130" s="102" t="s">
        <v>910</v>
      </c>
      <c r="C1130" s="102">
        <v>3</v>
      </c>
      <c r="D1130" s="105">
        <v>0.0009159859838770753</v>
      </c>
      <c r="E1130" s="105">
        <v>2.846955325019824</v>
      </c>
      <c r="F1130" s="102" t="s">
        <v>650</v>
      </c>
      <c r="G1130" s="102" t="b">
        <v>0</v>
      </c>
      <c r="H1130" s="102" t="b">
        <v>0</v>
      </c>
      <c r="I1130" s="102" t="b">
        <v>0</v>
      </c>
      <c r="J1130" s="102" t="b">
        <v>0</v>
      </c>
      <c r="K1130" s="102" t="b">
        <v>0</v>
      </c>
      <c r="L1130" s="102" t="b">
        <v>0</v>
      </c>
    </row>
    <row r="1131" spans="1:12" ht="15">
      <c r="A1131" s="103" t="s">
        <v>671</v>
      </c>
      <c r="B1131" s="102" t="s">
        <v>991</v>
      </c>
      <c r="C1131" s="102">
        <v>3</v>
      </c>
      <c r="D1131" s="105">
        <v>0.0014210543551399502</v>
      </c>
      <c r="E1131" s="105">
        <v>1.2876473141128115</v>
      </c>
      <c r="F1131" s="102" t="s">
        <v>650</v>
      </c>
      <c r="G1131" s="102" t="b">
        <v>0</v>
      </c>
      <c r="H1131" s="102" t="b">
        <v>0</v>
      </c>
      <c r="I1131" s="102" t="b">
        <v>0</v>
      </c>
      <c r="J1131" s="102" t="b">
        <v>0</v>
      </c>
      <c r="K1131" s="102" t="b">
        <v>0</v>
      </c>
      <c r="L1131" s="102" t="b">
        <v>0</v>
      </c>
    </row>
    <row r="1132" spans="1:12" ht="15">
      <c r="A1132" s="103" t="s">
        <v>699</v>
      </c>
      <c r="B1132" s="102" t="s">
        <v>675</v>
      </c>
      <c r="C1132" s="102">
        <v>3</v>
      </c>
      <c r="D1132" s="105">
        <v>0.0009159859838770753</v>
      </c>
      <c r="E1132" s="105">
        <v>1.2035026485336366</v>
      </c>
      <c r="F1132" s="102" t="s">
        <v>650</v>
      </c>
      <c r="G1132" s="102" t="b">
        <v>0</v>
      </c>
      <c r="H1132" s="102" t="b">
        <v>0</v>
      </c>
      <c r="I1132" s="102" t="b">
        <v>0</v>
      </c>
      <c r="J1132" s="102" t="b">
        <v>0</v>
      </c>
      <c r="K1132" s="102" t="b">
        <v>0</v>
      </c>
      <c r="L1132" s="102" t="b">
        <v>0</v>
      </c>
    </row>
    <row r="1133" spans="1:12" ht="15">
      <c r="A1133" s="103" t="s">
        <v>367</v>
      </c>
      <c r="B1133" s="102" t="s">
        <v>767</v>
      </c>
      <c r="C1133" s="102">
        <v>3</v>
      </c>
      <c r="D1133" s="105">
        <v>0.0011023916921223272</v>
      </c>
      <c r="E1133" s="105">
        <v>1.6708640659641427</v>
      </c>
      <c r="F1133" s="102" t="s">
        <v>650</v>
      </c>
      <c r="G1133" s="102" t="b">
        <v>0</v>
      </c>
      <c r="H1133" s="102" t="b">
        <v>0</v>
      </c>
      <c r="I1133" s="102" t="b">
        <v>0</v>
      </c>
      <c r="J1133" s="102" t="b">
        <v>0</v>
      </c>
      <c r="K1133" s="102" t="b">
        <v>0</v>
      </c>
      <c r="L1133" s="102" t="b">
        <v>0</v>
      </c>
    </row>
    <row r="1134" spans="1:12" ht="15">
      <c r="A1134" s="103" t="s">
        <v>1041</v>
      </c>
      <c r="B1134" s="102" t="s">
        <v>779</v>
      </c>
      <c r="C1134" s="102">
        <v>3</v>
      </c>
      <c r="D1134" s="105">
        <v>0.0011023916921223272</v>
      </c>
      <c r="E1134" s="105">
        <v>2.3240765797394864</v>
      </c>
      <c r="F1134" s="102" t="s">
        <v>650</v>
      </c>
      <c r="G1134" s="102" t="b">
        <v>0</v>
      </c>
      <c r="H1134" s="102" t="b">
        <v>0</v>
      </c>
      <c r="I1134" s="102" t="b">
        <v>0</v>
      </c>
      <c r="J1134" s="102" t="b">
        <v>0</v>
      </c>
      <c r="K1134" s="102" t="b">
        <v>0</v>
      </c>
      <c r="L1134" s="102" t="b">
        <v>0</v>
      </c>
    </row>
    <row r="1135" spans="1:12" ht="15">
      <c r="A1135" s="103" t="s">
        <v>762</v>
      </c>
      <c r="B1135" s="102" t="s">
        <v>985</v>
      </c>
      <c r="C1135" s="102">
        <v>3</v>
      </c>
      <c r="D1135" s="105">
        <v>0.0011023916921223272</v>
      </c>
      <c r="E1135" s="105">
        <v>2.6708640659641425</v>
      </c>
      <c r="F1135" s="102" t="s">
        <v>650</v>
      </c>
      <c r="G1135" s="102" t="b">
        <v>0</v>
      </c>
      <c r="H1135" s="102" t="b">
        <v>0</v>
      </c>
      <c r="I1135" s="102" t="b">
        <v>0</v>
      </c>
      <c r="J1135" s="102" t="b">
        <v>0</v>
      </c>
      <c r="K1135" s="102" t="b">
        <v>0</v>
      </c>
      <c r="L1135" s="102" t="b">
        <v>0</v>
      </c>
    </row>
    <row r="1136" spans="1:12" ht="15">
      <c r="A1136" s="103" t="s">
        <v>801</v>
      </c>
      <c r="B1136" s="102" t="s">
        <v>675</v>
      </c>
      <c r="C1136" s="102">
        <v>3</v>
      </c>
      <c r="D1136" s="105">
        <v>0.0011023916921223272</v>
      </c>
      <c r="E1136" s="105">
        <v>1.5837138902452426</v>
      </c>
      <c r="F1136" s="102" t="s">
        <v>650</v>
      </c>
      <c r="G1136" s="102" t="b">
        <v>0</v>
      </c>
      <c r="H1136" s="102" t="b">
        <v>0</v>
      </c>
      <c r="I1136" s="102" t="b">
        <v>0</v>
      </c>
      <c r="J1136" s="102" t="b">
        <v>0</v>
      </c>
      <c r="K1136" s="102" t="b">
        <v>0</v>
      </c>
      <c r="L1136" s="102" t="b">
        <v>0</v>
      </c>
    </row>
    <row r="1137" spans="1:12" ht="15">
      <c r="A1137" s="103" t="s">
        <v>1391</v>
      </c>
      <c r="B1137" s="102" t="s">
        <v>677</v>
      </c>
      <c r="C1137" s="102">
        <v>3</v>
      </c>
      <c r="D1137" s="105">
        <v>0.0011023916921223272</v>
      </c>
      <c r="E1137" s="105">
        <v>2.034041968376968</v>
      </c>
      <c r="F1137" s="102" t="s">
        <v>650</v>
      </c>
      <c r="G1137" s="102" t="b">
        <v>0</v>
      </c>
      <c r="H1137" s="102" t="b">
        <v>0</v>
      </c>
      <c r="I1137" s="102" t="b">
        <v>0</v>
      </c>
      <c r="J1137" s="102" t="b">
        <v>0</v>
      </c>
      <c r="K1137" s="102" t="b">
        <v>0</v>
      </c>
      <c r="L1137" s="102" t="b">
        <v>0</v>
      </c>
    </row>
    <row r="1138" spans="1:12" ht="15">
      <c r="A1138" s="103" t="s">
        <v>367</v>
      </c>
      <c r="B1138" s="102" t="s">
        <v>704</v>
      </c>
      <c r="C1138" s="102">
        <v>3</v>
      </c>
      <c r="D1138" s="105">
        <v>0.0009159859838770753</v>
      </c>
      <c r="E1138" s="105">
        <v>1.126796021613867</v>
      </c>
      <c r="F1138" s="102" t="s">
        <v>650</v>
      </c>
      <c r="G1138" s="102" t="b">
        <v>0</v>
      </c>
      <c r="H1138" s="102" t="b">
        <v>0</v>
      </c>
      <c r="I1138" s="102" t="b">
        <v>0</v>
      </c>
      <c r="J1138" s="102" t="b">
        <v>0</v>
      </c>
      <c r="K1138" s="102" t="b">
        <v>0</v>
      </c>
      <c r="L1138" s="102" t="b">
        <v>0</v>
      </c>
    </row>
    <row r="1139" spans="1:12" ht="15">
      <c r="A1139" s="103" t="s">
        <v>674</v>
      </c>
      <c r="B1139" s="102" t="s">
        <v>729</v>
      </c>
      <c r="C1139" s="102">
        <v>3</v>
      </c>
      <c r="D1139" s="105">
        <v>0.0009159859838770753</v>
      </c>
      <c r="E1139" s="105">
        <v>1.504532644197618</v>
      </c>
      <c r="F1139" s="102" t="s">
        <v>650</v>
      </c>
      <c r="G1139" s="102" t="b">
        <v>0</v>
      </c>
      <c r="H1139" s="102" t="b">
        <v>0</v>
      </c>
      <c r="I1139" s="102" t="b">
        <v>0</v>
      </c>
      <c r="J1139" s="102" t="b">
        <v>0</v>
      </c>
      <c r="K1139" s="102" t="b">
        <v>0</v>
      </c>
      <c r="L1139" s="102" t="b">
        <v>0</v>
      </c>
    </row>
    <row r="1140" spans="1:12" ht="15">
      <c r="A1140" s="103" t="s">
        <v>696</v>
      </c>
      <c r="B1140" s="102" t="s">
        <v>674</v>
      </c>
      <c r="C1140" s="102">
        <v>3</v>
      </c>
      <c r="D1140" s="105">
        <v>0.0011023916921223272</v>
      </c>
      <c r="E1140" s="105">
        <v>1.3698340703001617</v>
      </c>
      <c r="F1140" s="102" t="s">
        <v>650</v>
      </c>
      <c r="G1140" s="102" t="b">
        <v>0</v>
      </c>
      <c r="H1140" s="102" t="b">
        <v>0</v>
      </c>
      <c r="I1140" s="102" t="b">
        <v>0</v>
      </c>
      <c r="J1140" s="102" t="b">
        <v>0</v>
      </c>
      <c r="K1140" s="102" t="b">
        <v>0</v>
      </c>
      <c r="L1140" s="102" t="b">
        <v>0</v>
      </c>
    </row>
    <row r="1141" spans="1:12" ht="15">
      <c r="A1141" s="103" t="s">
        <v>897</v>
      </c>
      <c r="B1141" s="102" t="s">
        <v>675</v>
      </c>
      <c r="C1141" s="102">
        <v>3</v>
      </c>
      <c r="D1141" s="105">
        <v>0.0011023916921223272</v>
      </c>
      <c r="E1141" s="105">
        <v>1.805562639861599</v>
      </c>
      <c r="F1141" s="102" t="s">
        <v>650</v>
      </c>
      <c r="G1141" s="102" t="b">
        <v>0</v>
      </c>
      <c r="H1141" s="102" t="b">
        <v>1</v>
      </c>
      <c r="I1141" s="102" t="b">
        <v>0</v>
      </c>
      <c r="J1141" s="102" t="b">
        <v>0</v>
      </c>
      <c r="K1141" s="102" t="b">
        <v>0</v>
      </c>
      <c r="L1141" s="102" t="b">
        <v>0</v>
      </c>
    </row>
    <row r="1142" spans="1:12" ht="15">
      <c r="A1142" s="103" t="s">
        <v>1443</v>
      </c>
      <c r="B1142" s="102" t="s">
        <v>678</v>
      </c>
      <c r="C1142" s="102">
        <v>3</v>
      </c>
      <c r="D1142" s="105">
        <v>0.0009159859838770753</v>
      </c>
      <c r="E1142" s="105">
        <v>1.971894061628124</v>
      </c>
      <c r="F1142" s="102" t="s">
        <v>650</v>
      </c>
      <c r="G1142" s="102" t="b">
        <v>0</v>
      </c>
      <c r="H1142" s="102" t="b">
        <v>0</v>
      </c>
      <c r="I1142" s="102" t="b">
        <v>0</v>
      </c>
      <c r="J1142" s="102" t="b">
        <v>0</v>
      </c>
      <c r="K1142" s="102" t="b">
        <v>0</v>
      </c>
      <c r="L1142" s="102" t="b">
        <v>0</v>
      </c>
    </row>
    <row r="1143" spans="1:12" ht="15">
      <c r="A1143" s="103" t="s">
        <v>1099</v>
      </c>
      <c r="B1143" s="102" t="s">
        <v>1188</v>
      </c>
      <c r="C1143" s="102">
        <v>3</v>
      </c>
      <c r="D1143" s="105">
        <v>0.0009159859838770753</v>
      </c>
      <c r="E1143" s="105">
        <v>2.846955325019824</v>
      </c>
      <c r="F1143" s="102" t="s">
        <v>650</v>
      </c>
      <c r="G1143" s="102" t="b">
        <v>0</v>
      </c>
      <c r="H1143" s="102" t="b">
        <v>0</v>
      </c>
      <c r="I1143" s="102" t="b">
        <v>0</v>
      </c>
      <c r="J1143" s="102" t="b">
        <v>0</v>
      </c>
      <c r="K1143" s="102" t="b">
        <v>0</v>
      </c>
      <c r="L1143" s="102" t="b">
        <v>0</v>
      </c>
    </row>
    <row r="1144" spans="1:12" ht="15">
      <c r="A1144" s="103" t="s">
        <v>367</v>
      </c>
      <c r="B1144" s="102" t="s">
        <v>834</v>
      </c>
      <c r="C1144" s="102">
        <v>3</v>
      </c>
      <c r="D1144" s="105">
        <v>0.0009159859838770753</v>
      </c>
      <c r="E1144" s="105">
        <v>1.3186815478527802</v>
      </c>
      <c r="F1144" s="102" t="s">
        <v>650</v>
      </c>
      <c r="G1144" s="102" t="b">
        <v>0</v>
      </c>
      <c r="H1144" s="102" t="b">
        <v>0</v>
      </c>
      <c r="I1144" s="102" t="b">
        <v>0</v>
      </c>
      <c r="J1144" s="102" t="b">
        <v>0</v>
      </c>
      <c r="K1144" s="102" t="b">
        <v>0</v>
      </c>
      <c r="L1144" s="102" t="b">
        <v>0</v>
      </c>
    </row>
    <row r="1145" spans="1:12" ht="15">
      <c r="A1145" s="103" t="s">
        <v>834</v>
      </c>
      <c r="B1145" s="102" t="s">
        <v>955</v>
      </c>
      <c r="C1145" s="102">
        <v>3</v>
      </c>
      <c r="D1145" s="105">
        <v>0.0009159859838770753</v>
      </c>
      <c r="E1145" s="105">
        <v>2.1267960216138673</v>
      </c>
      <c r="F1145" s="102" t="s">
        <v>650</v>
      </c>
      <c r="G1145" s="102" t="b">
        <v>0</v>
      </c>
      <c r="H1145" s="102" t="b">
        <v>0</v>
      </c>
      <c r="I1145" s="102" t="b">
        <v>0</v>
      </c>
      <c r="J1145" s="102" t="b">
        <v>0</v>
      </c>
      <c r="K1145" s="102" t="b">
        <v>0</v>
      </c>
      <c r="L1145" s="102" t="b">
        <v>0</v>
      </c>
    </row>
    <row r="1146" spans="1:12" ht="15">
      <c r="A1146" s="103" t="s">
        <v>698</v>
      </c>
      <c r="B1146" s="102" t="s">
        <v>671</v>
      </c>
      <c r="C1146" s="102">
        <v>3</v>
      </c>
      <c r="D1146" s="105">
        <v>0.0009159859838770753</v>
      </c>
      <c r="E1146" s="105">
        <v>1.0885481328319375</v>
      </c>
      <c r="F1146" s="102" t="s">
        <v>650</v>
      </c>
      <c r="G1146" s="102" t="b">
        <v>0</v>
      </c>
      <c r="H1146" s="102" t="b">
        <v>0</v>
      </c>
      <c r="I1146" s="102" t="b">
        <v>0</v>
      </c>
      <c r="J1146" s="102" t="b">
        <v>0</v>
      </c>
      <c r="K1146" s="102" t="b">
        <v>0</v>
      </c>
      <c r="L1146" s="102" t="b">
        <v>0</v>
      </c>
    </row>
    <row r="1147" spans="1:12" ht="15">
      <c r="A1147" s="103" t="s">
        <v>696</v>
      </c>
      <c r="B1147" s="102" t="s">
        <v>853</v>
      </c>
      <c r="C1147" s="102">
        <v>3</v>
      </c>
      <c r="D1147" s="105">
        <v>0.0011023916921223272</v>
      </c>
      <c r="E1147" s="105">
        <v>2.147985320683805</v>
      </c>
      <c r="F1147" s="102" t="s">
        <v>650</v>
      </c>
      <c r="G1147" s="102" t="b">
        <v>0</v>
      </c>
      <c r="H1147" s="102" t="b">
        <v>0</v>
      </c>
      <c r="I1147" s="102" t="b">
        <v>0</v>
      </c>
      <c r="J1147" s="102" t="b">
        <v>0</v>
      </c>
      <c r="K1147" s="102" t="b">
        <v>0</v>
      </c>
      <c r="L1147" s="102" t="b">
        <v>0</v>
      </c>
    </row>
    <row r="1148" spans="1:12" ht="15">
      <c r="A1148" s="103" t="s">
        <v>1017</v>
      </c>
      <c r="B1148" s="102" t="s">
        <v>672</v>
      </c>
      <c r="C1148" s="102">
        <v>3</v>
      </c>
      <c r="D1148" s="105">
        <v>0.0014210543551399502</v>
      </c>
      <c r="E1148" s="105">
        <v>1.6251065754034675</v>
      </c>
      <c r="F1148" s="102" t="s">
        <v>650</v>
      </c>
      <c r="G1148" s="102" t="b">
        <v>0</v>
      </c>
      <c r="H1148" s="102" t="b">
        <v>0</v>
      </c>
      <c r="I1148" s="102" t="b">
        <v>0</v>
      </c>
      <c r="J1148" s="102" t="b">
        <v>0</v>
      </c>
      <c r="K1148" s="102" t="b">
        <v>0</v>
      </c>
      <c r="L1148" s="102" t="b">
        <v>0</v>
      </c>
    </row>
    <row r="1149" spans="1:12" ht="15">
      <c r="A1149" s="103" t="s">
        <v>1205</v>
      </c>
      <c r="B1149" s="102" t="s">
        <v>912</v>
      </c>
      <c r="C1149" s="102">
        <v>3</v>
      </c>
      <c r="D1149" s="105">
        <v>0.0011023916921223272</v>
      </c>
      <c r="E1149" s="105">
        <v>2.6039172763335294</v>
      </c>
      <c r="F1149" s="102" t="s">
        <v>650</v>
      </c>
      <c r="G1149" s="102" t="b">
        <v>0</v>
      </c>
      <c r="H1149" s="102" t="b">
        <v>0</v>
      </c>
      <c r="I1149" s="102" t="b">
        <v>0</v>
      </c>
      <c r="J1149" s="102" t="b">
        <v>0</v>
      </c>
      <c r="K1149" s="102" t="b">
        <v>0</v>
      </c>
      <c r="L1149" s="102" t="b">
        <v>0</v>
      </c>
    </row>
    <row r="1150" spans="1:12" ht="15">
      <c r="A1150" s="103" t="s">
        <v>1155</v>
      </c>
      <c r="B1150" s="102" t="s">
        <v>852</v>
      </c>
      <c r="C1150" s="102">
        <v>3</v>
      </c>
      <c r="D1150" s="105">
        <v>0.0014210543551399502</v>
      </c>
      <c r="E1150" s="105">
        <v>2.5459253293558426</v>
      </c>
      <c r="F1150" s="102" t="s">
        <v>650</v>
      </c>
      <c r="G1150" s="102" t="b">
        <v>0</v>
      </c>
      <c r="H1150" s="102" t="b">
        <v>0</v>
      </c>
      <c r="I1150" s="102" t="b">
        <v>0</v>
      </c>
      <c r="J1150" s="102" t="b">
        <v>0</v>
      </c>
      <c r="K1150" s="102" t="b">
        <v>0</v>
      </c>
      <c r="L1150" s="102" t="b">
        <v>0</v>
      </c>
    </row>
    <row r="1151" spans="1:12" ht="15">
      <c r="A1151" s="103" t="s">
        <v>865</v>
      </c>
      <c r="B1151" s="102" t="s">
        <v>731</v>
      </c>
      <c r="C1151" s="102">
        <v>3</v>
      </c>
      <c r="D1151" s="105">
        <v>0.0011023916921223272</v>
      </c>
      <c r="E1151" s="105">
        <v>1.934910495374954</v>
      </c>
      <c r="F1151" s="102" t="s">
        <v>650</v>
      </c>
      <c r="G1151" s="102" t="b">
        <v>0</v>
      </c>
      <c r="H1151" s="102" t="b">
        <v>0</v>
      </c>
      <c r="I1151" s="102" t="b">
        <v>0</v>
      </c>
      <c r="J1151" s="102" t="b">
        <v>0</v>
      </c>
      <c r="K1151" s="102" t="b">
        <v>0</v>
      </c>
      <c r="L1151" s="102" t="b">
        <v>0</v>
      </c>
    </row>
    <row r="1152" spans="1:12" ht="15">
      <c r="A1152" s="103" t="s">
        <v>687</v>
      </c>
      <c r="B1152" s="102" t="s">
        <v>684</v>
      </c>
      <c r="C1152" s="102">
        <v>2</v>
      </c>
      <c r="D1152" s="105">
        <v>0.0007349277947482182</v>
      </c>
      <c r="E1152" s="105">
        <v>1.3644390384134555</v>
      </c>
      <c r="F1152" s="102" t="s">
        <v>650</v>
      </c>
      <c r="G1152" s="102" t="b">
        <v>0</v>
      </c>
      <c r="H1152" s="102" t="b">
        <v>0</v>
      </c>
      <c r="I1152" s="102" t="b">
        <v>0</v>
      </c>
      <c r="J1152" s="102" t="b">
        <v>0</v>
      </c>
      <c r="K1152" s="102" t="b">
        <v>0</v>
      </c>
      <c r="L1152" s="102" t="b">
        <v>0</v>
      </c>
    </row>
    <row r="1153" spans="1:12" ht="15">
      <c r="A1153" s="103" t="s">
        <v>699</v>
      </c>
      <c r="B1153" s="102" t="s">
        <v>687</v>
      </c>
      <c r="C1153" s="102">
        <v>2</v>
      </c>
      <c r="D1153" s="105">
        <v>0.0007349277947482182</v>
      </c>
      <c r="E1153" s="105">
        <v>1.2237060346219235</v>
      </c>
      <c r="F1153" s="102" t="s">
        <v>650</v>
      </c>
      <c r="G1153" s="102" t="b">
        <v>0</v>
      </c>
      <c r="H1153" s="102" t="b">
        <v>0</v>
      </c>
      <c r="I1153" s="102" t="b">
        <v>0</v>
      </c>
      <c r="J1153" s="102" t="b">
        <v>0</v>
      </c>
      <c r="K1153" s="102" t="b">
        <v>0</v>
      </c>
      <c r="L1153" s="102" t="b">
        <v>0</v>
      </c>
    </row>
    <row r="1154" spans="1:12" ht="15">
      <c r="A1154" s="103" t="s">
        <v>687</v>
      </c>
      <c r="B1154" s="102" t="s">
        <v>954</v>
      </c>
      <c r="C1154" s="102">
        <v>2</v>
      </c>
      <c r="D1154" s="105">
        <v>0.0007349277947482182</v>
      </c>
      <c r="E1154" s="105">
        <v>1.4735835078385235</v>
      </c>
      <c r="F1154" s="102" t="s">
        <v>650</v>
      </c>
      <c r="G1154" s="102" t="b">
        <v>0</v>
      </c>
      <c r="H1154" s="102" t="b">
        <v>0</v>
      </c>
      <c r="I1154" s="102" t="b">
        <v>0</v>
      </c>
      <c r="J1154" s="102" t="b">
        <v>0</v>
      </c>
      <c r="K1154" s="102" t="b">
        <v>0</v>
      </c>
      <c r="L1154" s="102" t="b">
        <v>0</v>
      </c>
    </row>
    <row r="1155" spans="1:12" ht="15">
      <c r="A1155" s="103" t="s">
        <v>673</v>
      </c>
      <c r="B1155" s="102" t="s">
        <v>1973</v>
      </c>
      <c r="C1155" s="102">
        <v>2</v>
      </c>
      <c r="D1155" s="105">
        <v>0.0009473695700933001</v>
      </c>
      <c r="E1155" s="105">
        <v>2.051075307675749</v>
      </c>
      <c r="F1155" s="102" t="s">
        <v>650</v>
      </c>
      <c r="G1155" s="102" t="b">
        <v>0</v>
      </c>
      <c r="H1155" s="102" t="b">
        <v>0</v>
      </c>
      <c r="I1155" s="102" t="b">
        <v>0</v>
      </c>
      <c r="J1155" s="102" t="b">
        <v>1</v>
      </c>
      <c r="K1155" s="102" t="b">
        <v>0</v>
      </c>
      <c r="L1155" s="102" t="b">
        <v>0</v>
      </c>
    </row>
    <row r="1156" spans="1:12" ht="15">
      <c r="A1156" s="103" t="s">
        <v>671</v>
      </c>
      <c r="B1156" s="102" t="s">
        <v>758</v>
      </c>
      <c r="C1156" s="102">
        <v>2</v>
      </c>
      <c r="D1156" s="105">
        <v>0.0009473695700933001</v>
      </c>
      <c r="E1156" s="105">
        <v>0.810526059393149</v>
      </c>
      <c r="F1156" s="102" t="s">
        <v>650</v>
      </c>
      <c r="G1156" s="102" t="b">
        <v>0</v>
      </c>
      <c r="H1156" s="102" t="b">
        <v>0</v>
      </c>
      <c r="I1156" s="102" t="b">
        <v>0</v>
      </c>
      <c r="J1156" s="102" t="b">
        <v>0</v>
      </c>
      <c r="K1156" s="102" t="b">
        <v>0</v>
      </c>
      <c r="L1156" s="102" t="b">
        <v>0</v>
      </c>
    </row>
    <row r="1157" spans="1:12" ht="15">
      <c r="A1157" s="103" t="s">
        <v>705</v>
      </c>
      <c r="B1157" s="102" t="s">
        <v>870</v>
      </c>
      <c r="C1157" s="102">
        <v>2</v>
      </c>
      <c r="D1157" s="105">
        <v>0.0007349277947482182</v>
      </c>
      <c r="E1157" s="105">
        <v>2.7500453120117676</v>
      </c>
      <c r="F1157" s="102" t="s">
        <v>650</v>
      </c>
      <c r="G1157" s="102" t="b">
        <v>0</v>
      </c>
      <c r="H1157" s="102" t="b">
        <v>0</v>
      </c>
      <c r="I1157" s="102" t="b">
        <v>0</v>
      </c>
      <c r="J1157" s="102" t="b">
        <v>0</v>
      </c>
      <c r="K1157" s="102" t="b">
        <v>0</v>
      </c>
      <c r="L1157" s="102" t="b">
        <v>0</v>
      </c>
    </row>
    <row r="1158" spans="1:12" ht="15">
      <c r="A1158" s="103" t="s">
        <v>870</v>
      </c>
      <c r="B1158" s="102" t="s">
        <v>732</v>
      </c>
      <c r="C1158" s="102">
        <v>2</v>
      </c>
      <c r="D1158" s="105">
        <v>0.0007349277947482182</v>
      </c>
      <c r="E1158" s="105">
        <v>2.846955325019824</v>
      </c>
      <c r="F1158" s="102" t="s">
        <v>650</v>
      </c>
      <c r="G1158" s="102" t="b">
        <v>0</v>
      </c>
      <c r="H1158" s="102" t="b">
        <v>0</v>
      </c>
      <c r="I1158" s="102" t="b">
        <v>0</v>
      </c>
      <c r="J1158" s="102" t="b">
        <v>0</v>
      </c>
      <c r="K1158" s="102" t="b">
        <v>0</v>
      </c>
      <c r="L1158" s="102" t="b">
        <v>0</v>
      </c>
    </row>
    <row r="1159" spans="1:12" ht="15">
      <c r="A1159" s="103" t="s">
        <v>675</v>
      </c>
      <c r="B1159" s="102" t="s">
        <v>719</v>
      </c>
      <c r="C1159" s="102">
        <v>2</v>
      </c>
      <c r="D1159" s="105">
        <v>0.0007349277947482182</v>
      </c>
      <c r="E1159" s="105">
        <v>1.0026335041253442</v>
      </c>
      <c r="F1159" s="102" t="s">
        <v>650</v>
      </c>
      <c r="G1159" s="102" t="b">
        <v>0</v>
      </c>
      <c r="H1159" s="102" t="b">
        <v>0</v>
      </c>
      <c r="I1159" s="102" t="b">
        <v>0</v>
      </c>
      <c r="J1159" s="102" t="b">
        <v>0</v>
      </c>
      <c r="K1159" s="102" t="b">
        <v>0</v>
      </c>
      <c r="L1159" s="102" t="b">
        <v>0</v>
      </c>
    </row>
    <row r="1160" spans="1:12" ht="15">
      <c r="A1160" s="103" t="s">
        <v>812</v>
      </c>
      <c r="B1160" s="102" t="s">
        <v>806</v>
      </c>
      <c r="C1160" s="102">
        <v>2</v>
      </c>
      <c r="D1160" s="105">
        <v>0.0007349277947482182</v>
      </c>
      <c r="E1160" s="105">
        <v>2.7958028025724424</v>
      </c>
      <c r="F1160" s="102" t="s">
        <v>650</v>
      </c>
      <c r="G1160" s="102" t="b">
        <v>0</v>
      </c>
      <c r="H1160" s="102" t="b">
        <v>0</v>
      </c>
      <c r="I1160" s="102" t="b">
        <v>0</v>
      </c>
      <c r="J1160" s="102" t="b">
        <v>0</v>
      </c>
      <c r="K1160" s="102" t="b">
        <v>0</v>
      </c>
      <c r="L1160" s="102" t="b">
        <v>0</v>
      </c>
    </row>
    <row r="1161" spans="1:12" ht="15">
      <c r="A1161" s="103" t="s">
        <v>758</v>
      </c>
      <c r="B1161" s="102" t="s">
        <v>689</v>
      </c>
      <c r="C1161" s="102">
        <v>2</v>
      </c>
      <c r="D1161" s="105">
        <v>0.0009473695700933001</v>
      </c>
      <c r="E1161" s="105">
        <v>1.6708640659641427</v>
      </c>
      <c r="F1161" s="102" t="s">
        <v>650</v>
      </c>
      <c r="G1161" s="102" t="b">
        <v>0</v>
      </c>
      <c r="H1161" s="102" t="b">
        <v>0</v>
      </c>
      <c r="I1161" s="102" t="b">
        <v>0</v>
      </c>
      <c r="J1161" s="102" t="b">
        <v>0</v>
      </c>
      <c r="K1161" s="102" t="b">
        <v>0</v>
      </c>
      <c r="L1161" s="102" t="b">
        <v>0</v>
      </c>
    </row>
    <row r="1162" spans="1:12" ht="15">
      <c r="A1162" s="103" t="s">
        <v>726</v>
      </c>
      <c r="B1162" s="102" t="s">
        <v>678</v>
      </c>
      <c r="C1162" s="102">
        <v>2</v>
      </c>
      <c r="D1162" s="105">
        <v>0.0009473695700933001</v>
      </c>
      <c r="E1162" s="105">
        <v>1.4947728069084616</v>
      </c>
      <c r="F1162" s="102" t="s">
        <v>650</v>
      </c>
      <c r="G1162" s="102" t="b">
        <v>0</v>
      </c>
      <c r="H1162" s="102" t="b">
        <v>0</v>
      </c>
      <c r="I1162" s="102" t="b">
        <v>0</v>
      </c>
      <c r="J1162" s="102" t="b">
        <v>0</v>
      </c>
      <c r="K1162" s="102" t="b">
        <v>0</v>
      </c>
      <c r="L1162" s="102" t="b">
        <v>0</v>
      </c>
    </row>
    <row r="1163" spans="1:12" ht="15">
      <c r="A1163" s="103" t="s">
        <v>677</v>
      </c>
      <c r="B1163" s="102" t="s">
        <v>691</v>
      </c>
      <c r="C1163" s="102">
        <v>2</v>
      </c>
      <c r="D1163" s="105">
        <v>0.0007349277947482182</v>
      </c>
      <c r="E1163" s="105">
        <v>1.0340419683769684</v>
      </c>
      <c r="F1163" s="102" t="s">
        <v>650</v>
      </c>
      <c r="G1163" s="102" t="b">
        <v>0</v>
      </c>
      <c r="H1163" s="102" t="b">
        <v>0</v>
      </c>
      <c r="I1163" s="102" t="b">
        <v>0</v>
      </c>
      <c r="J1163" s="102" t="b">
        <v>0</v>
      </c>
      <c r="K1163" s="102" t="b">
        <v>0</v>
      </c>
      <c r="L1163" s="102" t="b">
        <v>0</v>
      </c>
    </row>
    <row r="1164" spans="1:12" ht="15">
      <c r="A1164" s="103" t="s">
        <v>875</v>
      </c>
      <c r="B1164" s="102" t="s">
        <v>771</v>
      </c>
      <c r="C1164" s="102">
        <v>2</v>
      </c>
      <c r="D1164" s="105">
        <v>0.0007349277947482182</v>
      </c>
      <c r="E1164" s="105">
        <v>2.096832798236424</v>
      </c>
      <c r="F1164" s="102" t="s">
        <v>650</v>
      </c>
      <c r="G1164" s="102" t="b">
        <v>0</v>
      </c>
      <c r="H1164" s="102" t="b">
        <v>0</v>
      </c>
      <c r="I1164" s="102" t="b">
        <v>0</v>
      </c>
      <c r="J1164" s="102" t="b">
        <v>0</v>
      </c>
      <c r="K1164" s="102" t="b">
        <v>0</v>
      </c>
      <c r="L1164" s="102" t="b">
        <v>0</v>
      </c>
    </row>
    <row r="1165" spans="1:12" ht="15">
      <c r="A1165" s="103" t="s">
        <v>758</v>
      </c>
      <c r="B1165" s="102" t="s">
        <v>1975</v>
      </c>
      <c r="C1165" s="102">
        <v>2</v>
      </c>
      <c r="D1165" s="105">
        <v>0.0009473695700933001</v>
      </c>
      <c r="E1165" s="105">
        <v>2.4490153163477864</v>
      </c>
      <c r="F1165" s="102" t="s">
        <v>650</v>
      </c>
      <c r="G1165" s="102" t="b">
        <v>0</v>
      </c>
      <c r="H1165" s="102" t="b">
        <v>0</v>
      </c>
      <c r="I1165" s="102" t="b">
        <v>0</v>
      </c>
      <c r="J1165" s="102" t="b">
        <v>0</v>
      </c>
      <c r="K1165" s="102" t="b">
        <v>0</v>
      </c>
      <c r="L1165" s="102" t="b">
        <v>0</v>
      </c>
    </row>
    <row r="1166" spans="1:12" ht="15">
      <c r="A1166" s="103" t="s">
        <v>705</v>
      </c>
      <c r="B1166" s="102" t="s">
        <v>721</v>
      </c>
      <c r="C1166" s="102">
        <v>2</v>
      </c>
      <c r="D1166" s="105">
        <v>0.0009473695700933001</v>
      </c>
      <c r="E1166" s="105">
        <v>2.205977267661492</v>
      </c>
      <c r="F1166" s="102" t="s">
        <v>650</v>
      </c>
      <c r="G1166" s="102" t="b">
        <v>0</v>
      </c>
      <c r="H1166" s="102" t="b">
        <v>0</v>
      </c>
      <c r="I1166" s="102" t="b">
        <v>0</v>
      </c>
      <c r="J1166" s="102" t="b">
        <v>0</v>
      </c>
      <c r="K1166" s="102" t="b">
        <v>0</v>
      </c>
      <c r="L1166" s="102" t="b">
        <v>0</v>
      </c>
    </row>
    <row r="1167" spans="1:12" ht="15">
      <c r="A1167" s="103" t="s">
        <v>1187</v>
      </c>
      <c r="B1167" s="102" t="s">
        <v>671</v>
      </c>
      <c r="C1167" s="102">
        <v>2</v>
      </c>
      <c r="D1167" s="105">
        <v>0.0009473695700933001</v>
      </c>
      <c r="E1167" s="105">
        <v>1.5145168651042187</v>
      </c>
      <c r="F1167" s="102" t="s">
        <v>650</v>
      </c>
      <c r="G1167" s="102" t="b">
        <v>0</v>
      </c>
      <c r="H1167" s="102" t="b">
        <v>0</v>
      </c>
      <c r="I1167" s="102" t="b">
        <v>0</v>
      </c>
      <c r="J1167" s="102" t="b">
        <v>0</v>
      </c>
      <c r="K1167" s="102" t="b">
        <v>0</v>
      </c>
      <c r="L1167" s="102" t="b">
        <v>0</v>
      </c>
    </row>
    <row r="1168" spans="1:12" ht="15">
      <c r="A1168" s="103" t="s">
        <v>671</v>
      </c>
      <c r="B1168" s="102" t="s">
        <v>689</v>
      </c>
      <c r="C1168" s="102">
        <v>2</v>
      </c>
      <c r="D1168" s="105">
        <v>0.0009473695700933001</v>
      </c>
      <c r="E1168" s="105">
        <v>0.7313448133455241</v>
      </c>
      <c r="F1168" s="102" t="s">
        <v>650</v>
      </c>
      <c r="G1168" s="102" t="b">
        <v>0</v>
      </c>
      <c r="H1168" s="102" t="b">
        <v>0</v>
      </c>
      <c r="I1168" s="102" t="b">
        <v>0</v>
      </c>
      <c r="J1168" s="102" t="b">
        <v>0</v>
      </c>
      <c r="K1168" s="102" t="b">
        <v>0</v>
      </c>
      <c r="L1168" s="102" t="b">
        <v>0</v>
      </c>
    </row>
    <row r="1169" spans="1:12" ht="15">
      <c r="A1169" s="103" t="s">
        <v>1453</v>
      </c>
      <c r="B1169" s="102" t="s">
        <v>1187</v>
      </c>
      <c r="C1169" s="102">
        <v>2</v>
      </c>
      <c r="D1169" s="105">
        <v>0.0009473695700933001</v>
      </c>
      <c r="E1169" s="105">
        <v>2.7958028025724424</v>
      </c>
      <c r="F1169" s="102" t="s">
        <v>650</v>
      </c>
      <c r="G1169" s="102" t="b">
        <v>0</v>
      </c>
      <c r="H1169" s="102" t="b">
        <v>0</v>
      </c>
      <c r="I1169" s="102" t="b">
        <v>0</v>
      </c>
      <c r="J1169" s="102" t="b">
        <v>0</v>
      </c>
      <c r="K1169" s="102" t="b">
        <v>0</v>
      </c>
      <c r="L1169" s="102" t="b">
        <v>0</v>
      </c>
    </row>
    <row r="1170" spans="1:12" ht="15">
      <c r="A1170" s="103" t="s">
        <v>709</v>
      </c>
      <c r="B1170" s="102" t="s">
        <v>1454</v>
      </c>
      <c r="C1170" s="102">
        <v>2</v>
      </c>
      <c r="D1170" s="105">
        <v>0.0009473695700933001</v>
      </c>
      <c r="E1170" s="105">
        <v>2.427826017277848</v>
      </c>
      <c r="F1170" s="102" t="s">
        <v>650</v>
      </c>
      <c r="G1170" s="102" t="b">
        <v>0</v>
      </c>
      <c r="H1170" s="102" t="b">
        <v>0</v>
      </c>
      <c r="I1170" s="102" t="b">
        <v>0</v>
      </c>
      <c r="J1170" s="102" t="b">
        <v>0</v>
      </c>
      <c r="K1170" s="102" t="b">
        <v>0</v>
      </c>
      <c r="L1170" s="102" t="b">
        <v>0</v>
      </c>
    </row>
    <row r="1171" spans="1:12" ht="15">
      <c r="A1171" s="103" t="s">
        <v>1454</v>
      </c>
      <c r="B1171" s="102" t="s">
        <v>733</v>
      </c>
      <c r="C1171" s="102">
        <v>2</v>
      </c>
      <c r="D1171" s="105">
        <v>0.0009473695700933001</v>
      </c>
      <c r="E1171" s="105">
        <v>2.0424751359138313</v>
      </c>
      <c r="F1171" s="102" t="s">
        <v>650</v>
      </c>
      <c r="G1171" s="102" t="b">
        <v>0</v>
      </c>
      <c r="H1171" s="102" t="b">
        <v>0</v>
      </c>
      <c r="I1171" s="102" t="b">
        <v>0</v>
      </c>
      <c r="J1171" s="102" t="b">
        <v>0</v>
      </c>
      <c r="K1171" s="102" t="b">
        <v>0</v>
      </c>
      <c r="L1171" s="102" t="b">
        <v>0</v>
      </c>
    </row>
    <row r="1172" spans="1:12" ht="15">
      <c r="A1172" s="103" t="s">
        <v>677</v>
      </c>
      <c r="B1172" s="102" t="s">
        <v>687</v>
      </c>
      <c r="C1172" s="102">
        <v>2</v>
      </c>
      <c r="D1172" s="105">
        <v>0.0007349277947482182</v>
      </c>
      <c r="E1172" s="105">
        <v>0.8879139326987303</v>
      </c>
      <c r="F1172" s="102" t="s">
        <v>650</v>
      </c>
      <c r="G1172" s="102" t="b">
        <v>0</v>
      </c>
      <c r="H1172" s="102" t="b">
        <v>0</v>
      </c>
      <c r="I1172" s="102" t="b">
        <v>0</v>
      </c>
      <c r="J1172" s="102" t="b">
        <v>0</v>
      </c>
      <c r="K1172" s="102" t="b">
        <v>0</v>
      </c>
      <c r="L1172" s="102" t="b">
        <v>0</v>
      </c>
    </row>
    <row r="1173" spans="1:12" ht="15">
      <c r="A1173" s="103" t="s">
        <v>738</v>
      </c>
      <c r="B1173" s="102" t="s">
        <v>724</v>
      </c>
      <c r="C1173" s="102">
        <v>2</v>
      </c>
      <c r="D1173" s="105">
        <v>0.0007349277947482182</v>
      </c>
      <c r="E1173" s="105">
        <v>1.341805346699918</v>
      </c>
      <c r="F1173" s="102" t="s">
        <v>650</v>
      </c>
      <c r="G1173" s="102" t="b">
        <v>0</v>
      </c>
      <c r="H1173" s="102" t="b">
        <v>0</v>
      </c>
      <c r="I1173" s="102" t="b">
        <v>0</v>
      </c>
      <c r="J1173" s="102" t="b">
        <v>0</v>
      </c>
      <c r="K1173" s="102" t="b">
        <v>0</v>
      </c>
      <c r="L1173" s="102" t="b">
        <v>0</v>
      </c>
    </row>
    <row r="1174" spans="1:12" ht="15">
      <c r="A1174" s="103" t="s">
        <v>779</v>
      </c>
      <c r="B1174" s="102" t="s">
        <v>367</v>
      </c>
      <c r="C1174" s="102">
        <v>2</v>
      </c>
      <c r="D1174" s="105">
        <v>0.0007349277947482182</v>
      </c>
      <c r="E1174" s="105">
        <v>1.116576856432181</v>
      </c>
      <c r="F1174" s="102" t="s">
        <v>650</v>
      </c>
      <c r="G1174" s="102" t="b">
        <v>0</v>
      </c>
      <c r="H1174" s="102" t="b">
        <v>0</v>
      </c>
      <c r="I1174" s="102" t="b">
        <v>0</v>
      </c>
      <c r="J1174" s="102" t="b">
        <v>0</v>
      </c>
      <c r="K1174" s="102" t="b">
        <v>0</v>
      </c>
      <c r="L1174" s="102" t="b">
        <v>0</v>
      </c>
    </row>
    <row r="1175" spans="1:12" ht="15">
      <c r="A1175" s="103" t="s">
        <v>680</v>
      </c>
      <c r="B1175" s="102" t="s">
        <v>1406</v>
      </c>
      <c r="C1175" s="102">
        <v>2</v>
      </c>
      <c r="D1175" s="105">
        <v>0.0007349277947482182</v>
      </c>
      <c r="E1175" s="105">
        <v>1.9111962212745124</v>
      </c>
      <c r="F1175" s="102" t="s">
        <v>650</v>
      </c>
      <c r="G1175" s="102" t="b">
        <v>0</v>
      </c>
      <c r="H1175" s="102" t="b">
        <v>0</v>
      </c>
      <c r="I1175" s="102" t="b">
        <v>0</v>
      </c>
      <c r="J1175" s="102" t="b">
        <v>0</v>
      </c>
      <c r="K1175" s="102" t="b">
        <v>0</v>
      </c>
      <c r="L1175" s="102" t="b">
        <v>0</v>
      </c>
    </row>
    <row r="1176" spans="1:12" ht="15">
      <c r="A1176" s="103" t="s">
        <v>671</v>
      </c>
      <c r="B1176" s="102" t="s">
        <v>671</v>
      </c>
      <c r="C1176" s="102">
        <v>2</v>
      </c>
      <c r="D1176" s="105">
        <v>0.0007349277947482182</v>
      </c>
      <c r="E1176" s="105">
        <v>-0.12397239185041868</v>
      </c>
      <c r="F1176" s="102" t="s">
        <v>650</v>
      </c>
      <c r="G1176" s="102" t="b">
        <v>0</v>
      </c>
      <c r="H1176" s="102" t="b">
        <v>0</v>
      </c>
      <c r="I1176" s="102" t="b">
        <v>0</v>
      </c>
      <c r="J1176" s="102" t="b">
        <v>0</v>
      </c>
      <c r="K1176" s="102" t="b">
        <v>0</v>
      </c>
      <c r="L1176" s="102" t="b">
        <v>0</v>
      </c>
    </row>
    <row r="1177" spans="1:12" ht="15">
      <c r="A1177" s="103" t="s">
        <v>685</v>
      </c>
      <c r="B1177" s="102" t="s">
        <v>738</v>
      </c>
      <c r="C1177" s="102">
        <v>2</v>
      </c>
      <c r="D1177" s="105">
        <v>0.0009473695700933001</v>
      </c>
      <c r="E1177" s="105">
        <v>1.7677740789721992</v>
      </c>
      <c r="F1177" s="102" t="s">
        <v>650</v>
      </c>
      <c r="G1177" s="102" t="b">
        <v>0</v>
      </c>
      <c r="H1177" s="102" t="b">
        <v>0</v>
      </c>
      <c r="I1177" s="102" t="b">
        <v>0</v>
      </c>
      <c r="J1177" s="102" t="b">
        <v>0</v>
      </c>
      <c r="K1177" s="102" t="b">
        <v>0</v>
      </c>
      <c r="L1177" s="102" t="b">
        <v>0</v>
      </c>
    </row>
    <row r="1178" spans="1:12" ht="15">
      <c r="A1178" s="103" t="s">
        <v>738</v>
      </c>
      <c r="B1178" s="102" t="s">
        <v>1076</v>
      </c>
      <c r="C1178" s="102">
        <v>2</v>
      </c>
      <c r="D1178" s="105">
        <v>0.0009473695700933001</v>
      </c>
      <c r="E1178" s="105">
        <v>1.8469553250198238</v>
      </c>
      <c r="F1178" s="102" t="s">
        <v>650</v>
      </c>
      <c r="G1178" s="102" t="b">
        <v>0</v>
      </c>
      <c r="H1178" s="102" t="b">
        <v>0</v>
      </c>
      <c r="I1178" s="102" t="b">
        <v>0</v>
      </c>
      <c r="J1178" s="102" t="b">
        <v>0</v>
      </c>
      <c r="K1178" s="102" t="b">
        <v>0</v>
      </c>
      <c r="L1178" s="102" t="b">
        <v>0</v>
      </c>
    </row>
    <row r="1179" spans="1:12" ht="15">
      <c r="A1179" s="103" t="s">
        <v>1076</v>
      </c>
      <c r="B1179" s="102" t="s">
        <v>863</v>
      </c>
      <c r="C1179" s="102">
        <v>2</v>
      </c>
      <c r="D1179" s="105">
        <v>0.0009473695700933001</v>
      </c>
      <c r="E1179" s="105">
        <v>2.096832798236424</v>
      </c>
      <c r="F1179" s="102" t="s">
        <v>650</v>
      </c>
      <c r="G1179" s="102" t="b">
        <v>0</v>
      </c>
      <c r="H1179" s="102" t="b">
        <v>0</v>
      </c>
      <c r="I1179" s="102" t="b">
        <v>0</v>
      </c>
      <c r="J1179" s="102" t="b">
        <v>0</v>
      </c>
      <c r="K1179" s="102" t="b">
        <v>0</v>
      </c>
      <c r="L1179" s="102" t="b">
        <v>0</v>
      </c>
    </row>
    <row r="1180" spans="1:12" ht="15">
      <c r="A1180" s="103" t="s">
        <v>894</v>
      </c>
      <c r="B1180" s="102" t="s">
        <v>983</v>
      </c>
      <c r="C1180" s="102">
        <v>2</v>
      </c>
      <c r="D1180" s="105">
        <v>0.0009473695700933001</v>
      </c>
      <c r="E1180" s="105">
        <v>2.147985320683805</v>
      </c>
      <c r="F1180" s="102" t="s">
        <v>650</v>
      </c>
      <c r="G1180" s="102" t="b">
        <v>0</v>
      </c>
      <c r="H1180" s="102" t="b">
        <v>0</v>
      </c>
      <c r="I1180" s="102" t="b">
        <v>0</v>
      </c>
      <c r="J1180" s="102" t="b">
        <v>0</v>
      </c>
      <c r="K1180" s="102" t="b">
        <v>0</v>
      </c>
      <c r="L1180" s="102" t="b">
        <v>0</v>
      </c>
    </row>
    <row r="1181" spans="1:12" ht="15">
      <c r="A1181" s="103" t="s">
        <v>937</v>
      </c>
      <c r="B1181" s="102" t="s">
        <v>857</v>
      </c>
      <c r="C1181" s="102">
        <v>2</v>
      </c>
      <c r="D1181" s="105">
        <v>0.0007349277947482182</v>
      </c>
      <c r="E1181" s="105">
        <v>2.6708640659641425</v>
      </c>
      <c r="F1181" s="102" t="s">
        <v>650</v>
      </c>
      <c r="G1181" s="102" t="b">
        <v>0</v>
      </c>
      <c r="H1181" s="102" t="b">
        <v>0</v>
      </c>
      <c r="I1181" s="102" t="b">
        <v>0</v>
      </c>
      <c r="J1181" s="102" t="b">
        <v>0</v>
      </c>
      <c r="K1181" s="102" t="b">
        <v>0</v>
      </c>
      <c r="L1181" s="102" t="b">
        <v>0</v>
      </c>
    </row>
    <row r="1182" spans="1:12" ht="15">
      <c r="A1182" s="103" t="s">
        <v>994</v>
      </c>
      <c r="B1182" s="102" t="s">
        <v>1173</v>
      </c>
      <c r="C1182" s="102">
        <v>2</v>
      </c>
      <c r="D1182" s="105">
        <v>0.0007349277947482182</v>
      </c>
      <c r="E1182" s="105">
        <v>3.147985320683805</v>
      </c>
      <c r="F1182" s="102" t="s">
        <v>650</v>
      </c>
      <c r="G1182" s="102" t="b">
        <v>0</v>
      </c>
      <c r="H1182" s="102" t="b">
        <v>0</v>
      </c>
      <c r="I1182" s="102" t="b">
        <v>0</v>
      </c>
      <c r="J1182" s="102" t="b">
        <v>0</v>
      </c>
      <c r="K1182" s="102" t="b">
        <v>0</v>
      </c>
      <c r="L1182" s="102" t="b">
        <v>0</v>
      </c>
    </row>
    <row r="1183" spans="1:12" ht="15">
      <c r="A1183" s="103" t="s">
        <v>1363</v>
      </c>
      <c r="B1183" s="102" t="s">
        <v>801</v>
      </c>
      <c r="C1183" s="102">
        <v>2</v>
      </c>
      <c r="D1183" s="105">
        <v>0.0007349277947482182</v>
      </c>
      <c r="E1183" s="105">
        <v>2.7500453120117676</v>
      </c>
      <c r="F1183" s="102" t="s">
        <v>650</v>
      </c>
      <c r="G1183" s="102" t="b">
        <v>0</v>
      </c>
      <c r="H1183" s="102" t="b">
        <v>0</v>
      </c>
      <c r="I1183" s="102" t="b">
        <v>0</v>
      </c>
      <c r="J1183" s="102" t="b">
        <v>0</v>
      </c>
      <c r="K1183" s="102" t="b">
        <v>0</v>
      </c>
      <c r="L1183" s="102" t="b">
        <v>0</v>
      </c>
    </row>
    <row r="1184" spans="1:12" ht="15">
      <c r="A1184" s="103" t="s">
        <v>692</v>
      </c>
      <c r="B1184" s="102" t="s">
        <v>672</v>
      </c>
      <c r="C1184" s="102">
        <v>2</v>
      </c>
      <c r="D1184" s="105">
        <v>0.0007349277947482182</v>
      </c>
      <c r="E1184" s="105">
        <v>0.8927128155804991</v>
      </c>
      <c r="F1184" s="102" t="s">
        <v>650</v>
      </c>
      <c r="G1184" s="102" t="b">
        <v>0</v>
      </c>
      <c r="H1184" s="102" t="b">
        <v>0</v>
      </c>
      <c r="I1184" s="102" t="b">
        <v>0</v>
      </c>
      <c r="J1184" s="102" t="b">
        <v>0</v>
      </c>
      <c r="K1184" s="102" t="b">
        <v>0</v>
      </c>
      <c r="L1184" s="102" t="b">
        <v>0</v>
      </c>
    </row>
    <row r="1185" spans="1:12" ht="15">
      <c r="A1185" s="103" t="s">
        <v>931</v>
      </c>
      <c r="B1185" s="102" t="s">
        <v>844</v>
      </c>
      <c r="C1185" s="102">
        <v>2</v>
      </c>
      <c r="D1185" s="105">
        <v>0.0007349277947482182</v>
      </c>
      <c r="E1185" s="105">
        <v>2.147985320683805</v>
      </c>
      <c r="F1185" s="102" t="s">
        <v>650</v>
      </c>
      <c r="G1185" s="102" t="b">
        <v>0</v>
      </c>
      <c r="H1185" s="102" t="b">
        <v>0</v>
      </c>
      <c r="I1185" s="102" t="b">
        <v>0</v>
      </c>
      <c r="J1185" s="102" t="b">
        <v>0</v>
      </c>
      <c r="K1185" s="102" t="b">
        <v>0</v>
      </c>
      <c r="L1185" s="102" t="b">
        <v>0</v>
      </c>
    </row>
    <row r="1186" spans="1:12" ht="15">
      <c r="A1186" s="103" t="s">
        <v>367</v>
      </c>
      <c r="B1186" s="102" t="s">
        <v>708</v>
      </c>
      <c r="C1186" s="102">
        <v>2</v>
      </c>
      <c r="D1186" s="105">
        <v>0.0007349277947482182</v>
      </c>
      <c r="E1186" s="105">
        <v>1.0554401130781987</v>
      </c>
      <c r="F1186" s="102" t="s">
        <v>650</v>
      </c>
      <c r="G1186" s="102" t="b">
        <v>0</v>
      </c>
      <c r="H1186" s="102" t="b">
        <v>0</v>
      </c>
      <c r="I1186" s="102" t="b">
        <v>0</v>
      </c>
      <c r="J1186" s="102" t="b">
        <v>0</v>
      </c>
      <c r="K1186" s="102" t="b">
        <v>0</v>
      </c>
      <c r="L1186" s="102" t="b">
        <v>0</v>
      </c>
    </row>
    <row r="1187" spans="1:12" ht="15">
      <c r="A1187" s="103" t="s">
        <v>766</v>
      </c>
      <c r="B1187" s="102" t="s">
        <v>773</v>
      </c>
      <c r="C1187" s="102">
        <v>2</v>
      </c>
      <c r="D1187" s="105">
        <v>0.0009473695700933001</v>
      </c>
      <c r="E1187" s="105">
        <v>1.681859450265606</v>
      </c>
      <c r="F1187" s="102" t="s">
        <v>650</v>
      </c>
      <c r="G1187" s="102" t="b">
        <v>0</v>
      </c>
      <c r="H1187" s="102" t="b">
        <v>0</v>
      </c>
      <c r="I1187" s="102" t="b">
        <v>0</v>
      </c>
      <c r="J1187" s="102" t="b">
        <v>0</v>
      </c>
      <c r="K1187" s="102" t="b">
        <v>0</v>
      </c>
      <c r="L1187" s="102" t="b">
        <v>0</v>
      </c>
    </row>
    <row r="1188" spans="1:12" ht="15">
      <c r="A1188" s="103" t="s">
        <v>682</v>
      </c>
      <c r="B1188" s="102" t="s">
        <v>740</v>
      </c>
      <c r="C1188" s="102">
        <v>2</v>
      </c>
      <c r="D1188" s="105">
        <v>0.0007349277947482182</v>
      </c>
      <c r="E1188" s="105">
        <v>1.7414451402498499</v>
      </c>
      <c r="F1188" s="102" t="s">
        <v>650</v>
      </c>
      <c r="G1188" s="102" t="b">
        <v>0</v>
      </c>
      <c r="H1188" s="102" t="b">
        <v>0</v>
      </c>
      <c r="I1188" s="102" t="b">
        <v>0</v>
      </c>
      <c r="J1188" s="102" t="b">
        <v>0</v>
      </c>
      <c r="K1188" s="102" t="b">
        <v>0</v>
      </c>
      <c r="L1188" s="102" t="b">
        <v>0</v>
      </c>
    </row>
    <row r="1189" spans="1:12" ht="15">
      <c r="A1189" s="103" t="s">
        <v>677</v>
      </c>
      <c r="B1189" s="102" t="s">
        <v>674</v>
      </c>
      <c r="C1189" s="102">
        <v>2</v>
      </c>
      <c r="D1189" s="105">
        <v>0.0007349277947482182</v>
      </c>
      <c r="E1189" s="105">
        <v>0.9548607223293435</v>
      </c>
      <c r="F1189" s="102" t="s">
        <v>650</v>
      </c>
      <c r="G1189" s="102" t="b">
        <v>0</v>
      </c>
      <c r="H1189" s="102" t="b">
        <v>0</v>
      </c>
      <c r="I1189" s="102" t="b">
        <v>0</v>
      </c>
      <c r="J1189" s="102" t="b">
        <v>0</v>
      </c>
      <c r="K1189" s="102" t="b">
        <v>0</v>
      </c>
      <c r="L1189" s="102" t="b">
        <v>0</v>
      </c>
    </row>
    <row r="1190" spans="1:12" ht="15">
      <c r="A1190" s="103" t="s">
        <v>766</v>
      </c>
      <c r="B1190" s="102" t="s">
        <v>674</v>
      </c>
      <c r="C1190" s="102">
        <v>2</v>
      </c>
      <c r="D1190" s="105">
        <v>0.0007349277947482182</v>
      </c>
      <c r="E1190" s="105">
        <v>1.2558907179933247</v>
      </c>
      <c r="F1190" s="102" t="s">
        <v>650</v>
      </c>
      <c r="G1190" s="102" t="b">
        <v>0</v>
      </c>
      <c r="H1190" s="102" t="b">
        <v>0</v>
      </c>
      <c r="I1190" s="102" t="b">
        <v>0</v>
      </c>
      <c r="J1190" s="102" t="b">
        <v>0</v>
      </c>
      <c r="K1190" s="102" t="b">
        <v>0</v>
      </c>
      <c r="L1190" s="102" t="b">
        <v>0</v>
      </c>
    </row>
    <row r="1191" spans="1:12" ht="15">
      <c r="A1191" s="103" t="s">
        <v>844</v>
      </c>
      <c r="B1191" s="102" t="s">
        <v>688</v>
      </c>
      <c r="C1191" s="102">
        <v>2</v>
      </c>
      <c r="D1191" s="105">
        <v>0.0009473695700933001</v>
      </c>
      <c r="E1191" s="105">
        <v>1.9438653380278803</v>
      </c>
      <c r="F1191" s="102" t="s">
        <v>650</v>
      </c>
      <c r="G1191" s="102" t="b">
        <v>0</v>
      </c>
      <c r="H1191" s="102" t="b">
        <v>0</v>
      </c>
      <c r="I1191" s="102" t="b">
        <v>0</v>
      </c>
      <c r="J1191" s="102" t="b">
        <v>0</v>
      </c>
      <c r="K1191" s="102" t="b">
        <v>0</v>
      </c>
      <c r="L1191" s="102" t="b">
        <v>0</v>
      </c>
    </row>
    <row r="1192" spans="1:12" ht="15">
      <c r="A1192" s="103" t="s">
        <v>1289</v>
      </c>
      <c r="B1192" s="102" t="s">
        <v>820</v>
      </c>
      <c r="C1192" s="102">
        <v>2</v>
      </c>
      <c r="D1192" s="105">
        <v>0.0009473695700933001</v>
      </c>
      <c r="E1192" s="105">
        <v>2.7958028025724424</v>
      </c>
      <c r="F1192" s="102" t="s">
        <v>650</v>
      </c>
      <c r="G1192" s="102" t="b">
        <v>0</v>
      </c>
      <c r="H1192" s="102" t="b">
        <v>0</v>
      </c>
      <c r="I1192" s="102" t="b">
        <v>0</v>
      </c>
      <c r="J1192" s="102" t="b">
        <v>0</v>
      </c>
      <c r="K1192" s="102" t="b">
        <v>0</v>
      </c>
      <c r="L1192" s="102" t="b">
        <v>0</v>
      </c>
    </row>
    <row r="1193" spans="1:12" ht="15">
      <c r="A1193" s="103" t="s">
        <v>1190</v>
      </c>
      <c r="B1193" s="102" t="s">
        <v>801</v>
      </c>
      <c r="C1193" s="102">
        <v>2</v>
      </c>
      <c r="D1193" s="105">
        <v>0.0009473695700933001</v>
      </c>
      <c r="E1193" s="105">
        <v>2.5739540529560863</v>
      </c>
      <c r="F1193" s="102" t="s">
        <v>650</v>
      </c>
      <c r="G1193" s="102" t="b">
        <v>0</v>
      </c>
      <c r="H1193" s="102" t="b">
        <v>0</v>
      </c>
      <c r="I1193" s="102" t="b">
        <v>0</v>
      </c>
      <c r="J1193" s="102" t="b">
        <v>0</v>
      </c>
      <c r="K1193" s="102" t="b">
        <v>0</v>
      </c>
      <c r="L1193" s="102" t="b">
        <v>0</v>
      </c>
    </row>
    <row r="1194" spans="1:12" ht="15">
      <c r="A1194" s="103" t="s">
        <v>911</v>
      </c>
      <c r="B1194" s="102" t="s">
        <v>675</v>
      </c>
      <c r="C1194" s="102">
        <v>2</v>
      </c>
      <c r="D1194" s="105">
        <v>0.0009473695700933001</v>
      </c>
      <c r="E1194" s="105">
        <v>1.2614945955113233</v>
      </c>
      <c r="F1194" s="102" t="s">
        <v>650</v>
      </c>
      <c r="G1194" s="102" t="b">
        <v>0</v>
      </c>
      <c r="H1194" s="102" t="b">
        <v>0</v>
      </c>
      <c r="I1194" s="102" t="b">
        <v>0</v>
      </c>
      <c r="J1194" s="102" t="b">
        <v>0</v>
      </c>
      <c r="K1194" s="102" t="b">
        <v>0</v>
      </c>
      <c r="L1194" s="102" t="b">
        <v>0</v>
      </c>
    </row>
    <row r="1195" spans="1:12" ht="15">
      <c r="A1195" s="103" t="s">
        <v>675</v>
      </c>
      <c r="B1195" s="102" t="s">
        <v>897</v>
      </c>
      <c r="C1195" s="102">
        <v>2</v>
      </c>
      <c r="D1195" s="105">
        <v>0.0009473695700933001</v>
      </c>
      <c r="E1195" s="105">
        <v>1.6394556017125186</v>
      </c>
      <c r="F1195" s="102" t="s">
        <v>650</v>
      </c>
      <c r="G1195" s="102" t="b">
        <v>0</v>
      </c>
      <c r="H1195" s="102" t="b">
        <v>0</v>
      </c>
      <c r="I1195" s="102" t="b">
        <v>0</v>
      </c>
      <c r="J1195" s="102" t="b">
        <v>0</v>
      </c>
      <c r="K1195" s="102" t="b">
        <v>1</v>
      </c>
      <c r="L1195" s="102" t="b">
        <v>0</v>
      </c>
    </row>
    <row r="1196" spans="1:12" ht="15">
      <c r="A1196" s="103" t="s">
        <v>689</v>
      </c>
      <c r="B1196" s="102" t="s">
        <v>721</v>
      </c>
      <c r="C1196" s="102">
        <v>2</v>
      </c>
      <c r="D1196" s="105">
        <v>0.0007349277947482182</v>
      </c>
      <c r="E1196" s="105">
        <v>1.8257660259498858</v>
      </c>
      <c r="F1196" s="102" t="s">
        <v>650</v>
      </c>
      <c r="G1196" s="102" t="b">
        <v>0</v>
      </c>
      <c r="H1196" s="102" t="b">
        <v>0</v>
      </c>
      <c r="I1196" s="102" t="b">
        <v>0</v>
      </c>
      <c r="J1196" s="102" t="b">
        <v>0</v>
      </c>
      <c r="K1196" s="102" t="b">
        <v>0</v>
      </c>
      <c r="L1196" s="102" t="b">
        <v>0</v>
      </c>
    </row>
    <row r="1197" spans="1:12" ht="15">
      <c r="A1197" s="103" t="s">
        <v>721</v>
      </c>
      <c r="B1197" s="102" t="s">
        <v>676</v>
      </c>
      <c r="C1197" s="102">
        <v>2</v>
      </c>
      <c r="D1197" s="105">
        <v>0.0007349277947482182</v>
      </c>
      <c r="E1197" s="105">
        <v>1.5432194359799178</v>
      </c>
      <c r="F1197" s="102" t="s">
        <v>650</v>
      </c>
      <c r="G1197" s="102" t="b">
        <v>0</v>
      </c>
      <c r="H1197" s="102" t="b">
        <v>0</v>
      </c>
      <c r="I1197" s="102" t="b">
        <v>0</v>
      </c>
      <c r="J1197" s="102" t="b">
        <v>0</v>
      </c>
      <c r="K1197" s="102" t="b">
        <v>0</v>
      </c>
      <c r="L1197" s="102" t="b">
        <v>0</v>
      </c>
    </row>
    <row r="1198" spans="1:12" ht="15">
      <c r="A1198" s="103" t="s">
        <v>676</v>
      </c>
      <c r="B1198" s="102" t="s">
        <v>680</v>
      </c>
      <c r="C1198" s="102">
        <v>2</v>
      </c>
      <c r="D1198" s="105">
        <v>0.0007349277947482182</v>
      </c>
      <c r="E1198" s="105">
        <v>1.026589639976582</v>
      </c>
      <c r="F1198" s="102" t="s">
        <v>650</v>
      </c>
      <c r="G1198" s="102" t="b">
        <v>0</v>
      </c>
      <c r="H1198" s="102" t="b">
        <v>0</v>
      </c>
      <c r="I1198" s="102" t="b">
        <v>0</v>
      </c>
      <c r="J1198" s="102" t="b">
        <v>0</v>
      </c>
      <c r="K1198" s="102" t="b">
        <v>0</v>
      </c>
      <c r="L1198" s="102" t="b">
        <v>0</v>
      </c>
    </row>
    <row r="1199" spans="1:12" ht="15">
      <c r="A1199" s="103" t="s">
        <v>680</v>
      </c>
      <c r="B1199" s="102" t="s">
        <v>698</v>
      </c>
      <c r="C1199" s="102">
        <v>2</v>
      </c>
      <c r="D1199" s="105">
        <v>0.0007349277947482182</v>
      </c>
      <c r="E1199" s="105">
        <v>1.4852274890022312</v>
      </c>
      <c r="F1199" s="102" t="s">
        <v>650</v>
      </c>
      <c r="G1199" s="102" t="b">
        <v>0</v>
      </c>
      <c r="H1199" s="102" t="b">
        <v>0</v>
      </c>
      <c r="I1199" s="102" t="b">
        <v>0</v>
      </c>
      <c r="J1199" s="102" t="b">
        <v>0</v>
      </c>
      <c r="K1199" s="102" t="b">
        <v>0</v>
      </c>
      <c r="L1199" s="102" t="b">
        <v>0</v>
      </c>
    </row>
    <row r="1200" spans="1:12" ht="15">
      <c r="A1200" s="103" t="s">
        <v>698</v>
      </c>
      <c r="B1200" s="102" t="s">
        <v>720</v>
      </c>
      <c r="C1200" s="102">
        <v>2</v>
      </c>
      <c r="D1200" s="105">
        <v>0.0007349277947482182</v>
      </c>
      <c r="E1200" s="105">
        <v>1.892712815580499</v>
      </c>
      <c r="F1200" s="102" t="s">
        <v>650</v>
      </c>
      <c r="G1200" s="102" t="b">
        <v>0</v>
      </c>
      <c r="H1200" s="102" t="b">
        <v>0</v>
      </c>
      <c r="I1200" s="102" t="b">
        <v>0</v>
      </c>
      <c r="J1200" s="102" t="b">
        <v>0</v>
      </c>
      <c r="K1200" s="102" t="b">
        <v>0</v>
      </c>
      <c r="L1200" s="102" t="b">
        <v>0</v>
      </c>
    </row>
    <row r="1201" spans="1:12" ht="15">
      <c r="A1201" s="103" t="s">
        <v>720</v>
      </c>
      <c r="B1201" s="102" t="s">
        <v>683</v>
      </c>
      <c r="C1201" s="102">
        <v>2</v>
      </c>
      <c r="D1201" s="105">
        <v>0.0007349277947482182</v>
      </c>
      <c r="E1201" s="105">
        <v>1.2276010785054476</v>
      </c>
      <c r="F1201" s="102" t="s">
        <v>650</v>
      </c>
      <c r="G1201" s="102" t="b">
        <v>0</v>
      </c>
      <c r="H1201" s="102" t="b">
        <v>0</v>
      </c>
      <c r="I1201" s="102" t="b">
        <v>0</v>
      </c>
      <c r="J1201" s="102" t="b">
        <v>0</v>
      </c>
      <c r="K1201" s="102" t="b">
        <v>0</v>
      </c>
      <c r="L1201" s="102" t="b">
        <v>0</v>
      </c>
    </row>
    <row r="1202" spans="1:12" ht="15">
      <c r="A1202" s="103" t="s">
        <v>744</v>
      </c>
      <c r="B1202" s="102" t="s">
        <v>725</v>
      </c>
      <c r="C1202" s="102">
        <v>2</v>
      </c>
      <c r="D1202" s="105">
        <v>0.0007349277947482182</v>
      </c>
      <c r="E1202" s="105">
        <v>1.7544101174142177</v>
      </c>
      <c r="F1202" s="102" t="s">
        <v>650</v>
      </c>
      <c r="G1202" s="102" t="b">
        <v>0</v>
      </c>
      <c r="H1202" s="102" t="b">
        <v>0</v>
      </c>
      <c r="I1202" s="102" t="b">
        <v>0</v>
      </c>
      <c r="J1202" s="102" t="b">
        <v>0</v>
      </c>
      <c r="K1202" s="102" t="b">
        <v>0</v>
      </c>
      <c r="L1202" s="102" t="b">
        <v>0</v>
      </c>
    </row>
    <row r="1203" spans="1:12" ht="15">
      <c r="A1203" s="103" t="s">
        <v>835</v>
      </c>
      <c r="B1203" s="102" t="s">
        <v>770</v>
      </c>
      <c r="C1203" s="102">
        <v>2</v>
      </c>
      <c r="D1203" s="105">
        <v>0.0007349277947482182</v>
      </c>
      <c r="E1203" s="105">
        <v>2.051075307675749</v>
      </c>
      <c r="F1203" s="102" t="s">
        <v>650</v>
      </c>
      <c r="G1203" s="102" t="b">
        <v>0</v>
      </c>
      <c r="H1203" s="102" t="b">
        <v>0</v>
      </c>
      <c r="I1203" s="102" t="b">
        <v>0</v>
      </c>
      <c r="J1203" s="102" t="b">
        <v>0</v>
      </c>
      <c r="K1203" s="102" t="b">
        <v>0</v>
      </c>
      <c r="L1203" s="102" t="b">
        <v>0</v>
      </c>
    </row>
    <row r="1204" spans="1:12" ht="15">
      <c r="A1204" s="103" t="s">
        <v>770</v>
      </c>
      <c r="B1204" s="102" t="s">
        <v>1444</v>
      </c>
      <c r="C1204" s="102">
        <v>2</v>
      </c>
      <c r="D1204" s="105">
        <v>0.0007349277947482182</v>
      </c>
      <c r="E1204" s="105">
        <v>2.7500453120117676</v>
      </c>
      <c r="F1204" s="102" t="s">
        <v>650</v>
      </c>
      <c r="G1204" s="102" t="b">
        <v>0</v>
      </c>
      <c r="H1204" s="102" t="b">
        <v>0</v>
      </c>
      <c r="I1204" s="102" t="b">
        <v>0</v>
      </c>
      <c r="J1204" s="102" t="b">
        <v>0</v>
      </c>
      <c r="K1204" s="102" t="b">
        <v>0</v>
      </c>
      <c r="L1204" s="102" t="b">
        <v>0</v>
      </c>
    </row>
    <row r="1205" spans="1:12" ht="15">
      <c r="A1205" s="103" t="s">
        <v>1444</v>
      </c>
      <c r="B1205" s="102" t="s">
        <v>717</v>
      </c>
      <c r="C1205" s="102">
        <v>2</v>
      </c>
      <c r="D1205" s="105">
        <v>0.0007349277947482182</v>
      </c>
      <c r="E1205" s="105">
        <v>2.7500453120117676</v>
      </c>
      <c r="F1205" s="102" t="s">
        <v>650</v>
      </c>
      <c r="G1205" s="102" t="b">
        <v>0</v>
      </c>
      <c r="H1205" s="102" t="b">
        <v>0</v>
      </c>
      <c r="I1205" s="102" t="b">
        <v>0</v>
      </c>
      <c r="J1205" s="102" t="b">
        <v>0</v>
      </c>
      <c r="K1205" s="102" t="b">
        <v>0</v>
      </c>
      <c r="L1205" s="102" t="b">
        <v>0</v>
      </c>
    </row>
    <row r="1206" spans="1:12" ht="15">
      <c r="A1206" s="103" t="s">
        <v>717</v>
      </c>
      <c r="B1206" s="102" t="s">
        <v>1008</v>
      </c>
      <c r="C1206" s="102">
        <v>2</v>
      </c>
      <c r="D1206" s="105">
        <v>0.0007349277947482182</v>
      </c>
      <c r="E1206" s="105">
        <v>2.35210530333973</v>
      </c>
      <c r="F1206" s="102" t="s">
        <v>650</v>
      </c>
      <c r="G1206" s="102" t="b">
        <v>0</v>
      </c>
      <c r="H1206" s="102" t="b">
        <v>0</v>
      </c>
      <c r="I1206" s="102" t="b">
        <v>0</v>
      </c>
      <c r="J1206" s="102" t="b">
        <v>0</v>
      </c>
      <c r="K1206" s="102" t="b">
        <v>0</v>
      </c>
      <c r="L1206" s="102" t="b">
        <v>0</v>
      </c>
    </row>
    <row r="1207" spans="1:12" ht="15">
      <c r="A1207" s="103" t="s">
        <v>1008</v>
      </c>
      <c r="B1207" s="102" t="s">
        <v>944</v>
      </c>
      <c r="C1207" s="102">
        <v>2</v>
      </c>
      <c r="D1207" s="105">
        <v>0.0007349277947482182</v>
      </c>
      <c r="E1207" s="105">
        <v>2.35210530333973</v>
      </c>
      <c r="F1207" s="102" t="s">
        <v>650</v>
      </c>
      <c r="G1207" s="102" t="b">
        <v>0</v>
      </c>
      <c r="H1207" s="102" t="b">
        <v>0</v>
      </c>
      <c r="I1207" s="102" t="b">
        <v>0</v>
      </c>
      <c r="J1207" s="102" t="b">
        <v>0</v>
      </c>
      <c r="K1207" s="102" t="b">
        <v>0</v>
      </c>
      <c r="L1207" s="102" t="b">
        <v>0</v>
      </c>
    </row>
    <row r="1208" spans="1:12" ht="15">
      <c r="A1208" s="103" t="s">
        <v>744</v>
      </c>
      <c r="B1208" s="102" t="s">
        <v>1910</v>
      </c>
      <c r="C1208" s="102">
        <v>2</v>
      </c>
      <c r="D1208" s="105">
        <v>0.0007349277947482182</v>
      </c>
      <c r="E1208" s="105">
        <v>2.4947728069084616</v>
      </c>
      <c r="F1208" s="102" t="s">
        <v>650</v>
      </c>
      <c r="G1208" s="102" t="b">
        <v>0</v>
      </c>
      <c r="H1208" s="102" t="b">
        <v>0</v>
      </c>
      <c r="I1208" s="102" t="b">
        <v>0</v>
      </c>
      <c r="J1208" s="102" t="b">
        <v>0</v>
      </c>
      <c r="K1208" s="102" t="b">
        <v>0</v>
      </c>
      <c r="L1208" s="102" t="b">
        <v>0</v>
      </c>
    </row>
    <row r="1209" spans="1:12" ht="15">
      <c r="A1209" s="103" t="s">
        <v>1910</v>
      </c>
      <c r="B1209" s="102" t="s">
        <v>1293</v>
      </c>
      <c r="C1209" s="102">
        <v>2</v>
      </c>
      <c r="D1209" s="105">
        <v>0.0007349277947482182</v>
      </c>
      <c r="E1209" s="105">
        <v>2.9718940616281238</v>
      </c>
      <c r="F1209" s="102" t="s">
        <v>650</v>
      </c>
      <c r="G1209" s="102" t="b">
        <v>0</v>
      </c>
      <c r="H1209" s="102" t="b">
        <v>0</v>
      </c>
      <c r="I1209" s="102" t="b">
        <v>0</v>
      </c>
      <c r="J1209" s="102" t="b">
        <v>1</v>
      </c>
      <c r="K1209" s="102" t="b">
        <v>0</v>
      </c>
      <c r="L1209" s="102" t="b">
        <v>0</v>
      </c>
    </row>
    <row r="1210" spans="1:12" ht="15">
      <c r="A1210" s="103" t="s">
        <v>1293</v>
      </c>
      <c r="B1210" s="102" t="s">
        <v>944</v>
      </c>
      <c r="C1210" s="102">
        <v>2</v>
      </c>
      <c r="D1210" s="105">
        <v>0.0007349277947482182</v>
      </c>
      <c r="E1210" s="105">
        <v>2.5739540529560863</v>
      </c>
      <c r="F1210" s="102" t="s">
        <v>650</v>
      </c>
      <c r="G1210" s="102" t="b">
        <v>1</v>
      </c>
      <c r="H1210" s="102" t="b">
        <v>0</v>
      </c>
      <c r="I1210" s="102" t="b">
        <v>0</v>
      </c>
      <c r="J1210" s="102" t="b">
        <v>0</v>
      </c>
      <c r="K1210" s="102" t="b">
        <v>0</v>
      </c>
      <c r="L1210" s="102" t="b">
        <v>0</v>
      </c>
    </row>
    <row r="1211" spans="1:12" ht="15">
      <c r="A1211" s="103" t="s">
        <v>676</v>
      </c>
      <c r="B1211" s="102" t="s">
        <v>732</v>
      </c>
      <c r="C1211" s="102">
        <v>2</v>
      </c>
      <c r="D1211" s="105">
        <v>0.0007349277947482182</v>
      </c>
      <c r="E1211" s="105">
        <v>1.7862574846662123</v>
      </c>
      <c r="F1211" s="102" t="s">
        <v>650</v>
      </c>
      <c r="G1211" s="102" t="b">
        <v>0</v>
      </c>
      <c r="H1211" s="102" t="b">
        <v>0</v>
      </c>
      <c r="I1211" s="102" t="b">
        <v>0</v>
      </c>
      <c r="J1211" s="102" t="b">
        <v>0</v>
      </c>
      <c r="K1211" s="102" t="b">
        <v>0</v>
      </c>
      <c r="L1211" s="102" t="b">
        <v>0</v>
      </c>
    </row>
    <row r="1212" spans="1:12" ht="15">
      <c r="A1212" s="103" t="s">
        <v>732</v>
      </c>
      <c r="B1212" s="102" t="s">
        <v>810</v>
      </c>
      <c r="C1212" s="102">
        <v>2</v>
      </c>
      <c r="D1212" s="105">
        <v>0.0007349277947482182</v>
      </c>
      <c r="E1212" s="105">
        <v>2.4490153163477864</v>
      </c>
      <c r="F1212" s="102" t="s">
        <v>650</v>
      </c>
      <c r="G1212" s="102" t="b">
        <v>0</v>
      </c>
      <c r="H1212" s="102" t="b">
        <v>0</v>
      </c>
      <c r="I1212" s="102" t="b">
        <v>0</v>
      </c>
      <c r="J1212" s="102" t="b">
        <v>0</v>
      </c>
      <c r="K1212" s="102" t="b">
        <v>0</v>
      </c>
      <c r="L1212" s="102" t="b">
        <v>0</v>
      </c>
    </row>
    <row r="1213" spans="1:12" ht="15">
      <c r="A1213" s="103" t="s">
        <v>810</v>
      </c>
      <c r="B1213" s="102" t="s">
        <v>906</v>
      </c>
      <c r="C1213" s="102">
        <v>2</v>
      </c>
      <c r="D1213" s="105">
        <v>0.0007349277947482182</v>
      </c>
      <c r="E1213" s="105">
        <v>2.5739540529560863</v>
      </c>
      <c r="F1213" s="102" t="s">
        <v>650</v>
      </c>
      <c r="G1213" s="102" t="b">
        <v>0</v>
      </c>
      <c r="H1213" s="102" t="b">
        <v>0</v>
      </c>
      <c r="I1213" s="102" t="b">
        <v>0</v>
      </c>
      <c r="J1213" s="102" t="b">
        <v>0</v>
      </c>
      <c r="K1213" s="102" t="b">
        <v>0</v>
      </c>
      <c r="L1213" s="102" t="b">
        <v>0</v>
      </c>
    </row>
    <row r="1214" spans="1:12" ht="15">
      <c r="A1214" s="103" t="s">
        <v>906</v>
      </c>
      <c r="B1214" s="102" t="s">
        <v>1911</v>
      </c>
      <c r="C1214" s="102">
        <v>2</v>
      </c>
      <c r="D1214" s="105">
        <v>0.0007349277947482182</v>
      </c>
      <c r="E1214" s="105">
        <v>2.9718940616281238</v>
      </c>
      <c r="F1214" s="102" t="s">
        <v>650</v>
      </c>
      <c r="G1214" s="102" t="b">
        <v>0</v>
      </c>
      <c r="H1214" s="102" t="b">
        <v>0</v>
      </c>
      <c r="I1214" s="102" t="b">
        <v>0</v>
      </c>
      <c r="J1214" s="102" t="b">
        <v>0</v>
      </c>
      <c r="K1214" s="102" t="b">
        <v>1</v>
      </c>
      <c r="L1214" s="102" t="b">
        <v>0</v>
      </c>
    </row>
    <row r="1215" spans="1:12" ht="15">
      <c r="A1215" s="103" t="s">
        <v>1911</v>
      </c>
      <c r="B1215" s="102" t="s">
        <v>1164</v>
      </c>
      <c r="C1215" s="102">
        <v>2</v>
      </c>
      <c r="D1215" s="105">
        <v>0.0007349277947482182</v>
      </c>
      <c r="E1215" s="105">
        <v>3.147985320683805</v>
      </c>
      <c r="F1215" s="102" t="s">
        <v>650</v>
      </c>
      <c r="G1215" s="102" t="b">
        <v>0</v>
      </c>
      <c r="H1215" s="102" t="b">
        <v>1</v>
      </c>
      <c r="I1215" s="102" t="b">
        <v>0</v>
      </c>
      <c r="J1215" s="102" t="b">
        <v>0</v>
      </c>
      <c r="K1215" s="102" t="b">
        <v>0</v>
      </c>
      <c r="L1215" s="102" t="b">
        <v>0</v>
      </c>
    </row>
    <row r="1216" spans="1:12" ht="15">
      <c r="A1216" s="103" t="s">
        <v>1164</v>
      </c>
      <c r="B1216" s="102" t="s">
        <v>683</v>
      </c>
      <c r="C1216" s="102">
        <v>2</v>
      </c>
      <c r="D1216" s="105">
        <v>0.0007349277947482182</v>
      </c>
      <c r="E1216" s="105">
        <v>1.8808135922807914</v>
      </c>
      <c r="F1216" s="102" t="s">
        <v>650</v>
      </c>
      <c r="G1216" s="102" t="b">
        <v>0</v>
      </c>
      <c r="H1216" s="102" t="b">
        <v>0</v>
      </c>
      <c r="I1216" s="102" t="b">
        <v>0</v>
      </c>
      <c r="J1216" s="102" t="b">
        <v>0</v>
      </c>
      <c r="K1216" s="102" t="b">
        <v>0</v>
      </c>
      <c r="L1216" s="102" t="b">
        <v>0</v>
      </c>
    </row>
    <row r="1217" spans="1:12" ht="15">
      <c r="A1217" s="103" t="s">
        <v>683</v>
      </c>
      <c r="B1217" s="102" t="s">
        <v>854</v>
      </c>
      <c r="C1217" s="102">
        <v>2</v>
      </c>
      <c r="D1217" s="105">
        <v>0.0007349277947482182</v>
      </c>
      <c r="E1217" s="105">
        <v>1.568201724066995</v>
      </c>
      <c r="F1217" s="102" t="s">
        <v>650</v>
      </c>
      <c r="G1217" s="102" t="b">
        <v>0</v>
      </c>
      <c r="H1217" s="102" t="b">
        <v>0</v>
      </c>
      <c r="I1217" s="102" t="b">
        <v>0</v>
      </c>
      <c r="J1217" s="102" t="b">
        <v>0</v>
      </c>
      <c r="K1217" s="102" t="b">
        <v>0</v>
      </c>
      <c r="L1217" s="102" t="b">
        <v>0</v>
      </c>
    </row>
    <row r="1218" spans="1:12" ht="15">
      <c r="A1218" s="103" t="s">
        <v>854</v>
      </c>
      <c r="B1218" s="102" t="s">
        <v>950</v>
      </c>
      <c r="C1218" s="102">
        <v>2</v>
      </c>
      <c r="D1218" s="105">
        <v>0.0007349277947482182</v>
      </c>
      <c r="E1218" s="105">
        <v>2.4490153163477864</v>
      </c>
      <c r="F1218" s="102" t="s">
        <v>650</v>
      </c>
      <c r="G1218" s="102" t="b">
        <v>0</v>
      </c>
      <c r="H1218" s="102" t="b">
        <v>0</v>
      </c>
      <c r="I1218" s="102" t="b">
        <v>0</v>
      </c>
      <c r="J1218" s="102" t="b">
        <v>0</v>
      </c>
      <c r="K1218" s="102" t="b">
        <v>0</v>
      </c>
      <c r="L1218" s="102" t="b">
        <v>0</v>
      </c>
    </row>
    <row r="1219" spans="1:12" ht="15">
      <c r="A1219" s="103" t="s">
        <v>950</v>
      </c>
      <c r="B1219" s="102" t="s">
        <v>1329</v>
      </c>
      <c r="C1219" s="102">
        <v>2</v>
      </c>
      <c r="D1219" s="105">
        <v>0.0007349277947482182</v>
      </c>
      <c r="E1219" s="105">
        <v>2.7500453120117676</v>
      </c>
      <c r="F1219" s="102" t="s">
        <v>650</v>
      </c>
      <c r="G1219" s="102" t="b">
        <v>0</v>
      </c>
      <c r="H1219" s="102" t="b">
        <v>0</v>
      </c>
      <c r="I1219" s="102" t="b">
        <v>0</v>
      </c>
      <c r="J1219" s="102" t="b">
        <v>0</v>
      </c>
      <c r="K1219" s="102" t="b">
        <v>0</v>
      </c>
      <c r="L1219" s="102" t="b">
        <v>0</v>
      </c>
    </row>
    <row r="1220" spans="1:12" ht="15">
      <c r="A1220" s="103" t="s">
        <v>1329</v>
      </c>
      <c r="B1220" s="102" t="s">
        <v>683</v>
      </c>
      <c r="C1220" s="102">
        <v>2</v>
      </c>
      <c r="D1220" s="105">
        <v>0.0007349277947482182</v>
      </c>
      <c r="E1220" s="105">
        <v>1.8808135922807914</v>
      </c>
      <c r="F1220" s="102" t="s">
        <v>650</v>
      </c>
      <c r="G1220" s="102" t="b">
        <v>0</v>
      </c>
      <c r="H1220" s="102" t="b">
        <v>0</v>
      </c>
      <c r="I1220" s="102" t="b">
        <v>0</v>
      </c>
      <c r="J1220" s="102" t="b">
        <v>0</v>
      </c>
      <c r="K1220" s="102" t="b">
        <v>0</v>
      </c>
      <c r="L1220" s="102" t="b">
        <v>0</v>
      </c>
    </row>
    <row r="1221" spans="1:12" ht="15">
      <c r="A1221" s="103" t="s">
        <v>671</v>
      </c>
      <c r="B1221" s="102" t="s">
        <v>903</v>
      </c>
      <c r="C1221" s="102">
        <v>2</v>
      </c>
      <c r="D1221" s="105">
        <v>0.0007349277947482182</v>
      </c>
      <c r="E1221" s="105">
        <v>1.2084660680651866</v>
      </c>
      <c r="F1221" s="102" t="s">
        <v>650</v>
      </c>
      <c r="G1221" s="102" t="b">
        <v>0</v>
      </c>
      <c r="H1221" s="102" t="b">
        <v>0</v>
      </c>
      <c r="I1221" s="102" t="b">
        <v>0</v>
      </c>
      <c r="J1221" s="102" t="b">
        <v>0</v>
      </c>
      <c r="K1221" s="102" t="b">
        <v>0</v>
      </c>
      <c r="L1221" s="102" t="b">
        <v>0</v>
      </c>
    </row>
    <row r="1222" spans="1:12" ht="15">
      <c r="A1222" s="103" t="s">
        <v>903</v>
      </c>
      <c r="B1222" s="102" t="s">
        <v>1201</v>
      </c>
      <c r="C1222" s="102">
        <v>2</v>
      </c>
      <c r="D1222" s="105">
        <v>0.0007349277947482182</v>
      </c>
      <c r="E1222" s="105">
        <v>2.5459253293558426</v>
      </c>
      <c r="F1222" s="102" t="s">
        <v>650</v>
      </c>
      <c r="G1222" s="102" t="b">
        <v>0</v>
      </c>
      <c r="H1222" s="102" t="b">
        <v>0</v>
      </c>
      <c r="I1222" s="102" t="b">
        <v>0</v>
      </c>
      <c r="J1222" s="102" t="b">
        <v>0</v>
      </c>
      <c r="K1222" s="102" t="b">
        <v>0</v>
      </c>
      <c r="L1222" s="102" t="b">
        <v>0</v>
      </c>
    </row>
    <row r="1223" spans="1:12" ht="15">
      <c r="A1223" s="103" t="s">
        <v>1201</v>
      </c>
      <c r="B1223" s="102" t="s">
        <v>717</v>
      </c>
      <c r="C1223" s="102">
        <v>2</v>
      </c>
      <c r="D1223" s="105">
        <v>0.0007349277947482182</v>
      </c>
      <c r="E1223" s="105">
        <v>2.4490153163477864</v>
      </c>
      <c r="F1223" s="102" t="s">
        <v>650</v>
      </c>
      <c r="G1223" s="102" t="b">
        <v>0</v>
      </c>
      <c r="H1223" s="102" t="b">
        <v>0</v>
      </c>
      <c r="I1223" s="102" t="b">
        <v>0</v>
      </c>
      <c r="J1223" s="102" t="b">
        <v>0</v>
      </c>
      <c r="K1223" s="102" t="b">
        <v>0</v>
      </c>
      <c r="L1223" s="102" t="b">
        <v>0</v>
      </c>
    </row>
    <row r="1224" spans="1:12" ht="15">
      <c r="A1224" s="103" t="s">
        <v>717</v>
      </c>
      <c r="B1224" s="102" t="s">
        <v>725</v>
      </c>
      <c r="C1224" s="102">
        <v>2</v>
      </c>
      <c r="D1224" s="105">
        <v>0.0007349277947482182</v>
      </c>
      <c r="E1224" s="105">
        <v>2.009682622517524</v>
      </c>
      <c r="F1224" s="102" t="s">
        <v>650</v>
      </c>
      <c r="G1224" s="102" t="b">
        <v>0</v>
      </c>
      <c r="H1224" s="102" t="b">
        <v>0</v>
      </c>
      <c r="I1224" s="102" t="b">
        <v>0</v>
      </c>
      <c r="J1224" s="102" t="b">
        <v>0</v>
      </c>
      <c r="K1224" s="102" t="b">
        <v>0</v>
      </c>
      <c r="L1224" s="102" t="b">
        <v>0</v>
      </c>
    </row>
    <row r="1225" spans="1:12" ht="15">
      <c r="A1225" s="103" t="s">
        <v>725</v>
      </c>
      <c r="B1225" s="102" t="s">
        <v>1008</v>
      </c>
      <c r="C1225" s="102">
        <v>2</v>
      </c>
      <c r="D1225" s="105">
        <v>0.0007349277947482182</v>
      </c>
      <c r="E1225" s="105">
        <v>2.009682622517524</v>
      </c>
      <c r="F1225" s="102" t="s">
        <v>650</v>
      </c>
      <c r="G1225" s="102" t="b">
        <v>0</v>
      </c>
      <c r="H1225" s="102" t="b">
        <v>0</v>
      </c>
      <c r="I1225" s="102" t="b">
        <v>0</v>
      </c>
      <c r="J1225" s="102" t="b">
        <v>0</v>
      </c>
      <c r="K1225" s="102" t="b">
        <v>0</v>
      </c>
      <c r="L1225" s="102" t="b">
        <v>0</v>
      </c>
    </row>
    <row r="1226" spans="1:12" ht="15">
      <c r="A1226" s="103" t="s">
        <v>1008</v>
      </c>
      <c r="B1226" s="102" t="s">
        <v>835</v>
      </c>
      <c r="C1226" s="102">
        <v>2</v>
      </c>
      <c r="D1226" s="105">
        <v>0.0007349277947482182</v>
      </c>
      <c r="E1226" s="105">
        <v>2.051075307675749</v>
      </c>
      <c r="F1226" s="102" t="s">
        <v>650</v>
      </c>
      <c r="G1226" s="102" t="b">
        <v>0</v>
      </c>
      <c r="H1226" s="102" t="b">
        <v>0</v>
      </c>
      <c r="I1226" s="102" t="b">
        <v>0</v>
      </c>
      <c r="J1226" s="102" t="b">
        <v>0</v>
      </c>
      <c r="K1226" s="102" t="b">
        <v>0</v>
      </c>
      <c r="L1226" s="102" t="b">
        <v>0</v>
      </c>
    </row>
    <row r="1227" spans="1:12" ht="15">
      <c r="A1227" s="103" t="s">
        <v>835</v>
      </c>
      <c r="B1227" s="102" t="s">
        <v>1912</v>
      </c>
      <c r="C1227" s="102">
        <v>2</v>
      </c>
      <c r="D1227" s="105">
        <v>0.0007349277947482182</v>
      </c>
      <c r="E1227" s="105">
        <v>2.4490153163477864</v>
      </c>
      <c r="F1227" s="102" t="s">
        <v>650</v>
      </c>
      <c r="G1227" s="102" t="b">
        <v>0</v>
      </c>
      <c r="H1227" s="102" t="b">
        <v>0</v>
      </c>
      <c r="I1227" s="102" t="b">
        <v>0</v>
      </c>
      <c r="J1227" s="102" t="b">
        <v>1</v>
      </c>
      <c r="K1227" s="102" t="b">
        <v>0</v>
      </c>
      <c r="L1227" s="102" t="b">
        <v>0</v>
      </c>
    </row>
    <row r="1228" spans="1:12" ht="15">
      <c r="A1228" s="103" t="s">
        <v>1912</v>
      </c>
      <c r="B1228" s="102" t="s">
        <v>1913</v>
      </c>
      <c r="C1228" s="102">
        <v>2</v>
      </c>
      <c r="D1228" s="105">
        <v>0.0007349277947482182</v>
      </c>
      <c r="E1228" s="105">
        <v>3.147985320683805</v>
      </c>
      <c r="F1228" s="102" t="s">
        <v>650</v>
      </c>
      <c r="G1228" s="102" t="b">
        <v>1</v>
      </c>
      <c r="H1228" s="102" t="b">
        <v>0</v>
      </c>
      <c r="I1228" s="102" t="b">
        <v>0</v>
      </c>
      <c r="J1228" s="102" t="b">
        <v>0</v>
      </c>
      <c r="K1228" s="102" t="b">
        <v>0</v>
      </c>
      <c r="L1228" s="102" t="b">
        <v>0</v>
      </c>
    </row>
    <row r="1229" spans="1:12" ht="15">
      <c r="A1229" s="103" t="s">
        <v>1913</v>
      </c>
      <c r="B1229" s="102" t="s">
        <v>819</v>
      </c>
      <c r="C1229" s="102">
        <v>2</v>
      </c>
      <c r="D1229" s="105">
        <v>0.0007349277947482182</v>
      </c>
      <c r="E1229" s="105">
        <v>2.7500453120117676</v>
      </c>
      <c r="F1229" s="102" t="s">
        <v>650</v>
      </c>
      <c r="G1229" s="102" t="b">
        <v>0</v>
      </c>
      <c r="H1229" s="102" t="b">
        <v>0</v>
      </c>
      <c r="I1229" s="102" t="b">
        <v>0</v>
      </c>
      <c r="J1229" s="102" t="b">
        <v>0</v>
      </c>
      <c r="K1229" s="102" t="b">
        <v>0</v>
      </c>
      <c r="L1229" s="102" t="b">
        <v>0</v>
      </c>
    </row>
    <row r="1230" spans="1:12" ht="15">
      <c r="A1230" s="103" t="s">
        <v>819</v>
      </c>
      <c r="B1230" s="102" t="s">
        <v>1443</v>
      </c>
      <c r="C1230" s="102">
        <v>2</v>
      </c>
      <c r="D1230" s="105">
        <v>0.0007349277947482182</v>
      </c>
      <c r="E1230" s="105">
        <v>2.5739540529560863</v>
      </c>
      <c r="F1230" s="102" t="s">
        <v>650</v>
      </c>
      <c r="G1230" s="102" t="b">
        <v>0</v>
      </c>
      <c r="H1230" s="102" t="b">
        <v>0</v>
      </c>
      <c r="I1230" s="102" t="b">
        <v>0</v>
      </c>
      <c r="J1230" s="102" t="b">
        <v>0</v>
      </c>
      <c r="K1230" s="102" t="b">
        <v>0</v>
      </c>
      <c r="L1230" s="102" t="b">
        <v>0</v>
      </c>
    </row>
    <row r="1231" spans="1:12" ht="15">
      <c r="A1231" s="103" t="s">
        <v>678</v>
      </c>
      <c r="B1231" s="102" t="s">
        <v>760</v>
      </c>
      <c r="C1231" s="102">
        <v>2</v>
      </c>
      <c r="D1231" s="105">
        <v>0.0007349277947482182</v>
      </c>
      <c r="E1231" s="105">
        <v>1.7958028025724426</v>
      </c>
      <c r="F1231" s="102" t="s">
        <v>650</v>
      </c>
      <c r="G1231" s="102" t="b">
        <v>0</v>
      </c>
      <c r="H1231" s="102" t="b">
        <v>0</v>
      </c>
      <c r="I1231" s="102" t="b">
        <v>0</v>
      </c>
      <c r="J1231" s="102" t="b">
        <v>0</v>
      </c>
      <c r="K1231" s="102" t="b">
        <v>0</v>
      </c>
      <c r="L1231" s="102" t="b">
        <v>0</v>
      </c>
    </row>
    <row r="1232" spans="1:12" ht="15">
      <c r="A1232" s="103" t="s">
        <v>760</v>
      </c>
      <c r="B1232" s="102" t="s">
        <v>672</v>
      </c>
      <c r="C1232" s="102">
        <v>2</v>
      </c>
      <c r="D1232" s="105">
        <v>0.0007349277947482182</v>
      </c>
      <c r="E1232" s="105">
        <v>1.6708640659641427</v>
      </c>
      <c r="F1232" s="102" t="s">
        <v>650</v>
      </c>
      <c r="G1232" s="102" t="b">
        <v>0</v>
      </c>
      <c r="H1232" s="102" t="b">
        <v>0</v>
      </c>
      <c r="I1232" s="102" t="b">
        <v>0</v>
      </c>
      <c r="J1232" s="102" t="b">
        <v>0</v>
      </c>
      <c r="K1232" s="102" t="b">
        <v>0</v>
      </c>
      <c r="L1232" s="102" t="b">
        <v>0</v>
      </c>
    </row>
    <row r="1233" spans="1:12" ht="15">
      <c r="A1233" s="103" t="s">
        <v>672</v>
      </c>
      <c r="B1233" s="102" t="s">
        <v>678</v>
      </c>
      <c r="C1233" s="102">
        <v>2</v>
      </c>
      <c r="D1233" s="105">
        <v>0.0007349277947482182</v>
      </c>
      <c r="E1233" s="105">
        <v>0.6708640659641428</v>
      </c>
      <c r="F1233" s="102" t="s">
        <v>650</v>
      </c>
      <c r="G1233" s="102" t="b">
        <v>0</v>
      </c>
      <c r="H1233" s="102" t="b">
        <v>0</v>
      </c>
      <c r="I1233" s="102" t="b">
        <v>0</v>
      </c>
      <c r="J1233" s="102" t="b">
        <v>0</v>
      </c>
      <c r="K1233" s="102" t="b">
        <v>0</v>
      </c>
      <c r="L1233" s="102" t="b">
        <v>0</v>
      </c>
    </row>
    <row r="1234" spans="1:12" ht="15">
      <c r="A1234" s="103" t="s">
        <v>678</v>
      </c>
      <c r="B1234" s="102" t="s">
        <v>679</v>
      </c>
      <c r="C1234" s="102">
        <v>2</v>
      </c>
      <c r="D1234" s="105">
        <v>0.0007349277947482182</v>
      </c>
      <c r="E1234" s="105">
        <v>1.126796021613867</v>
      </c>
      <c r="F1234" s="102" t="s">
        <v>650</v>
      </c>
      <c r="G1234" s="102" t="b">
        <v>0</v>
      </c>
      <c r="H1234" s="102" t="b">
        <v>0</v>
      </c>
      <c r="I1234" s="102" t="b">
        <v>0</v>
      </c>
      <c r="J1234" s="102" t="b">
        <v>0</v>
      </c>
      <c r="K1234" s="102" t="b">
        <v>0</v>
      </c>
      <c r="L1234" s="102" t="b">
        <v>0</v>
      </c>
    </row>
    <row r="1235" spans="1:12" ht="15">
      <c r="A1235" s="103" t="s">
        <v>679</v>
      </c>
      <c r="B1235" s="102" t="s">
        <v>929</v>
      </c>
      <c r="C1235" s="102">
        <v>2</v>
      </c>
      <c r="D1235" s="105">
        <v>0.0007349277947482182</v>
      </c>
      <c r="E1235" s="105">
        <v>1.8257660259498858</v>
      </c>
      <c r="F1235" s="102" t="s">
        <v>650</v>
      </c>
      <c r="G1235" s="102" t="b">
        <v>0</v>
      </c>
      <c r="H1235" s="102" t="b">
        <v>0</v>
      </c>
      <c r="I1235" s="102" t="b">
        <v>0</v>
      </c>
      <c r="J1235" s="102" t="b">
        <v>0</v>
      </c>
      <c r="K1235" s="102" t="b">
        <v>0</v>
      </c>
      <c r="L1235" s="102" t="b">
        <v>0</v>
      </c>
    </row>
    <row r="1236" spans="1:12" ht="15">
      <c r="A1236" s="103" t="s">
        <v>929</v>
      </c>
      <c r="B1236" s="102" t="s">
        <v>1392</v>
      </c>
      <c r="C1236" s="102">
        <v>2</v>
      </c>
      <c r="D1236" s="105">
        <v>0.0007349277947482182</v>
      </c>
      <c r="E1236" s="105">
        <v>2.6708640659641425</v>
      </c>
      <c r="F1236" s="102" t="s">
        <v>650</v>
      </c>
      <c r="G1236" s="102" t="b">
        <v>0</v>
      </c>
      <c r="H1236" s="102" t="b">
        <v>0</v>
      </c>
      <c r="I1236" s="102" t="b">
        <v>0</v>
      </c>
      <c r="J1236" s="102" t="b">
        <v>0</v>
      </c>
      <c r="K1236" s="102" t="b">
        <v>0</v>
      </c>
      <c r="L1236" s="102" t="b">
        <v>0</v>
      </c>
    </row>
    <row r="1237" spans="1:12" ht="15">
      <c r="A1237" s="103" t="s">
        <v>1392</v>
      </c>
      <c r="B1237" s="102" t="s">
        <v>673</v>
      </c>
      <c r="C1237" s="102">
        <v>2</v>
      </c>
      <c r="D1237" s="105">
        <v>0.0007349277947482182</v>
      </c>
      <c r="E1237" s="105">
        <v>2.051075307675749</v>
      </c>
      <c r="F1237" s="102" t="s">
        <v>650</v>
      </c>
      <c r="G1237" s="102" t="b">
        <v>0</v>
      </c>
      <c r="H1237" s="102" t="b">
        <v>0</v>
      </c>
      <c r="I1237" s="102" t="b">
        <v>0</v>
      </c>
      <c r="J1237" s="102" t="b">
        <v>0</v>
      </c>
      <c r="K1237" s="102" t="b">
        <v>0</v>
      </c>
      <c r="L1237" s="102" t="b">
        <v>0</v>
      </c>
    </row>
    <row r="1238" spans="1:12" ht="15">
      <c r="A1238" s="103" t="s">
        <v>835</v>
      </c>
      <c r="B1238" s="102" t="s">
        <v>838</v>
      </c>
      <c r="C1238" s="102">
        <v>2</v>
      </c>
      <c r="D1238" s="105">
        <v>0.0007349277947482182</v>
      </c>
      <c r="E1238" s="105">
        <v>2.051075307675749</v>
      </c>
      <c r="F1238" s="102" t="s">
        <v>650</v>
      </c>
      <c r="G1238" s="102" t="b">
        <v>0</v>
      </c>
      <c r="H1238" s="102" t="b">
        <v>0</v>
      </c>
      <c r="I1238" s="102" t="b">
        <v>0</v>
      </c>
      <c r="J1238" s="102" t="b">
        <v>0</v>
      </c>
      <c r="K1238" s="102" t="b">
        <v>0</v>
      </c>
      <c r="L1238" s="102" t="b">
        <v>0</v>
      </c>
    </row>
    <row r="1239" spans="1:12" ht="15">
      <c r="A1239" s="103" t="s">
        <v>838</v>
      </c>
      <c r="B1239" s="102" t="s">
        <v>672</v>
      </c>
      <c r="C1239" s="102">
        <v>2</v>
      </c>
      <c r="D1239" s="105">
        <v>0.0007349277947482182</v>
      </c>
      <c r="E1239" s="105">
        <v>1.4490153163477864</v>
      </c>
      <c r="F1239" s="102" t="s">
        <v>650</v>
      </c>
      <c r="G1239" s="102" t="b">
        <v>0</v>
      </c>
      <c r="H1239" s="102" t="b">
        <v>0</v>
      </c>
      <c r="I1239" s="102" t="b">
        <v>0</v>
      </c>
      <c r="J1239" s="102" t="b">
        <v>0</v>
      </c>
      <c r="K1239" s="102" t="b">
        <v>0</v>
      </c>
      <c r="L1239" s="102" t="b">
        <v>0</v>
      </c>
    </row>
    <row r="1240" spans="1:12" ht="15">
      <c r="A1240" s="103" t="s">
        <v>672</v>
      </c>
      <c r="B1240" s="102" t="s">
        <v>752</v>
      </c>
      <c r="C1240" s="102">
        <v>2</v>
      </c>
      <c r="D1240" s="105">
        <v>0.0007349277947482182</v>
      </c>
      <c r="E1240" s="105">
        <v>1.3028872806695484</v>
      </c>
      <c r="F1240" s="102" t="s">
        <v>650</v>
      </c>
      <c r="G1240" s="102" t="b">
        <v>0</v>
      </c>
      <c r="H1240" s="102" t="b">
        <v>0</v>
      </c>
      <c r="I1240" s="102" t="b">
        <v>0</v>
      </c>
      <c r="J1240" s="102" t="b">
        <v>0</v>
      </c>
      <c r="K1240" s="102" t="b">
        <v>0</v>
      </c>
      <c r="L1240" s="102" t="b">
        <v>0</v>
      </c>
    </row>
    <row r="1241" spans="1:12" ht="15">
      <c r="A1241" s="103" t="s">
        <v>752</v>
      </c>
      <c r="B1241" s="102" t="s">
        <v>1373</v>
      </c>
      <c r="C1241" s="102">
        <v>2</v>
      </c>
      <c r="D1241" s="105">
        <v>0.0007349277947482182</v>
      </c>
      <c r="E1241" s="105">
        <v>2.6039172763335294</v>
      </c>
      <c r="F1241" s="102" t="s">
        <v>650</v>
      </c>
      <c r="G1241" s="102" t="b">
        <v>0</v>
      </c>
      <c r="H1241" s="102" t="b">
        <v>0</v>
      </c>
      <c r="I1241" s="102" t="b">
        <v>0</v>
      </c>
      <c r="J1241" s="102" t="b">
        <v>0</v>
      </c>
      <c r="K1241" s="102" t="b">
        <v>0</v>
      </c>
      <c r="L1241" s="102" t="b">
        <v>0</v>
      </c>
    </row>
    <row r="1242" spans="1:12" ht="15">
      <c r="A1242" s="103" t="s">
        <v>1373</v>
      </c>
      <c r="B1242" s="102" t="s">
        <v>683</v>
      </c>
      <c r="C1242" s="102">
        <v>2</v>
      </c>
      <c r="D1242" s="105">
        <v>0.0007349277947482182</v>
      </c>
      <c r="E1242" s="105">
        <v>1.8808135922807914</v>
      </c>
      <c r="F1242" s="102" t="s">
        <v>650</v>
      </c>
      <c r="G1242" s="102" t="b">
        <v>0</v>
      </c>
      <c r="H1242" s="102" t="b">
        <v>0</v>
      </c>
      <c r="I1242" s="102" t="b">
        <v>0</v>
      </c>
      <c r="J1242" s="102" t="b">
        <v>0</v>
      </c>
      <c r="K1242" s="102" t="b">
        <v>0</v>
      </c>
      <c r="L1242" s="102" t="b">
        <v>0</v>
      </c>
    </row>
    <row r="1243" spans="1:12" ht="15">
      <c r="A1243" s="103" t="s">
        <v>683</v>
      </c>
      <c r="B1243" s="102" t="s">
        <v>1083</v>
      </c>
      <c r="C1243" s="102">
        <v>2</v>
      </c>
      <c r="D1243" s="105">
        <v>0.0007349277947482182</v>
      </c>
      <c r="E1243" s="105">
        <v>1.568201724066995</v>
      </c>
      <c r="F1243" s="102" t="s">
        <v>650</v>
      </c>
      <c r="G1243" s="102" t="b">
        <v>0</v>
      </c>
      <c r="H1243" s="102" t="b">
        <v>0</v>
      </c>
      <c r="I1243" s="102" t="b">
        <v>0</v>
      </c>
      <c r="J1243" s="102" t="b">
        <v>0</v>
      </c>
      <c r="K1243" s="102" t="b">
        <v>0</v>
      </c>
      <c r="L1243" s="102" t="b">
        <v>0</v>
      </c>
    </row>
    <row r="1244" spans="1:12" ht="15">
      <c r="A1244" s="103" t="s">
        <v>1083</v>
      </c>
      <c r="B1244" s="102" t="s">
        <v>1914</v>
      </c>
      <c r="C1244" s="102">
        <v>2</v>
      </c>
      <c r="D1244" s="105">
        <v>0.0007349277947482182</v>
      </c>
      <c r="E1244" s="105">
        <v>2.846955325019824</v>
      </c>
      <c r="F1244" s="102" t="s">
        <v>650</v>
      </c>
      <c r="G1244" s="102" t="b">
        <v>0</v>
      </c>
      <c r="H1244" s="102" t="b">
        <v>0</v>
      </c>
      <c r="I1244" s="102" t="b">
        <v>0</v>
      </c>
      <c r="J1244" s="102" t="b">
        <v>0</v>
      </c>
      <c r="K1244" s="102" t="b">
        <v>0</v>
      </c>
      <c r="L1244" s="102" t="b">
        <v>0</v>
      </c>
    </row>
    <row r="1245" spans="1:12" ht="15">
      <c r="A1245" s="103" t="s">
        <v>1914</v>
      </c>
      <c r="B1245" s="102" t="s">
        <v>729</v>
      </c>
      <c r="C1245" s="102">
        <v>2</v>
      </c>
      <c r="D1245" s="105">
        <v>0.0007349277947482182</v>
      </c>
      <c r="E1245" s="105">
        <v>2.4076226311895614</v>
      </c>
      <c r="F1245" s="102" t="s">
        <v>650</v>
      </c>
      <c r="G1245" s="102" t="b">
        <v>0</v>
      </c>
      <c r="H1245" s="102" t="b">
        <v>0</v>
      </c>
      <c r="I1245" s="102" t="b">
        <v>0</v>
      </c>
      <c r="J1245" s="102" t="b">
        <v>0</v>
      </c>
      <c r="K1245" s="102" t="b">
        <v>0</v>
      </c>
      <c r="L1245" s="102" t="b">
        <v>0</v>
      </c>
    </row>
    <row r="1246" spans="1:12" ht="15">
      <c r="A1246" s="103" t="s">
        <v>729</v>
      </c>
      <c r="B1246" s="102" t="s">
        <v>683</v>
      </c>
      <c r="C1246" s="102">
        <v>2</v>
      </c>
      <c r="D1246" s="105">
        <v>0.0007349277947482182</v>
      </c>
      <c r="E1246" s="105">
        <v>1.1404509027865475</v>
      </c>
      <c r="F1246" s="102" t="s">
        <v>650</v>
      </c>
      <c r="G1246" s="102" t="b">
        <v>0</v>
      </c>
      <c r="H1246" s="102" t="b">
        <v>0</v>
      </c>
      <c r="I1246" s="102" t="b">
        <v>0</v>
      </c>
      <c r="J1246" s="102" t="b">
        <v>0</v>
      </c>
      <c r="K1246" s="102" t="b">
        <v>0</v>
      </c>
      <c r="L1246" s="102" t="b">
        <v>0</v>
      </c>
    </row>
    <row r="1247" spans="1:12" ht="15">
      <c r="A1247" s="103" t="s">
        <v>715</v>
      </c>
      <c r="B1247" s="102" t="s">
        <v>683</v>
      </c>
      <c r="C1247" s="102">
        <v>2</v>
      </c>
      <c r="D1247" s="105">
        <v>0.0007349277947482182</v>
      </c>
      <c r="E1247" s="105">
        <v>1.1818435879447726</v>
      </c>
      <c r="F1247" s="102" t="s">
        <v>650</v>
      </c>
      <c r="G1247" s="102" t="b">
        <v>0</v>
      </c>
      <c r="H1247" s="102" t="b">
        <v>0</v>
      </c>
      <c r="I1247" s="102" t="b">
        <v>0</v>
      </c>
      <c r="J1247" s="102" t="b">
        <v>0</v>
      </c>
      <c r="K1247" s="102" t="b">
        <v>0</v>
      </c>
      <c r="L1247" s="102" t="b">
        <v>0</v>
      </c>
    </row>
    <row r="1248" spans="1:12" ht="15">
      <c r="A1248" s="103" t="s">
        <v>744</v>
      </c>
      <c r="B1248" s="102" t="s">
        <v>770</v>
      </c>
      <c r="C1248" s="102">
        <v>2</v>
      </c>
      <c r="D1248" s="105">
        <v>0.0007349277947482182</v>
      </c>
      <c r="E1248" s="105">
        <v>2.096832798236424</v>
      </c>
      <c r="F1248" s="102" t="s">
        <v>650</v>
      </c>
      <c r="G1248" s="102" t="b">
        <v>0</v>
      </c>
      <c r="H1248" s="102" t="b">
        <v>0</v>
      </c>
      <c r="I1248" s="102" t="b">
        <v>0</v>
      </c>
      <c r="J1248" s="102" t="b">
        <v>0</v>
      </c>
      <c r="K1248" s="102" t="b">
        <v>0</v>
      </c>
      <c r="L1248" s="102" t="b">
        <v>0</v>
      </c>
    </row>
    <row r="1249" spans="1:12" ht="15">
      <c r="A1249" s="103" t="s">
        <v>770</v>
      </c>
      <c r="B1249" s="102" t="s">
        <v>683</v>
      </c>
      <c r="C1249" s="102">
        <v>2</v>
      </c>
      <c r="D1249" s="105">
        <v>0.0007349277947482182</v>
      </c>
      <c r="E1249" s="105">
        <v>1.4828735836087539</v>
      </c>
      <c r="F1249" s="102" t="s">
        <v>650</v>
      </c>
      <c r="G1249" s="102" t="b">
        <v>0</v>
      </c>
      <c r="H1249" s="102" t="b">
        <v>0</v>
      </c>
      <c r="I1249" s="102" t="b">
        <v>0</v>
      </c>
      <c r="J1249" s="102" t="b">
        <v>0</v>
      </c>
      <c r="K1249" s="102" t="b">
        <v>0</v>
      </c>
      <c r="L1249" s="102" t="b">
        <v>0</v>
      </c>
    </row>
    <row r="1250" spans="1:12" ht="15">
      <c r="A1250" s="103" t="s">
        <v>784</v>
      </c>
      <c r="B1250" s="102" t="s">
        <v>1915</v>
      </c>
      <c r="C1250" s="102">
        <v>2</v>
      </c>
      <c r="D1250" s="105">
        <v>0.0007349277947482182</v>
      </c>
      <c r="E1250" s="105">
        <v>2.6039172763335294</v>
      </c>
      <c r="F1250" s="102" t="s">
        <v>650</v>
      </c>
      <c r="G1250" s="102" t="b">
        <v>0</v>
      </c>
      <c r="H1250" s="102" t="b">
        <v>0</v>
      </c>
      <c r="I1250" s="102" t="b">
        <v>0</v>
      </c>
      <c r="J1250" s="102" t="b">
        <v>0</v>
      </c>
      <c r="K1250" s="102" t="b">
        <v>0</v>
      </c>
      <c r="L1250" s="102" t="b">
        <v>0</v>
      </c>
    </row>
    <row r="1251" spans="1:12" ht="15">
      <c r="A1251" s="103" t="s">
        <v>1915</v>
      </c>
      <c r="B1251" s="102" t="s">
        <v>852</v>
      </c>
      <c r="C1251" s="102">
        <v>2</v>
      </c>
      <c r="D1251" s="105">
        <v>0.0007349277947482182</v>
      </c>
      <c r="E1251" s="105">
        <v>2.5459253293558426</v>
      </c>
      <c r="F1251" s="102" t="s">
        <v>650</v>
      </c>
      <c r="G1251" s="102" t="b">
        <v>0</v>
      </c>
      <c r="H1251" s="102" t="b">
        <v>0</v>
      </c>
      <c r="I1251" s="102" t="b">
        <v>0</v>
      </c>
      <c r="J1251" s="102" t="b">
        <v>0</v>
      </c>
      <c r="K1251" s="102" t="b">
        <v>0</v>
      </c>
      <c r="L1251" s="102" t="b">
        <v>0</v>
      </c>
    </row>
    <row r="1252" spans="1:12" ht="15">
      <c r="A1252" s="103" t="s">
        <v>852</v>
      </c>
      <c r="B1252" s="102" t="s">
        <v>1017</v>
      </c>
      <c r="C1252" s="102">
        <v>2</v>
      </c>
      <c r="D1252" s="105">
        <v>0.0007349277947482182</v>
      </c>
      <c r="E1252" s="105">
        <v>2.147985320683805</v>
      </c>
      <c r="F1252" s="102" t="s">
        <v>650</v>
      </c>
      <c r="G1252" s="102" t="b">
        <v>0</v>
      </c>
      <c r="H1252" s="102" t="b">
        <v>0</v>
      </c>
      <c r="I1252" s="102" t="b">
        <v>0</v>
      </c>
      <c r="J1252" s="102" t="b">
        <v>0</v>
      </c>
      <c r="K1252" s="102" t="b">
        <v>0</v>
      </c>
      <c r="L1252" s="102" t="b">
        <v>0</v>
      </c>
    </row>
    <row r="1253" spans="1:12" ht="15">
      <c r="A1253" s="103" t="s">
        <v>1017</v>
      </c>
      <c r="B1253" s="102" t="s">
        <v>678</v>
      </c>
      <c r="C1253" s="102">
        <v>2</v>
      </c>
      <c r="D1253" s="105">
        <v>0.0007349277947482182</v>
      </c>
      <c r="E1253" s="105">
        <v>1.5739540529560865</v>
      </c>
      <c r="F1253" s="102" t="s">
        <v>650</v>
      </c>
      <c r="G1253" s="102" t="b">
        <v>0</v>
      </c>
      <c r="H1253" s="102" t="b">
        <v>0</v>
      </c>
      <c r="I1253" s="102" t="b">
        <v>0</v>
      </c>
      <c r="J1253" s="102" t="b">
        <v>0</v>
      </c>
      <c r="K1253" s="102" t="b">
        <v>0</v>
      </c>
      <c r="L1253" s="102" t="b">
        <v>0</v>
      </c>
    </row>
    <row r="1254" spans="1:12" ht="15">
      <c r="A1254" s="103" t="s">
        <v>678</v>
      </c>
      <c r="B1254" s="102" t="s">
        <v>1042</v>
      </c>
      <c r="C1254" s="102">
        <v>2</v>
      </c>
      <c r="D1254" s="105">
        <v>0.0007349277947482182</v>
      </c>
      <c r="E1254" s="105">
        <v>1.5739540529560865</v>
      </c>
      <c r="F1254" s="102" t="s">
        <v>650</v>
      </c>
      <c r="G1254" s="102" t="b">
        <v>0</v>
      </c>
      <c r="H1254" s="102" t="b">
        <v>0</v>
      </c>
      <c r="I1254" s="102" t="b">
        <v>0</v>
      </c>
      <c r="J1254" s="102" t="b">
        <v>0</v>
      </c>
      <c r="K1254" s="102" t="b">
        <v>0</v>
      </c>
      <c r="L1254" s="102" t="b">
        <v>0</v>
      </c>
    </row>
    <row r="1255" spans="1:12" ht="15">
      <c r="A1255" s="103" t="s">
        <v>1042</v>
      </c>
      <c r="B1255" s="102" t="s">
        <v>1211</v>
      </c>
      <c r="C1255" s="102">
        <v>2</v>
      </c>
      <c r="D1255" s="105">
        <v>0.0007349277947482182</v>
      </c>
      <c r="E1255" s="105">
        <v>2.4490153163477864</v>
      </c>
      <c r="F1255" s="102" t="s">
        <v>650</v>
      </c>
      <c r="G1255" s="102" t="b">
        <v>0</v>
      </c>
      <c r="H1255" s="102" t="b">
        <v>0</v>
      </c>
      <c r="I1255" s="102" t="b">
        <v>0</v>
      </c>
      <c r="J1255" s="102" t="b">
        <v>0</v>
      </c>
      <c r="K1255" s="102" t="b">
        <v>0</v>
      </c>
      <c r="L1255" s="102" t="b">
        <v>0</v>
      </c>
    </row>
    <row r="1256" spans="1:12" ht="15">
      <c r="A1256" s="103" t="s">
        <v>1211</v>
      </c>
      <c r="B1256" s="102" t="s">
        <v>733</v>
      </c>
      <c r="C1256" s="102">
        <v>2</v>
      </c>
      <c r="D1256" s="105">
        <v>0.0007349277947482182</v>
      </c>
      <c r="E1256" s="105">
        <v>1.9175363993055312</v>
      </c>
      <c r="F1256" s="102" t="s">
        <v>650</v>
      </c>
      <c r="G1256" s="102" t="b">
        <v>0</v>
      </c>
      <c r="H1256" s="102" t="b">
        <v>0</v>
      </c>
      <c r="I1256" s="102" t="b">
        <v>0</v>
      </c>
      <c r="J1256" s="102" t="b">
        <v>0</v>
      </c>
      <c r="K1256" s="102" t="b">
        <v>0</v>
      </c>
      <c r="L1256" s="102" t="b">
        <v>0</v>
      </c>
    </row>
    <row r="1257" spans="1:12" ht="15">
      <c r="A1257" s="103" t="s">
        <v>733</v>
      </c>
      <c r="B1257" s="102" t="s">
        <v>1043</v>
      </c>
      <c r="C1257" s="102">
        <v>2</v>
      </c>
      <c r="D1257" s="105">
        <v>0.0007349277947482182</v>
      </c>
      <c r="E1257" s="105">
        <v>1.9175363993055312</v>
      </c>
      <c r="F1257" s="102" t="s">
        <v>650</v>
      </c>
      <c r="G1257" s="102" t="b">
        <v>0</v>
      </c>
      <c r="H1257" s="102" t="b">
        <v>0</v>
      </c>
      <c r="I1257" s="102" t="b">
        <v>0</v>
      </c>
      <c r="J1257" s="102" t="b">
        <v>0</v>
      </c>
      <c r="K1257" s="102" t="b">
        <v>0</v>
      </c>
      <c r="L1257" s="102" t="b">
        <v>0</v>
      </c>
    </row>
    <row r="1258" spans="1:12" ht="15">
      <c r="A1258" s="103" t="s">
        <v>1043</v>
      </c>
      <c r="B1258" s="102" t="s">
        <v>1210</v>
      </c>
      <c r="C1258" s="102">
        <v>2</v>
      </c>
      <c r="D1258" s="105">
        <v>0.0007349277947482182</v>
      </c>
      <c r="E1258" s="105">
        <v>2.6708640659641425</v>
      </c>
      <c r="F1258" s="102" t="s">
        <v>650</v>
      </c>
      <c r="G1258" s="102" t="b">
        <v>0</v>
      </c>
      <c r="H1258" s="102" t="b">
        <v>0</v>
      </c>
      <c r="I1258" s="102" t="b">
        <v>0</v>
      </c>
      <c r="J1258" s="102" t="b">
        <v>0</v>
      </c>
      <c r="K1258" s="102" t="b">
        <v>0</v>
      </c>
      <c r="L1258" s="102" t="b">
        <v>0</v>
      </c>
    </row>
    <row r="1259" spans="1:12" ht="15">
      <c r="A1259" s="103" t="s">
        <v>1210</v>
      </c>
      <c r="B1259" s="102" t="s">
        <v>1100</v>
      </c>
      <c r="C1259" s="102">
        <v>2</v>
      </c>
      <c r="D1259" s="105">
        <v>0.0007349277947482182</v>
      </c>
      <c r="E1259" s="105">
        <v>2.9718940616281238</v>
      </c>
      <c r="F1259" s="102" t="s">
        <v>650</v>
      </c>
      <c r="G1259" s="102" t="b">
        <v>0</v>
      </c>
      <c r="H1259" s="102" t="b">
        <v>0</v>
      </c>
      <c r="I1259" s="102" t="b">
        <v>0</v>
      </c>
      <c r="J1259" s="102" t="b">
        <v>0</v>
      </c>
      <c r="K1259" s="102" t="b">
        <v>0</v>
      </c>
      <c r="L1259" s="102" t="b">
        <v>0</v>
      </c>
    </row>
    <row r="1260" spans="1:12" ht="15">
      <c r="A1260" s="103" t="s">
        <v>1100</v>
      </c>
      <c r="B1260" s="102" t="s">
        <v>683</v>
      </c>
      <c r="C1260" s="102">
        <v>2</v>
      </c>
      <c r="D1260" s="105">
        <v>0.0007349277947482182</v>
      </c>
      <c r="E1260" s="105">
        <v>1.8808135922807914</v>
      </c>
      <c r="F1260" s="102" t="s">
        <v>650</v>
      </c>
      <c r="G1260" s="102" t="b">
        <v>0</v>
      </c>
      <c r="H1260" s="102" t="b">
        <v>0</v>
      </c>
      <c r="I1260" s="102" t="b">
        <v>0</v>
      </c>
      <c r="J1260" s="102" t="b">
        <v>0</v>
      </c>
      <c r="K1260" s="102" t="b">
        <v>0</v>
      </c>
      <c r="L1260" s="102" t="b">
        <v>0</v>
      </c>
    </row>
    <row r="1261" spans="1:12" ht="15">
      <c r="A1261" s="103" t="s">
        <v>676</v>
      </c>
      <c r="B1261" s="102" t="s">
        <v>1339</v>
      </c>
      <c r="C1261" s="102">
        <v>2</v>
      </c>
      <c r="D1261" s="105">
        <v>0.0007349277947482182</v>
      </c>
      <c r="E1261" s="105">
        <v>2.0872874803301937</v>
      </c>
      <c r="F1261" s="102" t="s">
        <v>650</v>
      </c>
      <c r="G1261" s="102" t="b">
        <v>0</v>
      </c>
      <c r="H1261" s="102" t="b">
        <v>0</v>
      </c>
      <c r="I1261" s="102" t="b">
        <v>0</v>
      </c>
      <c r="J1261" s="102" t="b">
        <v>0</v>
      </c>
      <c r="K1261" s="102" t="b">
        <v>0</v>
      </c>
      <c r="L1261" s="102" t="b">
        <v>0</v>
      </c>
    </row>
    <row r="1262" spans="1:12" ht="15">
      <c r="A1262" s="103" t="s">
        <v>1339</v>
      </c>
      <c r="B1262" s="102" t="s">
        <v>710</v>
      </c>
      <c r="C1262" s="102">
        <v>2</v>
      </c>
      <c r="D1262" s="105">
        <v>0.0007349277947482182</v>
      </c>
      <c r="E1262" s="105">
        <v>2.846955325019824</v>
      </c>
      <c r="F1262" s="102" t="s">
        <v>650</v>
      </c>
      <c r="G1262" s="102" t="b">
        <v>0</v>
      </c>
      <c r="H1262" s="102" t="b">
        <v>0</v>
      </c>
      <c r="I1262" s="102" t="b">
        <v>0</v>
      </c>
      <c r="J1262" s="102" t="b">
        <v>0</v>
      </c>
      <c r="K1262" s="102" t="b">
        <v>0</v>
      </c>
      <c r="L1262" s="102" t="b">
        <v>0</v>
      </c>
    </row>
    <row r="1263" spans="1:12" ht="15">
      <c r="A1263" s="103" t="s">
        <v>698</v>
      </c>
      <c r="B1263" s="102" t="s">
        <v>676</v>
      </c>
      <c r="C1263" s="102">
        <v>2</v>
      </c>
      <c r="D1263" s="105">
        <v>0.0007349277947482182</v>
      </c>
      <c r="E1263" s="105">
        <v>1.4852274890022312</v>
      </c>
      <c r="F1263" s="102" t="s">
        <v>650</v>
      </c>
      <c r="G1263" s="102" t="b">
        <v>0</v>
      </c>
      <c r="H1263" s="102" t="b">
        <v>0</v>
      </c>
      <c r="I1263" s="102" t="b">
        <v>0</v>
      </c>
      <c r="J1263" s="102" t="b">
        <v>0</v>
      </c>
      <c r="K1263" s="102" t="b">
        <v>0</v>
      </c>
      <c r="L1263" s="102" t="b">
        <v>0</v>
      </c>
    </row>
    <row r="1264" spans="1:12" ht="15">
      <c r="A1264" s="103" t="s">
        <v>676</v>
      </c>
      <c r="B1264" s="102" t="s">
        <v>1212</v>
      </c>
      <c r="C1264" s="102">
        <v>2</v>
      </c>
      <c r="D1264" s="105">
        <v>0.0007349277947482182</v>
      </c>
      <c r="E1264" s="105">
        <v>2.0872874803301937</v>
      </c>
      <c r="F1264" s="102" t="s">
        <v>650</v>
      </c>
      <c r="G1264" s="102" t="b">
        <v>0</v>
      </c>
      <c r="H1264" s="102" t="b">
        <v>0</v>
      </c>
      <c r="I1264" s="102" t="b">
        <v>0</v>
      </c>
      <c r="J1264" s="102" t="b">
        <v>0</v>
      </c>
      <c r="K1264" s="102" t="b">
        <v>0</v>
      </c>
      <c r="L1264" s="102" t="b">
        <v>0</v>
      </c>
    </row>
    <row r="1265" spans="1:12" ht="15">
      <c r="A1265" s="103" t="s">
        <v>689</v>
      </c>
      <c r="B1265" s="102" t="s">
        <v>676</v>
      </c>
      <c r="C1265" s="102">
        <v>2</v>
      </c>
      <c r="D1265" s="105">
        <v>0.0007349277947482182</v>
      </c>
      <c r="E1265" s="105">
        <v>1.3091362299465499</v>
      </c>
      <c r="F1265" s="102" t="s">
        <v>650</v>
      </c>
      <c r="G1265" s="102" t="b">
        <v>0</v>
      </c>
      <c r="H1265" s="102" t="b">
        <v>0</v>
      </c>
      <c r="I1265" s="102" t="b">
        <v>0</v>
      </c>
      <c r="J1265" s="102" t="b">
        <v>0</v>
      </c>
      <c r="K1265" s="102" t="b">
        <v>0</v>
      </c>
      <c r="L1265" s="102" t="b">
        <v>0</v>
      </c>
    </row>
    <row r="1266" spans="1:12" ht="15">
      <c r="A1266" s="103" t="s">
        <v>676</v>
      </c>
      <c r="B1266" s="102" t="s">
        <v>1916</v>
      </c>
      <c r="C1266" s="102">
        <v>2</v>
      </c>
      <c r="D1266" s="105">
        <v>0.0007349277947482182</v>
      </c>
      <c r="E1266" s="105">
        <v>2.0872874803301937</v>
      </c>
      <c r="F1266" s="102" t="s">
        <v>650</v>
      </c>
      <c r="G1266" s="102" t="b">
        <v>0</v>
      </c>
      <c r="H1266" s="102" t="b">
        <v>0</v>
      </c>
      <c r="I1266" s="102" t="b">
        <v>0</v>
      </c>
      <c r="J1266" s="102" t="b">
        <v>0</v>
      </c>
      <c r="K1266" s="102" t="b">
        <v>0</v>
      </c>
      <c r="L1266" s="102" t="b">
        <v>0</v>
      </c>
    </row>
    <row r="1267" spans="1:12" ht="15">
      <c r="A1267" s="103" t="s">
        <v>1916</v>
      </c>
      <c r="B1267" s="102" t="s">
        <v>1917</v>
      </c>
      <c r="C1267" s="102">
        <v>2</v>
      </c>
      <c r="D1267" s="105">
        <v>0.0007349277947482182</v>
      </c>
      <c r="E1267" s="105">
        <v>3.147985320683805</v>
      </c>
      <c r="F1267" s="102" t="s">
        <v>650</v>
      </c>
      <c r="G1267" s="102" t="b">
        <v>0</v>
      </c>
      <c r="H1267" s="102" t="b">
        <v>0</v>
      </c>
      <c r="I1267" s="102" t="b">
        <v>0</v>
      </c>
      <c r="J1267" s="102" t="b">
        <v>0</v>
      </c>
      <c r="K1267" s="102" t="b">
        <v>0</v>
      </c>
      <c r="L1267" s="102" t="b">
        <v>0</v>
      </c>
    </row>
    <row r="1268" spans="1:12" ht="15">
      <c r="A1268" s="103" t="s">
        <v>1917</v>
      </c>
      <c r="B1268" s="102" t="s">
        <v>745</v>
      </c>
      <c r="C1268" s="102">
        <v>2</v>
      </c>
      <c r="D1268" s="105">
        <v>0.0007349277947482182</v>
      </c>
      <c r="E1268" s="105">
        <v>2.6708640659641425</v>
      </c>
      <c r="F1268" s="102" t="s">
        <v>650</v>
      </c>
      <c r="G1268" s="102" t="b">
        <v>0</v>
      </c>
      <c r="H1268" s="102" t="b">
        <v>0</v>
      </c>
      <c r="I1268" s="102" t="b">
        <v>0</v>
      </c>
      <c r="J1268" s="102" t="b">
        <v>0</v>
      </c>
      <c r="K1268" s="102" t="b">
        <v>0</v>
      </c>
      <c r="L1268" s="102" t="b">
        <v>0</v>
      </c>
    </row>
    <row r="1269" spans="1:12" ht="15">
      <c r="A1269" s="103" t="s">
        <v>745</v>
      </c>
      <c r="B1269" s="102" t="s">
        <v>1445</v>
      </c>
      <c r="C1269" s="102">
        <v>2</v>
      </c>
      <c r="D1269" s="105">
        <v>0.0007349277947482182</v>
      </c>
      <c r="E1269" s="105">
        <v>2.6708640659641425</v>
      </c>
      <c r="F1269" s="102" t="s">
        <v>650</v>
      </c>
      <c r="G1269" s="102" t="b">
        <v>0</v>
      </c>
      <c r="H1269" s="102" t="b">
        <v>0</v>
      </c>
      <c r="I1269" s="102" t="b">
        <v>0</v>
      </c>
      <c r="J1269" s="102" t="b">
        <v>0</v>
      </c>
      <c r="K1269" s="102" t="b">
        <v>0</v>
      </c>
      <c r="L1269" s="102" t="b">
        <v>0</v>
      </c>
    </row>
    <row r="1270" spans="1:12" ht="15">
      <c r="A1270" s="103" t="s">
        <v>1445</v>
      </c>
      <c r="B1270" s="102" t="s">
        <v>1213</v>
      </c>
      <c r="C1270" s="102">
        <v>2</v>
      </c>
      <c r="D1270" s="105">
        <v>0.0007349277947482182</v>
      </c>
      <c r="E1270" s="105">
        <v>2.846955325019824</v>
      </c>
      <c r="F1270" s="102" t="s">
        <v>650</v>
      </c>
      <c r="G1270" s="102" t="b">
        <v>0</v>
      </c>
      <c r="H1270" s="102" t="b">
        <v>0</v>
      </c>
      <c r="I1270" s="102" t="b">
        <v>0</v>
      </c>
      <c r="J1270" s="102" t="b">
        <v>0</v>
      </c>
      <c r="K1270" s="102" t="b">
        <v>0</v>
      </c>
      <c r="L1270" s="102" t="b">
        <v>0</v>
      </c>
    </row>
    <row r="1271" spans="1:12" ht="15">
      <c r="A1271" s="103" t="s">
        <v>1213</v>
      </c>
      <c r="B1271" s="102" t="s">
        <v>1918</v>
      </c>
      <c r="C1271" s="102">
        <v>2</v>
      </c>
      <c r="D1271" s="105">
        <v>0.0007349277947482182</v>
      </c>
      <c r="E1271" s="105">
        <v>2.846955325019824</v>
      </c>
      <c r="F1271" s="102" t="s">
        <v>650</v>
      </c>
      <c r="G1271" s="102" t="b">
        <v>0</v>
      </c>
      <c r="H1271" s="102" t="b">
        <v>0</v>
      </c>
      <c r="I1271" s="102" t="b">
        <v>0</v>
      </c>
      <c r="J1271" s="102" t="b">
        <v>0</v>
      </c>
      <c r="K1271" s="102" t="b">
        <v>0</v>
      </c>
      <c r="L1271" s="102" t="b">
        <v>0</v>
      </c>
    </row>
    <row r="1272" spans="1:12" ht="15">
      <c r="A1272" s="103" t="s">
        <v>1918</v>
      </c>
      <c r="B1272" s="102" t="s">
        <v>745</v>
      </c>
      <c r="C1272" s="102">
        <v>2</v>
      </c>
      <c r="D1272" s="105">
        <v>0.0007349277947482182</v>
      </c>
      <c r="E1272" s="105">
        <v>2.6708640659641425</v>
      </c>
      <c r="F1272" s="102" t="s">
        <v>650</v>
      </c>
      <c r="G1272" s="102" t="b">
        <v>0</v>
      </c>
      <c r="H1272" s="102" t="b">
        <v>0</v>
      </c>
      <c r="I1272" s="102" t="b">
        <v>0</v>
      </c>
      <c r="J1272" s="102" t="b">
        <v>0</v>
      </c>
      <c r="K1272" s="102" t="b">
        <v>0</v>
      </c>
      <c r="L1272" s="102" t="b">
        <v>0</v>
      </c>
    </row>
    <row r="1273" spans="1:12" ht="15">
      <c r="A1273" s="103" t="s">
        <v>745</v>
      </c>
      <c r="B1273" s="102" t="s">
        <v>903</v>
      </c>
      <c r="C1273" s="102">
        <v>2</v>
      </c>
      <c r="D1273" s="105">
        <v>0.0007349277947482182</v>
      </c>
      <c r="E1273" s="105">
        <v>2.3698340703001617</v>
      </c>
      <c r="F1273" s="102" t="s">
        <v>650</v>
      </c>
      <c r="G1273" s="102" t="b">
        <v>0</v>
      </c>
      <c r="H1273" s="102" t="b">
        <v>0</v>
      </c>
      <c r="I1273" s="102" t="b">
        <v>0</v>
      </c>
      <c r="J1273" s="102" t="b">
        <v>0</v>
      </c>
      <c r="K1273" s="102" t="b">
        <v>0</v>
      </c>
      <c r="L1273" s="102" t="b">
        <v>0</v>
      </c>
    </row>
    <row r="1274" spans="1:12" ht="15">
      <c r="A1274" s="103" t="s">
        <v>903</v>
      </c>
      <c r="B1274" s="102" t="s">
        <v>945</v>
      </c>
      <c r="C1274" s="102">
        <v>2</v>
      </c>
      <c r="D1274" s="105">
        <v>0.0007349277947482182</v>
      </c>
      <c r="E1274" s="105">
        <v>2.6708640659641425</v>
      </c>
      <c r="F1274" s="102" t="s">
        <v>650</v>
      </c>
      <c r="G1274" s="102" t="b">
        <v>0</v>
      </c>
      <c r="H1274" s="102" t="b">
        <v>0</v>
      </c>
      <c r="I1274" s="102" t="b">
        <v>0</v>
      </c>
      <c r="J1274" s="102" t="b">
        <v>0</v>
      </c>
      <c r="K1274" s="102" t="b">
        <v>0</v>
      </c>
      <c r="L1274" s="102" t="b">
        <v>0</v>
      </c>
    </row>
    <row r="1275" spans="1:12" ht="15">
      <c r="A1275" s="103" t="s">
        <v>945</v>
      </c>
      <c r="B1275" s="102" t="s">
        <v>1132</v>
      </c>
      <c r="C1275" s="102">
        <v>2</v>
      </c>
      <c r="D1275" s="105">
        <v>0.0007349277947482182</v>
      </c>
      <c r="E1275" s="105">
        <v>2.9718940616281238</v>
      </c>
      <c r="F1275" s="102" t="s">
        <v>650</v>
      </c>
      <c r="G1275" s="102" t="b">
        <v>0</v>
      </c>
      <c r="H1275" s="102" t="b">
        <v>0</v>
      </c>
      <c r="I1275" s="102" t="b">
        <v>0</v>
      </c>
      <c r="J1275" s="102" t="b">
        <v>0</v>
      </c>
      <c r="K1275" s="102" t="b">
        <v>0</v>
      </c>
      <c r="L1275" s="102" t="b">
        <v>0</v>
      </c>
    </row>
    <row r="1276" spans="1:12" ht="15">
      <c r="A1276" s="103" t="s">
        <v>1132</v>
      </c>
      <c r="B1276" s="102" t="s">
        <v>965</v>
      </c>
      <c r="C1276" s="102">
        <v>2</v>
      </c>
      <c r="D1276" s="105">
        <v>0.0007349277947482182</v>
      </c>
      <c r="E1276" s="105">
        <v>2.7500453120117676</v>
      </c>
      <c r="F1276" s="102" t="s">
        <v>650</v>
      </c>
      <c r="G1276" s="102" t="b">
        <v>0</v>
      </c>
      <c r="H1276" s="102" t="b">
        <v>0</v>
      </c>
      <c r="I1276" s="102" t="b">
        <v>0</v>
      </c>
      <c r="J1276" s="102" t="b">
        <v>0</v>
      </c>
      <c r="K1276" s="102" t="b">
        <v>0</v>
      </c>
      <c r="L1276" s="102" t="b">
        <v>0</v>
      </c>
    </row>
    <row r="1277" spans="1:12" ht="15">
      <c r="A1277" s="103" t="s">
        <v>965</v>
      </c>
      <c r="B1277" s="102" t="s">
        <v>1023</v>
      </c>
      <c r="C1277" s="102">
        <v>2</v>
      </c>
      <c r="D1277" s="105">
        <v>0.0007349277947482182</v>
      </c>
      <c r="E1277" s="105">
        <v>2.7500453120117676</v>
      </c>
      <c r="F1277" s="102" t="s">
        <v>650</v>
      </c>
      <c r="G1277" s="102" t="b">
        <v>0</v>
      </c>
      <c r="H1277" s="102" t="b">
        <v>0</v>
      </c>
      <c r="I1277" s="102" t="b">
        <v>0</v>
      </c>
      <c r="J1277" s="102" t="b">
        <v>0</v>
      </c>
      <c r="K1277" s="102" t="b">
        <v>0</v>
      </c>
      <c r="L1277" s="102" t="b">
        <v>0</v>
      </c>
    </row>
    <row r="1278" spans="1:12" ht="15">
      <c r="A1278" s="103" t="s">
        <v>1023</v>
      </c>
      <c r="B1278" s="102" t="s">
        <v>729</v>
      </c>
      <c r="C1278" s="102">
        <v>2</v>
      </c>
      <c r="D1278" s="105">
        <v>0.0007349277947482182</v>
      </c>
      <c r="E1278" s="105">
        <v>2.4076226311895614</v>
      </c>
      <c r="F1278" s="102" t="s">
        <v>650</v>
      </c>
      <c r="G1278" s="102" t="b">
        <v>0</v>
      </c>
      <c r="H1278" s="102" t="b">
        <v>0</v>
      </c>
      <c r="I1278" s="102" t="b">
        <v>0</v>
      </c>
      <c r="J1278" s="102" t="b">
        <v>0</v>
      </c>
      <c r="K1278" s="102" t="b">
        <v>0</v>
      </c>
      <c r="L1278" s="102" t="b">
        <v>0</v>
      </c>
    </row>
    <row r="1279" spans="1:12" ht="15">
      <c r="A1279" s="103" t="s">
        <v>729</v>
      </c>
      <c r="B1279" s="102" t="s">
        <v>1381</v>
      </c>
      <c r="C1279" s="102">
        <v>2</v>
      </c>
      <c r="D1279" s="105">
        <v>0.0007349277947482182</v>
      </c>
      <c r="E1279" s="105">
        <v>2.23153137213388</v>
      </c>
      <c r="F1279" s="102" t="s">
        <v>650</v>
      </c>
      <c r="G1279" s="102" t="b">
        <v>0</v>
      </c>
      <c r="H1279" s="102" t="b">
        <v>0</v>
      </c>
      <c r="I1279" s="102" t="b">
        <v>0</v>
      </c>
      <c r="J1279" s="102" t="b">
        <v>0</v>
      </c>
      <c r="K1279" s="102" t="b">
        <v>0</v>
      </c>
      <c r="L1279" s="102" t="b">
        <v>0</v>
      </c>
    </row>
    <row r="1280" spans="1:12" ht="15">
      <c r="A1280" s="103" t="s">
        <v>1381</v>
      </c>
      <c r="B1280" s="102" t="s">
        <v>692</v>
      </c>
      <c r="C1280" s="102">
        <v>2</v>
      </c>
      <c r="D1280" s="105">
        <v>0.0007349277947482182</v>
      </c>
      <c r="E1280" s="105">
        <v>2.017651552188799</v>
      </c>
      <c r="F1280" s="102" t="s">
        <v>650</v>
      </c>
      <c r="G1280" s="102" t="b">
        <v>0</v>
      </c>
      <c r="H1280" s="102" t="b">
        <v>0</v>
      </c>
      <c r="I1280" s="102" t="b">
        <v>0</v>
      </c>
      <c r="J1280" s="102" t="b">
        <v>0</v>
      </c>
      <c r="K1280" s="102" t="b">
        <v>0</v>
      </c>
      <c r="L1280" s="102" t="b">
        <v>0</v>
      </c>
    </row>
    <row r="1281" spans="1:12" ht="15">
      <c r="A1281" s="103" t="s">
        <v>692</v>
      </c>
      <c r="B1281" s="102" t="s">
        <v>861</v>
      </c>
      <c r="C1281" s="102">
        <v>2</v>
      </c>
      <c r="D1281" s="105">
        <v>0.0007349277947482182</v>
      </c>
      <c r="E1281" s="105">
        <v>1.7958028025724426</v>
      </c>
      <c r="F1281" s="102" t="s">
        <v>650</v>
      </c>
      <c r="G1281" s="102" t="b">
        <v>0</v>
      </c>
      <c r="H1281" s="102" t="b">
        <v>0</v>
      </c>
      <c r="I1281" s="102" t="b">
        <v>0</v>
      </c>
      <c r="J1281" s="102" t="b">
        <v>0</v>
      </c>
      <c r="K1281" s="102" t="b">
        <v>0</v>
      </c>
      <c r="L1281" s="102" t="b">
        <v>0</v>
      </c>
    </row>
    <row r="1282" spans="1:12" ht="15">
      <c r="A1282" s="103" t="s">
        <v>861</v>
      </c>
      <c r="B1282" s="102" t="s">
        <v>965</v>
      </c>
      <c r="C1282" s="102">
        <v>2</v>
      </c>
      <c r="D1282" s="105">
        <v>0.0007349277947482182</v>
      </c>
      <c r="E1282" s="105">
        <v>2.35210530333973</v>
      </c>
      <c r="F1282" s="102" t="s">
        <v>650</v>
      </c>
      <c r="G1282" s="102" t="b">
        <v>0</v>
      </c>
      <c r="H1282" s="102" t="b">
        <v>0</v>
      </c>
      <c r="I1282" s="102" t="b">
        <v>0</v>
      </c>
      <c r="J1282" s="102" t="b">
        <v>0</v>
      </c>
      <c r="K1282" s="102" t="b">
        <v>0</v>
      </c>
      <c r="L1282" s="102" t="b">
        <v>0</v>
      </c>
    </row>
    <row r="1283" spans="1:12" ht="15">
      <c r="A1283" s="103" t="s">
        <v>965</v>
      </c>
      <c r="B1283" s="102" t="s">
        <v>905</v>
      </c>
      <c r="C1283" s="102">
        <v>2</v>
      </c>
      <c r="D1283" s="105">
        <v>0.0007349277947482182</v>
      </c>
      <c r="E1283" s="105">
        <v>2.7500453120117676</v>
      </c>
      <c r="F1283" s="102" t="s">
        <v>650</v>
      </c>
      <c r="G1283" s="102" t="b">
        <v>0</v>
      </c>
      <c r="H1283" s="102" t="b">
        <v>0</v>
      </c>
      <c r="I1283" s="102" t="b">
        <v>0</v>
      </c>
      <c r="J1283" s="102" t="b">
        <v>0</v>
      </c>
      <c r="K1283" s="102" t="b">
        <v>0</v>
      </c>
      <c r="L1283" s="102" t="b">
        <v>0</v>
      </c>
    </row>
    <row r="1284" spans="1:12" ht="15">
      <c r="A1284" s="103" t="s">
        <v>905</v>
      </c>
      <c r="B1284" s="102" t="s">
        <v>1446</v>
      </c>
      <c r="C1284" s="102">
        <v>2</v>
      </c>
      <c r="D1284" s="105">
        <v>0.0007349277947482182</v>
      </c>
      <c r="E1284" s="105">
        <v>3.147985320683805</v>
      </c>
      <c r="F1284" s="102" t="s">
        <v>650</v>
      </c>
      <c r="G1284" s="102" t="b">
        <v>0</v>
      </c>
      <c r="H1284" s="102" t="b">
        <v>0</v>
      </c>
      <c r="I1284" s="102" t="b">
        <v>0</v>
      </c>
      <c r="J1284" s="102" t="b">
        <v>0</v>
      </c>
      <c r="K1284" s="102" t="b">
        <v>0</v>
      </c>
      <c r="L1284" s="102" t="b">
        <v>0</v>
      </c>
    </row>
    <row r="1285" spans="1:12" ht="15">
      <c r="A1285" s="103" t="s">
        <v>1446</v>
      </c>
      <c r="B1285" s="102" t="s">
        <v>687</v>
      </c>
      <c r="C1285" s="102">
        <v>2</v>
      </c>
      <c r="D1285" s="105">
        <v>0.0007349277947482182</v>
      </c>
      <c r="E1285" s="105">
        <v>2.001857285005567</v>
      </c>
      <c r="F1285" s="102" t="s">
        <v>650</v>
      </c>
      <c r="G1285" s="102" t="b">
        <v>0</v>
      </c>
      <c r="H1285" s="102" t="b">
        <v>0</v>
      </c>
      <c r="I1285" s="102" t="b">
        <v>0</v>
      </c>
      <c r="J1285" s="102" t="b">
        <v>0</v>
      </c>
      <c r="K1285" s="102" t="b">
        <v>0</v>
      </c>
      <c r="L1285" s="102" t="b">
        <v>0</v>
      </c>
    </row>
    <row r="1286" spans="1:12" ht="15">
      <c r="A1286" s="103" t="s">
        <v>687</v>
      </c>
      <c r="B1286" s="102" t="s">
        <v>1182</v>
      </c>
      <c r="C1286" s="102">
        <v>2</v>
      </c>
      <c r="D1286" s="105">
        <v>0.0007349277947482182</v>
      </c>
      <c r="E1286" s="105">
        <v>1.8415602931331176</v>
      </c>
      <c r="F1286" s="102" t="s">
        <v>650</v>
      </c>
      <c r="G1286" s="102" t="b">
        <v>0</v>
      </c>
      <c r="H1286" s="102" t="b">
        <v>0</v>
      </c>
      <c r="I1286" s="102" t="b">
        <v>0</v>
      </c>
      <c r="J1286" s="102" t="b">
        <v>0</v>
      </c>
      <c r="K1286" s="102" t="b">
        <v>0</v>
      </c>
      <c r="L1286" s="102" t="b">
        <v>0</v>
      </c>
    </row>
    <row r="1287" spans="1:12" ht="15">
      <c r="A1287" s="103" t="s">
        <v>1182</v>
      </c>
      <c r="B1287" s="102" t="s">
        <v>1214</v>
      </c>
      <c r="C1287" s="102">
        <v>2</v>
      </c>
      <c r="D1287" s="105">
        <v>0.0007349277947482182</v>
      </c>
      <c r="E1287" s="105">
        <v>2.6708640659641425</v>
      </c>
      <c r="F1287" s="102" t="s">
        <v>650</v>
      </c>
      <c r="G1287" s="102" t="b">
        <v>0</v>
      </c>
      <c r="H1287" s="102" t="b">
        <v>0</v>
      </c>
      <c r="I1287" s="102" t="b">
        <v>0</v>
      </c>
      <c r="J1287" s="102" t="b">
        <v>0</v>
      </c>
      <c r="K1287" s="102" t="b">
        <v>0</v>
      </c>
      <c r="L1287" s="102" t="b">
        <v>0</v>
      </c>
    </row>
    <row r="1288" spans="1:12" ht="15">
      <c r="A1288" s="103" t="s">
        <v>1214</v>
      </c>
      <c r="B1288" s="102" t="s">
        <v>1214</v>
      </c>
      <c r="C1288" s="102">
        <v>2</v>
      </c>
      <c r="D1288" s="105">
        <v>0.0007349277947482182</v>
      </c>
      <c r="E1288" s="105">
        <v>2.5459253293558426</v>
      </c>
      <c r="F1288" s="102" t="s">
        <v>650</v>
      </c>
      <c r="G1288" s="102" t="b">
        <v>0</v>
      </c>
      <c r="H1288" s="102" t="b">
        <v>0</v>
      </c>
      <c r="I1288" s="102" t="b">
        <v>0</v>
      </c>
      <c r="J1288" s="102" t="b">
        <v>0</v>
      </c>
      <c r="K1288" s="102" t="b">
        <v>0</v>
      </c>
      <c r="L1288" s="102" t="b">
        <v>0</v>
      </c>
    </row>
    <row r="1289" spans="1:12" ht="15">
      <c r="A1289" s="103" t="s">
        <v>1214</v>
      </c>
      <c r="B1289" s="102" t="s">
        <v>1215</v>
      </c>
      <c r="C1289" s="102">
        <v>2</v>
      </c>
      <c r="D1289" s="105">
        <v>0.0007349277947482182</v>
      </c>
      <c r="E1289" s="105">
        <v>2.5459253293558426</v>
      </c>
      <c r="F1289" s="102" t="s">
        <v>650</v>
      </c>
      <c r="G1289" s="102" t="b">
        <v>0</v>
      </c>
      <c r="H1289" s="102" t="b">
        <v>0</v>
      </c>
      <c r="I1289" s="102" t="b">
        <v>0</v>
      </c>
      <c r="J1289" s="102" t="b">
        <v>0</v>
      </c>
      <c r="K1289" s="102" t="b">
        <v>0</v>
      </c>
      <c r="L1289" s="102" t="b">
        <v>0</v>
      </c>
    </row>
    <row r="1290" spans="1:12" ht="15">
      <c r="A1290" s="103" t="s">
        <v>680</v>
      </c>
      <c r="B1290" s="102" t="s">
        <v>1181</v>
      </c>
      <c r="C1290" s="102">
        <v>2</v>
      </c>
      <c r="D1290" s="105">
        <v>0.0007349277947482182</v>
      </c>
      <c r="E1290" s="105">
        <v>1.7862574846662123</v>
      </c>
      <c r="F1290" s="102" t="s">
        <v>650</v>
      </c>
      <c r="G1290" s="102" t="b">
        <v>0</v>
      </c>
      <c r="H1290" s="102" t="b">
        <v>0</v>
      </c>
      <c r="I1290" s="102" t="b">
        <v>0</v>
      </c>
      <c r="J1290" s="102" t="b">
        <v>0</v>
      </c>
      <c r="K1290" s="102" t="b">
        <v>0</v>
      </c>
      <c r="L1290" s="102" t="b">
        <v>0</v>
      </c>
    </row>
    <row r="1291" spans="1:12" ht="15">
      <c r="A1291" s="103" t="s">
        <v>1181</v>
      </c>
      <c r="B1291" s="102" t="s">
        <v>1213</v>
      </c>
      <c r="C1291" s="102">
        <v>2</v>
      </c>
      <c r="D1291" s="105">
        <v>0.0007349277947482182</v>
      </c>
      <c r="E1291" s="105">
        <v>2.5459253293558426</v>
      </c>
      <c r="F1291" s="102" t="s">
        <v>650</v>
      </c>
      <c r="G1291" s="102" t="b">
        <v>0</v>
      </c>
      <c r="H1291" s="102" t="b">
        <v>0</v>
      </c>
      <c r="I1291" s="102" t="b">
        <v>0</v>
      </c>
      <c r="J1291" s="102" t="b">
        <v>0</v>
      </c>
      <c r="K1291" s="102" t="b">
        <v>0</v>
      </c>
      <c r="L1291" s="102" t="b">
        <v>0</v>
      </c>
    </row>
    <row r="1292" spans="1:12" ht="15">
      <c r="A1292" s="103" t="s">
        <v>1213</v>
      </c>
      <c r="B1292" s="102" t="s">
        <v>1215</v>
      </c>
      <c r="C1292" s="102">
        <v>2</v>
      </c>
      <c r="D1292" s="105">
        <v>0.0007349277947482182</v>
      </c>
      <c r="E1292" s="105">
        <v>2.5459253293558426</v>
      </c>
      <c r="F1292" s="102" t="s">
        <v>650</v>
      </c>
      <c r="G1292" s="102" t="b">
        <v>0</v>
      </c>
      <c r="H1292" s="102" t="b">
        <v>0</v>
      </c>
      <c r="I1292" s="102" t="b">
        <v>0</v>
      </c>
      <c r="J1292" s="102" t="b">
        <v>0</v>
      </c>
      <c r="K1292" s="102" t="b">
        <v>0</v>
      </c>
      <c r="L1292" s="102" t="b">
        <v>0</v>
      </c>
    </row>
    <row r="1293" spans="1:12" ht="15">
      <c r="A1293" s="103" t="s">
        <v>680</v>
      </c>
      <c r="B1293" s="102" t="s">
        <v>1919</v>
      </c>
      <c r="C1293" s="102">
        <v>2</v>
      </c>
      <c r="D1293" s="105">
        <v>0.0007349277947482182</v>
      </c>
      <c r="E1293" s="105">
        <v>2.0872874803301937</v>
      </c>
      <c r="F1293" s="102" t="s">
        <v>650</v>
      </c>
      <c r="G1293" s="102" t="b">
        <v>0</v>
      </c>
      <c r="H1293" s="102" t="b">
        <v>0</v>
      </c>
      <c r="I1293" s="102" t="b">
        <v>0</v>
      </c>
      <c r="J1293" s="102" t="b">
        <v>0</v>
      </c>
      <c r="K1293" s="102" t="b">
        <v>0</v>
      </c>
      <c r="L1293" s="102" t="b">
        <v>0</v>
      </c>
    </row>
    <row r="1294" spans="1:12" ht="15">
      <c r="A1294" s="103" t="s">
        <v>1919</v>
      </c>
      <c r="B1294" s="102" t="s">
        <v>683</v>
      </c>
      <c r="C1294" s="102">
        <v>2</v>
      </c>
      <c r="D1294" s="105">
        <v>0.0007349277947482182</v>
      </c>
      <c r="E1294" s="105">
        <v>1.8808135922807914</v>
      </c>
      <c r="F1294" s="102" t="s">
        <v>650</v>
      </c>
      <c r="G1294" s="102" t="b">
        <v>0</v>
      </c>
      <c r="H1294" s="102" t="b">
        <v>0</v>
      </c>
      <c r="I1294" s="102" t="b">
        <v>0</v>
      </c>
      <c r="J1294" s="102" t="b">
        <v>0</v>
      </c>
      <c r="K1294" s="102" t="b">
        <v>0</v>
      </c>
      <c r="L1294" s="102" t="b">
        <v>0</v>
      </c>
    </row>
    <row r="1295" spans="1:12" ht="15">
      <c r="A1295" s="103" t="s">
        <v>1018</v>
      </c>
      <c r="B1295" s="102" t="s">
        <v>1031</v>
      </c>
      <c r="C1295" s="102">
        <v>2</v>
      </c>
      <c r="D1295" s="105">
        <v>0.0007349277947482182</v>
      </c>
      <c r="E1295" s="105">
        <v>2.6708640659641425</v>
      </c>
      <c r="F1295" s="102" t="s">
        <v>650</v>
      </c>
      <c r="G1295" s="102" t="b">
        <v>0</v>
      </c>
      <c r="H1295" s="102" t="b">
        <v>0</v>
      </c>
      <c r="I1295" s="102" t="b">
        <v>0</v>
      </c>
      <c r="J1295" s="102" t="b">
        <v>0</v>
      </c>
      <c r="K1295" s="102" t="b">
        <v>0</v>
      </c>
      <c r="L1295" s="102" t="b">
        <v>0</v>
      </c>
    </row>
    <row r="1296" spans="1:12" ht="15">
      <c r="A1296" s="103" t="s">
        <v>1031</v>
      </c>
      <c r="B1296" s="102" t="s">
        <v>1228</v>
      </c>
      <c r="C1296" s="102">
        <v>2</v>
      </c>
      <c r="D1296" s="105">
        <v>0.0007349277947482182</v>
      </c>
      <c r="E1296" s="105">
        <v>3.147985320683805</v>
      </c>
      <c r="F1296" s="102" t="s">
        <v>650</v>
      </c>
      <c r="G1296" s="102" t="b">
        <v>0</v>
      </c>
      <c r="H1296" s="102" t="b">
        <v>0</v>
      </c>
      <c r="I1296" s="102" t="b">
        <v>0</v>
      </c>
      <c r="J1296" s="102" t="b">
        <v>0</v>
      </c>
      <c r="K1296" s="102" t="b">
        <v>0</v>
      </c>
      <c r="L1296" s="102" t="b">
        <v>0</v>
      </c>
    </row>
    <row r="1297" spans="1:12" ht="15">
      <c r="A1297" s="103" t="s">
        <v>1228</v>
      </c>
      <c r="B1297" s="102" t="s">
        <v>932</v>
      </c>
      <c r="C1297" s="102">
        <v>2</v>
      </c>
      <c r="D1297" s="105">
        <v>0.0007349277947482182</v>
      </c>
      <c r="E1297" s="105">
        <v>3.147985320683805</v>
      </c>
      <c r="F1297" s="102" t="s">
        <v>650</v>
      </c>
      <c r="G1297" s="102" t="b">
        <v>0</v>
      </c>
      <c r="H1297" s="102" t="b">
        <v>0</v>
      </c>
      <c r="I1297" s="102" t="b">
        <v>0</v>
      </c>
      <c r="J1297" s="102" t="b">
        <v>0</v>
      </c>
      <c r="K1297" s="102" t="b">
        <v>0</v>
      </c>
      <c r="L1297" s="102" t="b">
        <v>0</v>
      </c>
    </row>
    <row r="1298" spans="1:12" ht="15">
      <c r="A1298" s="103" t="s">
        <v>932</v>
      </c>
      <c r="B1298" s="102" t="s">
        <v>1920</v>
      </c>
      <c r="C1298" s="102">
        <v>2</v>
      </c>
      <c r="D1298" s="105">
        <v>0.0007349277947482182</v>
      </c>
      <c r="E1298" s="105">
        <v>3.147985320683805</v>
      </c>
      <c r="F1298" s="102" t="s">
        <v>650</v>
      </c>
      <c r="G1298" s="102" t="b">
        <v>0</v>
      </c>
      <c r="H1298" s="102" t="b">
        <v>0</v>
      </c>
      <c r="I1298" s="102" t="b">
        <v>0</v>
      </c>
      <c r="J1298" s="102" t="b">
        <v>0</v>
      </c>
      <c r="K1298" s="102" t="b">
        <v>0</v>
      </c>
      <c r="L1298" s="102" t="b">
        <v>0</v>
      </c>
    </row>
    <row r="1299" spans="1:12" ht="15">
      <c r="A1299" s="103" t="s">
        <v>1920</v>
      </c>
      <c r="B1299" s="102" t="s">
        <v>1371</v>
      </c>
      <c r="C1299" s="102">
        <v>2</v>
      </c>
      <c r="D1299" s="105">
        <v>0.0007349277947482182</v>
      </c>
      <c r="E1299" s="105">
        <v>3.147985320683805</v>
      </c>
      <c r="F1299" s="102" t="s">
        <v>650</v>
      </c>
      <c r="G1299" s="102" t="b">
        <v>0</v>
      </c>
      <c r="H1299" s="102" t="b">
        <v>0</v>
      </c>
      <c r="I1299" s="102" t="b">
        <v>0</v>
      </c>
      <c r="J1299" s="102" t="b">
        <v>0</v>
      </c>
      <c r="K1299" s="102" t="b">
        <v>0</v>
      </c>
      <c r="L1299" s="102" t="b">
        <v>0</v>
      </c>
    </row>
    <row r="1300" spans="1:12" ht="15">
      <c r="A1300" s="103" t="s">
        <v>1371</v>
      </c>
      <c r="B1300" s="102" t="s">
        <v>1921</v>
      </c>
      <c r="C1300" s="102">
        <v>2</v>
      </c>
      <c r="D1300" s="105">
        <v>0.0007349277947482182</v>
      </c>
      <c r="E1300" s="105">
        <v>3.147985320683805</v>
      </c>
      <c r="F1300" s="102" t="s">
        <v>650</v>
      </c>
      <c r="G1300" s="102" t="b">
        <v>0</v>
      </c>
      <c r="H1300" s="102" t="b">
        <v>0</v>
      </c>
      <c r="I1300" s="102" t="b">
        <v>0</v>
      </c>
      <c r="J1300" s="102" t="b">
        <v>1</v>
      </c>
      <c r="K1300" s="102" t="b">
        <v>0</v>
      </c>
      <c r="L1300" s="102" t="b">
        <v>0</v>
      </c>
    </row>
    <row r="1301" spans="1:12" ht="15">
      <c r="A1301" s="103" t="s">
        <v>1921</v>
      </c>
      <c r="B1301" s="102" t="s">
        <v>794</v>
      </c>
      <c r="C1301" s="102">
        <v>2</v>
      </c>
      <c r="D1301" s="105">
        <v>0.0007349277947482182</v>
      </c>
      <c r="E1301" s="105">
        <v>3.147985320683805</v>
      </c>
      <c r="F1301" s="102" t="s">
        <v>650</v>
      </c>
      <c r="G1301" s="102" t="b">
        <v>1</v>
      </c>
      <c r="H1301" s="102" t="b">
        <v>0</v>
      </c>
      <c r="I1301" s="102" t="b">
        <v>0</v>
      </c>
      <c r="J1301" s="102" t="b">
        <v>0</v>
      </c>
      <c r="K1301" s="102" t="b">
        <v>0</v>
      </c>
      <c r="L1301" s="102" t="b">
        <v>0</v>
      </c>
    </row>
    <row r="1302" spans="1:12" ht="15">
      <c r="A1302" s="103" t="s">
        <v>794</v>
      </c>
      <c r="B1302" s="102" t="s">
        <v>1025</v>
      </c>
      <c r="C1302" s="102">
        <v>2</v>
      </c>
      <c r="D1302" s="105">
        <v>0.0007349277947482182</v>
      </c>
      <c r="E1302" s="105">
        <v>3.147985320683805</v>
      </c>
      <c r="F1302" s="102" t="s">
        <v>650</v>
      </c>
      <c r="G1302" s="102" t="b">
        <v>0</v>
      </c>
      <c r="H1302" s="102" t="b">
        <v>0</v>
      </c>
      <c r="I1302" s="102" t="b">
        <v>0</v>
      </c>
      <c r="J1302" s="102" t="b">
        <v>0</v>
      </c>
      <c r="K1302" s="102" t="b">
        <v>0</v>
      </c>
      <c r="L1302" s="102" t="b">
        <v>0</v>
      </c>
    </row>
    <row r="1303" spans="1:12" ht="15">
      <c r="A1303" s="103" t="s">
        <v>1025</v>
      </c>
      <c r="B1303" s="102" t="s">
        <v>850</v>
      </c>
      <c r="C1303" s="102">
        <v>2</v>
      </c>
      <c r="D1303" s="105">
        <v>0.0007349277947482182</v>
      </c>
      <c r="E1303" s="105">
        <v>2.9718940616281238</v>
      </c>
      <c r="F1303" s="102" t="s">
        <v>650</v>
      </c>
      <c r="G1303" s="102" t="b">
        <v>0</v>
      </c>
      <c r="H1303" s="102" t="b">
        <v>0</v>
      </c>
      <c r="I1303" s="102" t="b">
        <v>0</v>
      </c>
      <c r="J1303" s="102" t="b">
        <v>1</v>
      </c>
      <c r="K1303" s="102" t="b">
        <v>0</v>
      </c>
      <c r="L1303" s="102" t="b">
        <v>0</v>
      </c>
    </row>
    <row r="1304" spans="1:12" ht="15">
      <c r="A1304" s="103" t="s">
        <v>850</v>
      </c>
      <c r="B1304" s="102" t="s">
        <v>682</v>
      </c>
      <c r="C1304" s="102">
        <v>2</v>
      </c>
      <c r="D1304" s="105">
        <v>0.0007349277947482182</v>
      </c>
      <c r="E1304" s="105">
        <v>1.9175363993055312</v>
      </c>
      <c r="F1304" s="102" t="s">
        <v>650</v>
      </c>
      <c r="G1304" s="102" t="b">
        <v>1</v>
      </c>
      <c r="H1304" s="102" t="b">
        <v>0</v>
      </c>
      <c r="I1304" s="102" t="b">
        <v>0</v>
      </c>
      <c r="J1304" s="102" t="b">
        <v>0</v>
      </c>
      <c r="K1304" s="102" t="b">
        <v>0</v>
      </c>
      <c r="L1304" s="102" t="b">
        <v>0</v>
      </c>
    </row>
    <row r="1305" spans="1:12" ht="15">
      <c r="A1305" s="103" t="s">
        <v>682</v>
      </c>
      <c r="B1305" s="102" t="s">
        <v>962</v>
      </c>
      <c r="C1305" s="102">
        <v>2</v>
      </c>
      <c r="D1305" s="105">
        <v>0.0007349277947482182</v>
      </c>
      <c r="E1305" s="105">
        <v>2.2185663949695122</v>
      </c>
      <c r="F1305" s="102" t="s">
        <v>650</v>
      </c>
      <c r="G1305" s="102" t="b">
        <v>0</v>
      </c>
      <c r="H1305" s="102" t="b">
        <v>0</v>
      </c>
      <c r="I1305" s="102" t="b">
        <v>0</v>
      </c>
      <c r="J1305" s="102" t="b">
        <v>0</v>
      </c>
      <c r="K1305" s="102" t="b">
        <v>0</v>
      </c>
      <c r="L1305" s="102" t="b">
        <v>0</v>
      </c>
    </row>
    <row r="1306" spans="1:12" ht="15">
      <c r="A1306" s="103" t="s">
        <v>962</v>
      </c>
      <c r="B1306" s="102" t="s">
        <v>1099</v>
      </c>
      <c r="C1306" s="102">
        <v>2</v>
      </c>
      <c r="D1306" s="105">
        <v>0.0007349277947482182</v>
      </c>
      <c r="E1306" s="105">
        <v>2.7958028025724424</v>
      </c>
      <c r="F1306" s="102" t="s">
        <v>650</v>
      </c>
      <c r="G1306" s="102" t="b">
        <v>0</v>
      </c>
      <c r="H1306" s="102" t="b">
        <v>0</v>
      </c>
      <c r="I1306" s="102" t="b">
        <v>0</v>
      </c>
      <c r="J1306" s="102" t="b">
        <v>0</v>
      </c>
      <c r="K1306" s="102" t="b">
        <v>0</v>
      </c>
      <c r="L1306" s="102" t="b">
        <v>0</v>
      </c>
    </row>
    <row r="1307" spans="1:12" ht="15">
      <c r="A1307" s="103" t="s">
        <v>1188</v>
      </c>
      <c r="B1307" s="102" t="s">
        <v>865</v>
      </c>
      <c r="C1307" s="102">
        <v>2</v>
      </c>
      <c r="D1307" s="105">
        <v>0.0007349277947482182</v>
      </c>
      <c r="E1307" s="105">
        <v>2.302887280669548</v>
      </c>
      <c r="F1307" s="102" t="s">
        <v>650</v>
      </c>
      <c r="G1307" s="102" t="b">
        <v>0</v>
      </c>
      <c r="H1307" s="102" t="b">
        <v>0</v>
      </c>
      <c r="I1307" s="102" t="b">
        <v>0</v>
      </c>
      <c r="J1307" s="102" t="b">
        <v>0</v>
      </c>
      <c r="K1307" s="102" t="b">
        <v>0</v>
      </c>
      <c r="L1307" s="102" t="b">
        <v>0</v>
      </c>
    </row>
    <row r="1308" spans="1:12" ht="15">
      <c r="A1308" s="103" t="s">
        <v>865</v>
      </c>
      <c r="B1308" s="102" t="s">
        <v>367</v>
      </c>
      <c r="C1308" s="102">
        <v>2</v>
      </c>
      <c r="D1308" s="105">
        <v>0.0007349277947482182</v>
      </c>
      <c r="E1308" s="105">
        <v>1.2714788164179243</v>
      </c>
      <c r="F1308" s="102" t="s">
        <v>650</v>
      </c>
      <c r="G1308" s="102" t="b">
        <v>0</v>
      </c>
      <c r="H1308" s="102" t="b">
        <v>0</v>
      </c>
      <c r="I1308" s="102" t="b">
        <v>0</v>
      </c>
      <c r="J1308" s="102" t="b">
        <v>0</v>
      </c>
      <c r="K1308" s="102" t="b">
        <v>0</v>
      </c>
      <c r="L1308" s="102" t="b">
        <v>0</v>
      </c>
    </row>
    <row r="1309" spans="1:12" ht="15">
      <c r="A1309" s="103" t="s">
        <v>947</v>
      </c>
      <c r="B1309" s="102" t="s">
        <v>1922</v>
      </c>
      <c r="C1309" s="102">
        <v>2</v>
      </c>
      <c r="D1309" s="105">
        <v>0.0007349277947482182</v>
      </c>
      <c r="E1309" s="105">
        <v>2.7500453120117676</v>
      </c>
      <c r="F1309" s="102" t="s">
        <v>650</v>
      </c>
      <c r="G1309" s="102" t="b">
        <v>0</v>
      </c>
      <c r="H1309" s="102" t="b">
        <v>0</v>
      </c>
      <c r="I1309" s="102" t="b">
        <v>0</v>
      </c>
      <c r="J1309" s="102" t="b">
        <v>0</v>
      </c>
      <c r="K1309" s="102" t="b">
        <v>0</v>
      </c>
      <c r="L1309" s="102" t="b">
        <v>0</v>
      </c>
    </row>
    <row r="1310" spans="1:12" ht="15">
      <c r="A1310" s="103" t="s">
        <v>1922</v>
      </c>
      <c r="B1310" s="102" t="s">
        <v>950</v>
      </c>
      <c r="C1310" s="102">
        <v>2</v>
      </c>
      <c r="D1310" s="105">
        <v>0.0007349277947482182</v>
      </c>
      <c r="E1310" s="105">
        <v>2.7500453120117676</v>
      </c>
      <c r="F1310" s="102" t="s">
        <v>650</v>
      </c>
      <c r="G1310" s="102" t="b">
        <v>0</v>
      </c>
      <c r="H1310" s="102" t="b">
        <v>0</v>
      </c>
      <c r="I1310" s="102" t="b">
        <v>0</v>
      </c>
      <c r="J1310" s="102" t="b">
        <v>0</v>
      </c>
      <c r="K1310" s="102" t="b">
        <v>0</v>
      </c>
      <c r="L1310" s="102" t="b">
        <v>0</v>
      </c>
    </row>
    <row r="1311" spans="1:12" ht="15">
      <c r="A1311" s="103" t="s">
        <v>950</v>
      </c>
      <c r="B1311" s="102" t="s">
        <v>1923</v>
      </c>
      <c r="C1311" s="102">
        <v>2</v>
      </c>
      <c r="D1311" s="105">
        <v>0.0007349277947482182</v>
      </c>
      <c r="E1311" s="105">
        <v>2.7500453120117676</v>
      </c>
      <c r="F1311" s="102" t="s">
        <v>650</v>
      </c>
      <c r="G1311" s="102" t="b">
        <v>0</v>
      </c>
      <c r="H1311" s="102" t="b">
        <v>0</v>
      </c>
      <c r="I1311" s="102" t="b">
        <v>0</v>
      </c>
      <c r="J1311" s="102" t="b">
        <v>0</v>
      </c>
      <c r="K1311" s="102" t="b">
        <v>0</v>
      </c>
      <c r="L1311" s="102" t="b">
        <v>0</v>
      </c>
    </row>
    <row r="1312" spans="1:12" ht="15">
      <c r="A1312" s="103" t="s">
        <v>1923</v>
      </c>
      <c r="B1312" s="102" t="s">
        <v>683</v>
      </c>
      <c r="C1312" s="102">
        <v>2</v>
      </c>
      <c r="D1312" s="105">
        <v>0.0007349277947482182</v>
      </c>
      <c r="E1312" s="105">
        <v>1.8808135922807914</v>
      </c>
      <c r="F1312" s="102" t="s">
        <v>650</v>
      </c>
      <c r="G1312" s="102" t="b">
        <v>0</v>
      </c>
      <c r="H1312" s="102" t="b">
        <v>0</v>
      </c>
      <c r="I1312" s="102" t="b">
        <v>0</v>
      </c>
      <c r="J1312" s="102" t="b">
        <v>0</v>
      </c>
      <c r="K1312" s="102" t="b">
        <v>0</v>
      </c>
      <c r="L1312" s="102" t="b">
        <v>0</v>
      </c>
    </row>
    <row r="1313" spans="1:12" ht="15">
      <c r="A1313" s="103" t="s">
        <v>676</v>
      </c>
      <c r="B1313" s="102" t="s">
        <v>1924</v>
      </c>
      <c r="C1313" s="102">
        <v>2</v>
      </c>
      <c r="D1313" s="105">
        <v>0.0007349277947482182</v>
      </c>
      <c r="E1313" s="105">
        <v>2.0872874803301937</v>
      </c>
      <c r="F1313" s="102" t="s">
        <v>650</v>
      </c>
      <c r="G1313" s="102" t="b">
        <v>0</v>
      </c>
      <c r="H1313" s="102" t="b">
        <v>0</v>
      </c>
      <c r="I1313" s="102" t="b">
        <v>0</v>
      </c>
      <c r="J1313" s="102" t="b">
        <v>0</v>
      </c>
      <c r="K1313" s="102" t="b">
        <v>0</v>
      </c>
      <c r="L1313" s="102" t="b">
        <v>0</v>
      </c>
    </row>
    <row r="1314" spans="1:12" ht="15">
      <c r="A1314" s="103" t="s">
        <v>1924</v>
      </c>
      <c r="B1314" s="102" t="s">
        <v>1147</v>
      </c>
      <c r="C1314" s="102">
        <v>2</v>
      </c>
      <c r="D1314" s="105">
        <v>0.0007349277947482182</v>
      </c>
      <c r="E1314" s="105">
        <v>3.147985320683805</v>
      </c>
      <c r="F1314" s="102" t="s">
        <v>650</v>
      </c>
      <c r="G1314" s="102" t="b">
        <v>0</v>
      </c>
      <c r="H1314" s="102" t="b">
        <v>0</v>
      </c>
      <c r="I1314" s="102" t="b">
        <v>0</v>
      </c>
      <c r="J1314" s="102" t="b">
        <v>0</v>
      </c>
      <c r="K1314" s="102" t="b">
        <v>0</v>
      </c>
      <c r="L1314" s="102" t="b">
        <v>0</v>
      </c>
    </row>
    <row r="1315" spans="1:12" ht="15">
      <c r="A1315" s="103" t="s">
        <v>1147</v>
      </c>
      <c r="B1315" s="102" t="s">
        <v>702</v>
      </c>
      <c r="C1315" s="102">
        <v>2</v>
      </c>
      <c r="D1315" s="105">
        <v>0.0007349277947482182</v>
      </c>
      <c r="E1315" s="105">
        <v>2.4076226311895614</v>
      </c>
      <c r="F1315" s="102" t="s">
        <v>650</v>
      </c>
      <c r="G1315" s="102" t="b">
        <v>0</v>
      </c>
      <c r="H1315" s="102" t="b">
        <v>0</v>
      </c>
      <c r="I1315" s="102" t="b">
        <v>0</v>
      </c>
      <c r="J1315" s="102" t="b">
        <v>0</v>
      </c>
      <c r="K1315" s="102" t="b">
        <v>0</v>
      </c>
      <c r="L1315" s="102" t="b">
        <v>0</v>
      </c>
    </row>
    <row r="1316" spans="1:12" ht="15">
      <c r="A1316" s="103" t="s">
        <v>367</v>
      </c>
      <c r="B1316" s="102" t="s">
        <v>1925</v>
      </c>
      <c r="C1316" s="102">
        <v>2</v>
      </c>
      <c r="D1316" s="105">
        <v>0.0007349277947482182</v>
      </c>
      <c r="E1316" s="105">
        <v>1.7958028025724426</v>
      </c>
      <c r="F1316" s="102" t="s">
        <v>650</v>
      </c>
      <c r="G1316" s="102" t="b">
        <v>0</v>
      </c>
      <c r="H1316" s="102" t="b">
        <v>0</v>
      </c>
      <c r="I1316" s="102" t="b">
        <v>0</v>
      </c>
      <c r="J1316" s="102" t="b">
        <v>0</v>
      </c>
      <c r="K1316" s="102" t="b">
        <v>0</v>
      </c>
      <c r="L1316" s="102" t="b">
        <v>0</v>
      </c>
    </row>
    <row r="1317" spans="1:12" ht="15">
      <c r="A1317" s="103" t="s">
        <v>1925</v>
      </c>
      <c r="B1317" s="102" t="s">
        <v>1926</v>
      </c>
      <c r="C1317" s="102">
        <v>2</v>
      </c>
      <c r="D1317" s="105">
        <v>0.0007349277947482182</v>
      </c>
      <c r="E1317" s="105">
        <v>3.147985320683805</v>
      </c>
      <c r="F1317" s="102" t="s">
        <v>650</v>
      </c>
      <c r="G1317" s="102" t="b">
        <v>0</v>
      </c>
      <c r="H1317" s="102" t="b">
        <v>0</v>
      </c>
      <c r="I1317" s="102" t="b">
        <v>0</v>
      </c>
      <c r="J1317" s="102" t="b">
        <v>0</v>
      </c>
      <c r="K1317" s="102" t="b">
        <v>0</v>
      </c>
      <c r="L1317" s="102" t="b">
        <v>0</v>
      </c>
    </row>
    <row r="1318" spans="1:12" ht="15">
      <c r="A1318" s="103" t="s">
        <v>1926</v>
      </c>
      <c r="B1318" s="102" t="s">
        <v>710</v>
      </c>
      <c r="C1318" s="102">
        <v>2</v>
      </c>
      <c r="D1318" s="105">
        <v>0.0007349277947482182</v>
      </c>
      <c r="E1318" s="105">
        <v>2.846955325019824</v>
      </c>
      <c r="F1318" s="102" t="s">
        <v>650</v>
      </c>
      <c r="G1318" s="102" t="b">
        <v>0</v>
      </c>
      <c r="H1318" s="102" t="b">
        <v>0</v>
      </c>
      <c r="I1318" s="102" t="b">
        <v>0</v>
      </c>
      <c r="J1318" s="102" t="b">
        <v>0</v>
      </c>
      <c r="K1318" s="102" t="b">
        <v>0</v>
      </c>
      <c r="L1318" s="102" t="b">
        <v>0</v>
      </c>
    </row>
    <row r="1319" spans="1:12" ht="15">
      <c r="A1319" s="103" t="s">
        <v>671</v>
      </c>
      <c r="B1319" s="102" t="s">
        <v>1927</v>
      </c>
      <c r="C1319" s="102">
        <v>2</v>
      </c>
      <c r="D1319" s="105">
        <v>0.0007349277947482182</v>
      </c>
      <c r="E1319" s="105">
        <v>1.509496063729168</v>
      </c>
      <c r="F1319" s="102" t="s">
        <v>650</v>
      </c>
      <c r="G1319" s="102" t="b">
        <v>0</v>
      </c>
      <c r="H1319" s="102" t="b">
        <v>0</v>
      </c>
      <c r="I1319" s="102" t="b">
        <v>0</v>
      </c>
      <c r="J1319" s="102" t="b">
        <v>0</v>
      </c>
      <c r="K1319" s="102" t="b">
        <v>0</v>
      </c>
      <c r="L1319" s="102" t="b">
        <v>0</v>
      </c>
    </row>
    <row r="1320" spans="1:12" ht="15">
      <c r="A1320" s="103" t="s">
        <v>1927</v>
      </c>
      <c r="B1320" s="102" t="s">
        <v>1928</v>
      </c>
      <c r="C1320" s="102">
        <v>2</v>
      </c>
      <c r="D1320" s="105">
        <v>0.0007349277947482182</v>
      </c>
      <c r="E1320" s="105">
        <v>3.147985320683805</v>
      </c>
      <c r="F1320" s="102" t="s">
        <v>650</v>
      </c>
      <c r="G1320" s="102" t="b">
        <v>0</v>
      </c>
      <c r="H1320" s="102" t="b">
        <v>0</v>
      </c>
      <c r="I1320" s="102" t="b">
        <v>0</v>
      </c>
      <c r="J1320" s="102" t="b">
        <v>0</v>
      </c>
      <c r="K1320" s="102" t="b">
        <v>0</v>
      </c>
      <c r="L1320" s="102" t="b">
        <v>0</v>
      </c>
    </row>
    <row r="1321" spans="1:12" ht="15">
      <c r="A1321" s="103" t="s">
        <v>1928</v>
      </c>
      <c r="B1321" s="102" t="s">
        <v>1105</v>
      </c>
      <c r="C1321" s="102">
        <v>2</v>
      </c>
      <c r="D1321" s="105">
        <v>0.0007349277947482182</v>
      </c>
      <c r="E1321" s="105">
        <v>2.9718940616281238</v>
      </c>
      <c r="F1321" s="102" t="s">
        <v>650</v>
      </c>
      <c r="G1321" s="102" t="b">
        <v>0</v>
      </c>
      <c r="H1321" s="102" t="b">
        <v>0</v>
      </c>
      <c r="I1321" s="102" t="b">
        <v>0</v>
      </c>
      <c r="J1321" s="102" t="b">
        <v>0</v>
      </c>
      <c r="K1321" s="102" t="b">
        <v>0</v>
      </c>
      <c r="L1321" s="102" t="b">
        <v>0</v>
      </c>
    </row>
    <row r="1322" spans="1:12" ht="15">
      <c r="A1322" s="103" t="s">
        <v>1105</v>
      </c>
      <c r="B1322" s="102" t="s">
        <v>1929</v>
      </c>
      <c r="C1322" s="102">
        <v>2</v>
      </c>
      <c r="D1322" s="105">
        <v>0.0007349277947482182</v>
      </c>
      <c r="E1322" s="105">
        <v>2.9718940616281238</v>
      </c>
      <c r="F1322" s="102" t="s">
        <v>650</v>
      </c>
      <c r="G1322" s="102" t="b">
        <v>0</v>
      </c>
      <c r="H1322" s="102" t="b">
        <v>0</v>
      </c>
      <c r="I1322" s="102" t="b">
        <v>0</v>
      </c>
      <c r="J1322" s="102" t="b">
        <v>0</v>
      </c>
      <c r="K1322" s="102" t="b">
        <v>0</v>
      </c>
      <c r="L1322" s="102" t="b">
        <v>0</v>
      </c>
    </row>
    <row r="1323" spans="1:12" ht="15">
      <c r="A1323" s="103" t="s">
        <v>1929</v>
      </c>
      <c r="B1323" s="102" t="s">
        <v>1930</v>
      </c>
      <c r="C1323" s="102">
        <v>2</v>
      </c>
      <c r="D1323" s="105">
        <v>0.0007349277947482182</v>
      </c>
      <c r="E1323" s="105">
        <v>3.147985320683805</v>
      </c>
      <c r="F1323" s="102" t="s">
        <v>650</v>
      </c>
      <c r="G1323" s="102" t="b">
        <v>0</v>
      </c>
      <c r="H1323" s="102" t="b">
        <v>0</v>
      </c>
      <c r="I1323" s="102" t="b">
        <v>0</v>
      </c>
      <c r="J1323" s="102" t="b">
        <v>0</v>
      </c>
      <c r="K1323" s="102" t="b">
        <v>0</v>
      </c>
      <c r="L1323" s="102" t="b">
        <v>0</v>
      </c>
    </row>
    <row r="1324" spans="1:12" ht="15">
      <c r="A1324" s="103" t="s">
        <v>1930</v>
      </c>
      <c r="B1324" s="102" t="s">
        <v>1011</v>
      </c>
      <c r="C1324" s="102">
        <v>2</v>
      </c>
      <c r="D1324" s="105">
        <v>0.0007349277947482182</v>
      </c>
      <c r="E1324" s="105">
        <v>3.147985320683805</v>
      </c>
      <c r="F1324" s="102" t="s">
        <v>650</v>
      </c>
      <c r="G1324" s="102" t="b">
        <v>0</v>
      </c>
      <c r="H1324" s="102" t="b">
        <v>0</v>
      </c>
      <c r="I1324" s="102" t="b">
        <v>0</v>
      </c>
      <c r="J1324" s="102" t="b">
        <v>0</v>
      </c>
      <c r="K1324" s="102" t="b">
        <v>0</v>
      </c>
      <c r="L1324" s="102" t="b">
        <v>0</v>
      </c>
    </row>
    <row r="1325" spans="1:12" ht="15">
      <c r="A1325" s="103" t="s">
        <v>1011</v>
      </c>
      <c r="B1325" s="102" t="s">
        <v>1931</v>
      </c>
      <c r="C1325" s="102">
        <v>2</v>
      </c>
      <c r="D1325" s="105">
        <v>0.0007349277947482182</v>
      </c>
      <c r="E1325" s="105">
        <v>3.147985320683805</v>
      </c>
      <c r="F1325" s="102" t="s">
        <v>650</v>
      </c>
      <c r="G1325" s="102" t="b">
        <v>0</v>
      </c>
      <c r="H1325" s="102" t="b">
        <v>0</v>
      </c>
      <c r="I1325" s="102" t="b">
        <v>0</v>
      </c>
      <c r="J1325" s="102" t="b">
        <v>0</v>
      </c>
      <c r="K1325" s="102" t="b">
        <v>0</v>
      </c>
      <c r="L1325" s="102" t="b">
        <v>0</v>
      </c>
    </row>
    <row r="1326" spans="1:12" ht="15">
      <c r="A1326" s="103" t="s">
        <v>1931</v>
      </c>
      <c r="B1326" s="102" t="s">
        <v>1932</v>
      </c>
      <c r="C1326" s="102">
        <v>2</v>
      </c>
      <c r="D1326" s="105">
        <v>0.0007349277947482182</v>
      </c>
      <c r="E1326" s="105">
        <v>3.147985320683805</v>
      </c>
      <c r="F1326" s="102" t="s">
        <v>650</v>
      </c>
      <c r="G1326" s="102" t="b">
        <v>0</v>
      </c>
      <c r="H1326" s="102" t="b">
        <v>0</v>
      </c>
      <c r="I1326" s="102" t="b">
        <v>0</v>
      </c>
      <c r="J1326" s="102" t="b">
        <v>0</v>
      </c>
      <c r="K1326" s="102" t="b">
        <v>1</v>
      </c>
      <c r="L1326" s="102" t="b">
        <v>0</v>
      </c>
    </row>
    <row r="1327" spans="1:12" ht="15">
      <c r="A1327" s="103" t="s">
        <v>1932</v>
      </c>
      <c r="B1327" s="102" t="s">
        <v>1018</v>
      </c>
      <c r="C1327" s="102">
        <v>2</v>
      </c>
      <c r="D1327" s="105">
        <v>0.0007349277947482182</v>
      </c>
      <c r="E1327" s="105">
        <v>2.6708640659641425</v>
      </c>
      <c r="F1327" s="102" t="s">
        <v>650</v>
      </c>
      <c r="G1327" s="102" t="b">
        <v>0</v>
      </c>
      <c r="H1327" s="102" t="b">
        <v>1</v>
      </c>
      <c r="I1327" s="102" t="b">
        <v>0</v>
      </c>
      <c r="J1327" s="102" t="b">
        <v>0</v>
      </c>
      <c r="K1327" s="102" t="b">
        <v>0</v>
      </c>
      <c r="L1327" s="102" t="b">
        <v>0</v>
      </c>
    </row>
    <row r="1328" spans="1:12" ht="15">
      <c r="A1328" s="103" t="s">
        <v>676</v>
      </c>
      <c r="B1328" s="102" t="s">
        <v>1396</v>
      </c>
      <c r="C1328" s="102">
        <v>2</v>
      </c>
      <c r="D1328" s="105">
        <v>0.0007349277947482182</v>
      </c>
      <c r="E1328" s="105">
        <v>2.0872874803301937</v>
      </c>
      <c r="F1328" s="102" t="s">
        <v>650</v>
      </c>
      <c r="G1328" s="102" t="b">
        <v>0</v>
      </c>
      <c r="H1328" s="102" t="b">
        <v>0</v>
      </c>
      <c r="I1328" s="102" t="b">
        <v>0</v>
      </c>
      <c r="J1328" s="102" t="b">
        <v>0</v>
      </c>
      <c r="K1328" s="102" t="b">
        <v>0</v>
      </c>
      <c r="L1328" s="102" t="b">
        <v>0</v>
      </c>
    </row>
    <row r="1329" spans="1:12" ht="15">
      <c r="A1329" s="103" t="s">
        <v>1396</v>
      </c>
      <c r="B1329" s="102" t="s">
        <v>702</v>
      </c>
      <c r="C1329" s="102">
        <v>2</v>
      </c>
      <c r="D1329" s="105">
        <v>0.0007349277947482182</v>
      </c>
      <c r="E1329" s="105">
        <v>2.4076226311895614</v>
      </c>
      <c r="F1329" s="102" t="s">
        <v>650</v>
      </c>
      <c r="G1329" s="102" t="b">
        <v>0</v>
      </c>
      <c r="H1329" s="102" t="b">
        <v>0</v>
      </c>
      <c r="I1329" s="102" t="b">
        <v>0</v>
      </c>
      <c r="J1329" s="102" t="b">
        <v>0</v>
      </c>
      <c r="K1329" s="102" t="b">
        <v>0</v>
      </c>
      <c r="L1329" s="102" t="b">
        <v>0</v>
      </c>
    </row>
    <row r="1330" spans="1:12" ht="15">
      <c r="A1330" s="103" t="s">
        <v>367</v>
      </c>
      <c r="B1330" s="102" t="s">
        <v>1933</v>
      </c>
      <c r="C1330" s="102">
        <v>2</v>
      </c>
      <c r="D1330" s="105">
        <v>0.0007349277947482182</v>
      </c>
      <c r="E1330" s="105">
        <v>1.7958028025724426</v>
      </c>
      <c r="F1330" s="102" t="s">
        <v>650</v>
      </c>
      <c r="G1330" s="102" t="b">
        <v>0</v>
      </c>
      <c r="H1330" s="102" t="b">
        <v>0</v>
      </c>
      <c r="I1330" s="102" t="b">
        <v>0</v>
      </c>
      <c r="J1330" s="102" t="b">
        <v>0</v>
      </c>
      <c r="K1330" s="102" t="b">
        <v>0</v>
      </c>
      <c r="L1330" s="102" t="b">
        <v>0</v>
      </c>
    </row>
    <row r="1331" spans="1:12" ht="15">
      <c r="A1331" s="103" t="s">
        <v>1933</v>
      </c>
      <c r="B1331" s="102" t="s">
        <v>1053</v>
      </c>
      <c r="C1331" s="102">
        <v>2</v>
      </c>
      <c r="D1331" s="105">
        <v>0.0007349277947482182</v>
      </c>
      <c r="E1331" s="105">
        <v>2.9718940616281238</v>
      </c>
      <c r="F1331" s="102" t="s">
        <v>650</v>
      </c>
      <c r="G1331" s="102" t="b">
        <v>0</v>
      </c>
      <c r="H1331" s="102" t="b">
        <v>0</v>
      </c>
      <c r="I1331" s="102" t="b">
        <v>0</v>
      </c>
      <c r="J1331" s="102" t="b">
        <v>0</v>
      </c>
      <c r="K1331" s="102" t="b">
        <v>0</v>
      </c>
      <c r="L1331" s="102" t="b">
        <v>0</v>
      </c>
    </row>
    <row r="1332" spans="1:12" ht="15">
      <c r="A1332" s="103" t="s">
        <v>1053</v>
      </c>
      <c r="B1332" s="102" t="s">
        <v>753</v>
      </c>
      <c r="C1332" s="102">
        <v>2</v>
      </c>
      <c r="D1332" s="105">
        <v>0.0007349277947482182</v>
      </c>
      <c r="E1332" s="105">
        <v>2.6708640659641425</v>
      </c>
      <c r="F1332" s="102" t="s">
        <v>650</v>
      </c>
      <c r="G1332" s="102" t="b">
        <v>0</v>
      </c>
      <c r="H1332" s="102" t="b">
        <v>0</v>
      </c>
      <c r="I1332" s="102" t="b">
        <v>0</v>
      </c>
      <c r="J1332" s="102" t="b">
        <v>0</v>
      </c>
      <c r="K1332" s="102" t="b">
        <v>0</v>
      </c>
      <c r="L1332" s="102" t="b">
        <v>0</v>
      </c>
    </row>
    <row r="1333" spans="1:12" ht="15">
      <c r="A1333" s="103" t="s">
        <v>753</v>
      </c>
      <c r="B1333" s="102" t="s">
        <v>367</v>
      </c>
      <c r="C1333" s="102">
        <v>2</v>
      </c>
      <c r="D1333" s="105">
        <v>0.0007349277947482182</v>
      </c>
      <c r="E1333" s="105">
        <v>1.5145168651042187</v>
      </c>
      <c r="F1333" s="102" t="s">
        <v>650</v>
      </c>
      <c r="G1333" s="102" t="b">
        <v>0</v>
      </c>
      <c r="H1333" s="102" t="b">
        <v>0</v>
      </c>
      <c r="I1333" s="102" t="b">
        <v>0</v>
      </c>
      <c r="J1333" s="102" t="b">
        <v>0</v>
      </c>
      <c r="K1333" s="102" t="b">
        <v>0</v>
      </c>
      <c r="L1333" s="102" t="b">
        <v>0</v>
      </c>
    </row>
    <row r="1334" spans="1:12" ht="15">
      <c r="A1334" s="103" t="s">
        <v>704</v>
      </c>
      <c r="B1334" s="102" t="s">
        <v>803</v>
      </c>
      <c r="C1334" s="102">
        <v>2</v>
      </c>
      <c r="D1334" s="105">
        <v>0.0007349277947482182</v>
      </c>
      <c r="E1334" s="105">
        <v>2.158980704985268</v>
      </c>
      <c r="F1334" s="102" t="s">
        <v>650</v>
      </c>
      <c r="G1334" s="102" t="b">
        <v>0</v>
      </c>
      <c r="H1334" s="102" t="b">
        <v>0</v>
      </c>
      <c r="I1334" s="102" t="b">
        <v>0</v>
      </c>
      <c r="J1334" s="102" t="b">
        <v>0</v>
      </c>
      <c r="K1334" s="102" t="b">
        <v>0</v>
      </c>
      <c r="L1334" s="102" t="b">
        <v>0</v>
      </c>
    </row>
    <row r="1335" spans="1:12" ht="15">
      <c r="A1335" s="103" t="s">
        <v>803</v>
      </c>
      <c r="B1335" s="102" t="s">
        <v>1082</v>
      </c>
      <c r="C1335" s="102">
        <v>2</v>
      </c>
      <c r="D1335" s="105">
        <v>0.0007349277947482182</v>
      </c>
      <c r="E1335" s="105">
        <v>2.9718940616281238</v>
      </c>
      <c r="F1335" s="102" t="s">
        <v>650</v>
      </c>
      <c r="G1335" s="102" t="b">
        <v>0</v>
      </c>
      <c r="H1335" s="102" t="b">
        <v>0</v>
      </c>
      <c r="I1335" s="102" t="b">
        <v>0</v>
      </c>
      <c r="J1335" s="102" t="b">
        <v>0</v>
      </c>
      <c r="K1335" s="102" t="b">
        <v>0</v>
      </c>
      <c r="L1335" s="102" t="b">
        <v>0</v>
      </c>
    </row>
    <row r="1336" spans="1:12" ht="15">
      <c r="A1336" s="103" t="s">
        <v>1082</v>
      </c>
      <c r="B1336" s="102" t="s">
        <v>1934</v>
      </c>
      <c r="C1336" s="102">
        <v>2</v>
      </c>
      <c r="D1336" s="105">
        <v>0.0007349277947482182</v>
      </c>
      <c r="E1336" s="105">
        <v>3.147985320683805</v>
      </c>
      <c r="F1336" s="102" t="s">
        <v>650</v>
      </c>
      <c r="G1336" s="102" t="b">
        <v>0</v>
      </c>
      <c r="H1336" s="102" t="b">
        <v>0</v>
      </c>
      <c r="I1336" s="102" t="b">
        <v>0</v>
      </c>
      <c r="J1336" s="102" t="b">
        <v>0</v>
      </c>
      <c r="K1336" s="102" t="b">
        <v>1</v>
      </c>
      <c r="L1336" s="102" t="b">
        <v>0</v>
      </c>
    </row>
    <row r="1337" spans="1:12" ht="15">
      <c r="A1337" s="103" t="s">
        <v>1934</v>
      </c>
      <c r="B1337" s="102" t="s">
        <v>1447</v>
      </c>
      <c r="C1337" s="102">
        <v>2</v>
      </c>
      <c r="D1337" s="105">
        <v>0.0007349277947482182</v>
      </c>
      <c r="E1337" s="105">
        <v>2.9718940616281238</v>
      </c>
      <c r="F1337" s="102" t="s">
        <v>650</v>
      </c>
      <c r="G1337" s="102" t="b">
        <v>0</v>
      </c>
      <c r="H1337" s="102" t="b">
        <v>1</v>
      </c>
      <c r="I1337" s="102" t="b">
        <v>0</v>
      </c>
      <c r="J1337" s="102" t="b">
        <v>0</v>
      </c>
      <c r="K1337" s="102" t="b">
        <v>0</v>
      </c>
      <c r="L1337" s="102" t="b">
        <v>0</v>
      </c>
    </row>
    <row r="1338" spans="1:12" ht="15">
      <c r="A1338" s="103" t="s">
        <v>1447</v>
      </c>
      <c r="B1338" s="102" t="s">
        <v>672</v>
      </c>
      <c r="C1338" s="102">
        <v>2</v>
      </c>
      <c r="D1338" s="105">
        <v>0.0007349277947482182</v>
      </c>
      <c r="E1338" s="105">
        <v>1.6708640659641427</v>
      </c>
      <c r="F1338" s="102" t="s">
        <v>650</v>
      </c>
      <c r="G1338" s="102" t="b">
        <v>0</v>
      </c>
      <c r="H1338" s="102" t="b">
        <v>0</v>
      </c>
      <c r="I1338" s="102" t="b">
        <v>0</v>
      </c>
      <c r="J1338" s="102" t="b">
        <v>0</v>
      </c>
      <c r="K1338" s="102" t="b">
        <v>0</v>
      </c>
      <c r="L1338" s="102" t="b">
        <v>0</v>
      </c>
    </row>
    <row r="1339" spans="1:12" ht="15">
      <c r="A1339" s="103" t="s">
        <v>672</v>
      </c>
      <c r="B1339" s="102" t="s">
        <v>683</v>
      </c>
      <c r="C1339" s="102">
        <v>2</v>
      </c>
      <c r="D1339" s="105">
        <v>0.0007349277947482182</v>
      </c>
      <c r="E1339" s="105">
        <v>0.5797835966168102</v>
      </c>
      <c r="F1339" s="102" t="s">
        <v>650</v>
      </c>
      <c r="G1339" s="102" t="b">
        <v>0</v>
      </c>
      <c r="H1339" s="102" t="b">
        <v>0</v>
      </c>
      <c r="I1339" s="102" t="b">
        <v>0</v>
      </c>
      <c r="J1339" s="102" t="b">
        <v>0</v>
      </c>
      <c r="K1339" s="102" t="b">
        <v>0</v>
      </c>
      <c r="L1339" s="102" t="b">
        <v>0</v>
      </c>
    </row>
    <row r="1340" spans="1:12" ht="15">
      <c r="A1340" s="103" t="s">
        <v>671</v>
      </c>
      <c r="B1340" s="102" t="s">
        <v>929</v>
      </c>
      <c r="C1340" s="102">
        <v>2</v>
      </c>
      <c r="D1340" s="105">
        <v>0.0007349277947482182</v>
      </c>
      <c r="E1340" s="105">
        <v>1.0323748090095053</v>
      </c>
      <c r="F1340" s="102" t="s">
        <v>650</v>
      </c>
      <c r="G1340" s="102" t="b">
        <v>0</v>
      </c>
      <c r="H1340" s="102" t="b">
        <v>0</v>
      </c>
      <c r="I1340" s="102" t="b">
        <v>0</v>
      </c>
      <c r="J1340" s="102" t="b">
        <v>0</v>
      </c>
      <c r="K1340" s="102" t="b">
        <v>0</v>
      </c>
      <c r="L1340" s="102" t="b">
        <v>0</v>
      </c>
    </row>
    <row r="1341" spans="1:12" ht="15">
      <c r="A1341" s="103" t="s">
        <v>929</v>
      </c>
      <c r="B1341" s="102" t="s">
        <v>673</v>
      </c>
      <c r="C1341" s="102">
        <v>2</v>
      </c>
      <c r="D1341" s="105">
        <v>0.0007349277947482182</v>
      </c>
      <c r="E1341" s="105">
        <v>1.5739540529560863</v>
      </c>
      <c r="F1341" s="102" t="s">
        <v>650</v>
      </c>
      <c r="G1341" s="102" t="b">
        <v>0</v>
      </c>
      <c r="H1341" s="102" t="b">
        <v>0</v>
      </c>
      <c r="I1341" s="102" t="b">
        <v>0</v>
      </c>
      <c r="J1341" s="102" t="b">
        <v>0</v>
      </c>
      <c r="K1341" s="102" t="b">
        <v>0</v>
      </c>
      <c r="L1341" s="102" t="b">
        <v>0</v>
      </c>
    </row>
    <row r="1342" spans="1:12" ht="15">
      <c r="A1342" s="103" t="s">
        <v>835</v>
      </c>
      <c r="B1342" s="102" t="s">
        <v>673</v>
      </c>
      <c r="C1342" s="102">
        <v>2</v>
      </c>
      <c r="D1342" s="105">
        <v>0.0007349277947482182</v>
      </c>
      <c r="E1342" s="105">
        <v>1.35210530333973</v>
      </c>
      <c r="F1342" s="102" t="s">
        <v>650</v>
      </c>
      <c r="G1342" s="102" t="b">
        <v>0</v>
      </c>
      <c r="H1342" s="102" t="b">
        <v>0</v>
      </c>
      <c r="I1342" s="102" t="b">
        <v>0</v>
      </c>
      <c r="J1342" s="102" t="b">
        <v>0</v>
      </c>
      <c r="K1342" s="102" t="b">
        <v>0</v>
      </c>
      <c r="L1342" s="102" t="b">
        <v>0</v>
      </c>
    </row>
    <row r="1343" spans="1:12" ht="15">
      <c r="A1343" s="103" t="s">
        <v>673</v>
      </c>
      <c r="B1343" s="102" t="s">
        <v>788</v>
      </c>
      <c r="C1343" s="102">
        <v>2</v>
      </c>
      <c r="D1343" s="105">
        <v>0.0007349277947482182</v>
      </c>
      <c r="E1343" s="105">
        <v>1.8749840486200675</v>
      </c>
      <c r="F1343" s="102" t="s">
        <v>650</v>
      </c>
      <c r="G1343" s="102" t="b">
        <v>0</v>
      </c>
      <c r="H1343" s="102" t="b">
        <v>0</v>
      </c>
      <c r="I1343" s="102" t="b">
        <v>0</v>
      </c>
      <c r="J1343" s="102" t="b">
        <v>0</v>
      </c>
      <c r="K1343" s="102" t="b">
        <v>0</v>
      </c>
      <c r="L1343" s="102" t="b">
        <v>0</v>
      </c>
    </row>
    <row r="1344" spans="1:12" ht="15">
      <c r="A1344" s="103" t="s">
        <v>788</v>
      </c>
      <c r="B1344" s="102" t="s">
        <v>725</v>
      </c>
      <c r="C1344" s="102">
        <v>2</v>
      </c>
      <c r="D1344" s="105">
        <v>0.0007349277947482182</v>
      </c>
      <c r="E1344" s="105">
        <v>2.23153137213388</v>
      </c>
      <c r="F1344" s="102" t="s">
        <v>650</v>
      </c>
      <c r="G1344" s="102" t="b">
        <v>0</v>
      </c>
      <c r="H1344" s="102" t="b">
        <v>0</v>
      </c>
      <c r="I1344" s="102" t="b">
        <v>0</v>
      </c>
      <c r="J1344" s="102" t="b">
        <v>0</v>
      </c>
      <c r="K1344" s="102" t="b">
        <v>0</v>
      </c>
      <c r="L1344" s="102" t="b">
        <v>0</v>
      </c>
    </row>
    <row r="1345" spans="1:12" ht="15">
      <c r="A1345" s="103" t="s">
        <v>835</v>
      </c>
      <c r="B1345" s="102" t="s">
        <v>739</v>
      </c>
      <c r="C1345" s="102">
        <v>2</v>
      </c>
      <c r="D1345" s="105">
        <v>0.0007349277947482182</v>
      </c>
      <c r="E1345" s="105">
        <v>1.7958028025724426</v>
      </c>
      <c r="F1345" s="102" t="s">
        <v>650</v>
      </c>
      <c r="G1345" s="102" t="b">
        <v>0</v>
      </c>
      <c r="H1345" s="102" t="b">
        <v>0</v>
      </c>
      <c r="I1345" s="102" t="b">
        <v>0</v>
      </c>
      <c r="J1345" s="102" t="b">
        <v>0</v>
      </c>
      <c r="K1345" s="102" t="b">
        <v>0</v>
      </c>
      <c r="L1345" s="102" t="b">
        <v>0</v>
      </c>
    </row>
    <row r="1346" spans="1:12" ht="15">
      <c r="A1346" s="103" t="s">
        <v>739</v>
      </c>
      <c r="B1346" s="102" t="s">
        <v>1935</v>
      </c>
      <c r="C1346" s="102">
        <v>2</v>
      </c>
      <c r="D1346" s="105">
        <v>0.0007349277947482182</v>
      </c>
      <c r="E1346" s="105">
        <v>2.4947728069084616</v>
      </c>
      <c r="F1346" s="102" t="s">
        <v>650</v>
      </c>
      <c r="G1346" s="102" t="b">
        <v>0</v>
      </c>
      <c r="H1346" s="102" t="b">
        <v>0</v>
      </c>
      <c r="I1346" s="102" t="b">
        <v>0</v>
      </c>
      <c r="J1346" s="102" t="b">
        <v>0</v>
      </c>
      <c r="K1346" s="102" t="b">
        <v>0</v>
      </c>
      <c r="L1346" s="102" t="b">
        <v>0</v>
      </c>
    </row>
    <row r="1347" spans="1:12" ht="15">
      <c r="A1347" s="103" t="s">
        <v>1935</v>
      </c>
      <c r="B1347" s="102" t="s">
        <v>672</v>
      </c>
      <c r="C1347" s="102">
        <v>2</v>
      </c>
      <c r="D1347" s="105">
        <v>0.0007349277947482182</v>
      </c>
      <c r="E1347" s="105">
        <v>1.8469553250198238</v>
      </c>
      <c r="F1347" s="102" t="s">
        <v>650</v>
      </c>
      <c r="G1347" s="102" t="b">
        <v>0</v>
      </c>
      <c r="H1347" s="102" t="b">
        <v>0</v>
      </c>
      <c r="I1347" s="102" t="b">
        <v>0</v>
      </c>
      <c r="J1347" s="102" t="b">
        <v>0</v>
      </c>
      <c r="K1347" s="102" t="b">
        <v>0</v>
      </c>
      <c r="L1347" s="102" t="b">
        <v>0</v>
      </c>
    </row>
    <row r="1348" spans="1:12" ht="15">
      <c r="A1348" s="103" t="s">
        <v>672</v>
      </c>
      <c r="B1348" s="102" t="s">
        <v>1389</v>
      </c>
      <c r="C1348" s="102">
        <v>2</v>
      </c>
      <c r="D1348" s="105">
        <v>0.0007349277947482182</v>
      </c>
      <c r="E1348" s="105">
        <v>1.6708640659641427</v>
      </c>
      <c r="F1348" s="102" t="s">
        <v>650</v>
      </c>
      <c r="G1348" s="102" t="b">
        <v>0</v>
      </c>
      <c r="H1348" s="102" t="b">
        <v>0</v>
      </c>
      <c r="I1348" s="102" t="b">
        <v>0</v>
      </c>
      <c r="J1348" s="102" t="b">
        <v>0</v>
      </c>
      <c r="K1348" s="102" t="b">
        <v>0</v>
      </c>
      <c r="L1348" s="102" t="b">
        <v>0</v>
      </c>
    </row>
    <row r="1349" spans="1:12" ht="15">
      <c r="A1349" s="103" t="s">
        <v>1389</v>
      </c>
      <c r="B1349" s="102" t="s">
        <v>683</v>
      </c>
      <c r="C1349" s="102">
        <v>2</v>
      </c>
      <c r="D1349" s="105">
        <v>0.0007349277947482182</v>
      </c>
      <c r="E1349" s="105">
        <v>1.8808135922807914</v>
      </c>
      <c r="F1349" s="102" t="s">
        <v>650</v>
      </c>
      <c r="G1349" s="102" t="b">
        <v>0</v>
      </c>
      <c r="H1349" s="102" t="b">
        <v>0</v>
      </c>
      <c r="I1349" s="102" t="b">
        <v>0</v>
      </c>
      <c r="J1349" s="102" t="b">
        <v>0</v>
      </c>
      <c r="K1349" s="102" t="b">
        <v>0</v>
      </c>
      <c r="L1349" s="102" t="b">
        <v>0</v>
      </c>
    </row>
    <row r="1350" spans="1:12" ht="15">
      <c r="A1350" s="103" t="s">
        <v>671</v>
      </c>
      <c r="B1350" s="102" t="s">
        <v>678</v>
      </c>
      <c r="C1350" s="102">
        <v>2</v>
      </c>
      <c r="D1350" s="105">
        <v>0.0007349277947482182</v>
      </c>
      <c r="E1350" s="105">
        <v>0.3334048046734866</v>
      </c>
      <c r="F1350" s="102" t="s">
        <v>650</v>
      </c>
      <c r="G1350" s="102" t="b">
        <v>0</v>
      </c>
      <c r="H1350" s="102" t="b">
        <v>0</v>
      </c>
      <c r="I1350" s="102" t="b">
        <v>0</v>
      </c>
      <c r="J1350" s="102" t="b">
        <v>0</v>
      </c>
      <c r="K1350" s="102" t="b">
        <v>0</v>
      </c>
      <c r="L1350" s="102" t="b">
        <v>0</v>
      </c>
    </row>
    <row r="1351" spans="1:12" ht="15">
      <c r="A1351" s="103" t="s">
        <v>678</v>
      </c>
      <c r="B1351" s="102" t="s">
        <v>1936</v>
      </c>
      <c r="C1351" s="102">
        <v>2</v>
      </c>
      <c r="D1351" s="105">
        <v>0.0007349277947482182</v>
      </c>
      <c r="E1351" s="105">
        <v>1.971894061628124</v>
      </c>
      <c r="F1351" s="102" t="s">
        <v>650</v>
      </c>
      <c r="G1351" s="102" t="b">
        <v>0</v>
      </c>
      <c r="H1351" s="102" t="b">
        <v>0</v>
      </c>
      <c r="I1351" s="102" t="b">
        <v>0</v>
      </c>
      <c r="J1351" s="102" t="b">
        <v>0</v>
      </c>
      <c r="K1351" s="102" t="b">
        <v>1</v>
      </c>
      <c r="L1351" s="102" t="b">
        <v>0</v>
      </c>
    </row>
    <row r="1352" spans="1:12" ht="15">
      <c r="A1352" s="103" t="s">
        <v>1936</v>
      </c>
      <c r="B1352" s="102" t="s">
        <v>1083</v>
      </c>
      <c r="C1352" s="102">
        <v>2</v>
      </c>
      <c r="D1352" s="105">
        <v>0.0007349277947482182</v>
      </c>
      <c r="E1352" s="105">
        <v>2.846955325019824</v>
      </c>
      <c r="F1352" s="102" t="s">
        <v>650</v>
      </c>
      <c r="G1352" s="102" t="b">
        <v>0</v>
      </c>
      <c r="H1352" s="102" t="b">
        <v>1</v>
      </c>
      <c r="I1352" s="102" t="b">
        <v>0</v>
      </c>
      <c r="J1352" s="102" t="b">
        <v>0</v>
      </c>
      <c r="K1352" s="102" t="b">
        <v>0</v>
      </c>
      <c r="L1352" s="102" t="b">
        <v>0</v>
      </c>
    </row>
    <row r="1353" spans="1:12" ht="15">
      <c r="A1353" s="103" t="s">
        <v>1083</v>
      </c>
      <c r="B1353" s="102" t="s">
        <v>1937</v>
      </c>
      <c r="C1353" s="102">
        <v>2</v>
      </c>
      <c r="D1353" s="105">
        <v>0.0007349277947482182</v>
      </c>
      <c r="E1353" s="105">
        <v>2.846955325019824</v>
      </c>
      <c r="F1353" s="102" t="s">
        <v>650</v>
      </c>
      <c r="G1353" s="102" t="b">
        <v>0</v>
      </c>
      <c r="H1353" s="102" t="b">
        <v>0</v>
      </c>
      <c r="I1353" s="102" t="b">
        <v>0</v>
      </c>
      <c r="J1353" s="102" t="b">
        <v>0</v>
      </c>
      <c r="K1353" s="102" t="b">
        <v>0</v>
      </c>
      <c r="L1353" s="102" t="b">
        <v>0</v>
      </c>
    </row>
    <row r="1354" spans="1:12" ht="15">
      <c r="A1354" s="103" t="s">
        <v>1937</v>
      </c>
      <c r="B1354" s="102" t="s">
        <v>1124</v>
      </c>
      <c r="C1354" s="102">
        <v>2</v>
      </c>
      <c r="D1354" s="105">
        <v>0.0007349277947482182</v>
      </c>
      <c r="E1354" s="105">
        <v>2.846955325019824</v>
      </c>
      <c r="F1354" s="102" t="s">
        <v>650</v>
      </c>
      <c r="G1354" s="102" t="b">
        <v>0</v>
      </c>
      <c r="H1354" s="102" t="b">
        <v>0</v>
      </c>
      <c r="I1354" s="102" t="b">
        <v>0</v>
      </c>
      <c r="J1354" s="102" t="b">
        <v>0</v>
      </c>
      <c r="K1354" s="102" t="b">
        <v>0</v>
      </c>
      <c r="L1354" s="102" t="b">
        <v>0</v>
      </c>
    </row>
    <row r="1355" spans="1:12" ht="15">
      <c r="A1355" s="103" t="s">
        <v>1124</v>
      </c>
      <c r="B1355" s="102" t="s">
        <v>1938</v>
      </c>
      <c r="C1355" s="102">
        <v>2</v>
      </c>
      <c r="D1355" s="105">
        <v>0.0007349277947482182</v>
      </c>
      <c r="E1355" s="105">
        <v>2.846955325019824</v>
      </c>
      <c r="F1355" s="102" t="s">
        <v>650</v>
      </c>
      <c r="G1355" s="102" t="b">
        <v>0</v>
      </c>
      <c r="H1355" s="102" t="b">
        <v>0</v>
      </c>
      <c r="I1355" s="102" t="b">
        <v>0</v>
      </c>
      <c r="J1355" s="102" t="b">
        <v>0</v>
      </c>
      <c r="K1355" s="102" t="b">
        <v>0</v>
      </c>
      <c r="L1355" s="102" t="b">
        <v>0</v>
      </c>
    </row>
    <row r="1356" spans="1:12" ht="15">
      <c r="A1356" s="103" t="s">
        <v>1938</v>
      </c>
      <c r="B1356" s="102" t="s">
        <v>838</v>
      </c>
      <c r="C1356" s="102">
        <v>2</v>
      </c>
      <c r="D1356" s="105">
        <v>0.0007349277947482182</v>
      </c>
      <c r="E1356" s="105">
        <v>2.7500453120117676</v>
      </c>
      <c r="F1356" s="102" t="s">
        <v>650</v>
      </c>
      <c r="G1356" s="102" t="b">
        <v>0</v>
      </c>
      <c r="H1356" s="102" t="b">
        <v>0</v>
      </c>
      <c r="I1356" s="102" t="b">
        <v>0</v>
      </c>
      <c r="J1356" s="102" t="b">
        <v>0</v>
      </c>
      <c r="K1356" s="102" t="b">
        <v>0</v>
      </c>
      <c r="L1356" s="102" t="b">
        <v>0</v>
      </c>
    </row>
    <row r="1357" spans="1:12" ht="15">
      <c r="A1357" s="103" t="s">
        <v>838</v>
      </c>
      <c r="B1357" s="102" t="s">
        <v>1398</v>
      </c>
      <c r="C1357" s="102">
        <v>2</v>
      </c>
      <c r="D1357" s="105">
        <v>0.0007349277947482182</v>
      </c>
      <c r="E1357" s="105">
        <v>2.7500453120117676</v>
      </c>
      <c r="F1357" s="102" t="s">
        <v>650</v>
      </c>
      <c r="G1357" s="102" t="b">
        <v>0</v>
      </c>
      <c r="H1357" s="102" t="b">
        <v>0</v>
      </c>
      <c r="I1357" s="102" t="b">
        <v>0</v>
      </c>
      <c r="J1357" s="102" t="b">
        <v>0</v>
      </c>
      <c r="K1357" s="102" t="b">
        <v>0</v>
      </c>
      <c r="L1357" s="102" t="b">
        <v>0</v>
      </c>
    </row>
    <row r="1358" spans="1:12" ht="15">
      <c r="A1358" s="103" t="s">
        <v>1398</v>
      </c>
      <c r="B1358" s="102" t="s">
        <v>683</v>
      </c>
      <c r="C1358" s="102">
        <v>2</v>
      </c>
      <c r="D1358" s="105">
        <v>0.0007349277947482182</v>
      </c>
      <c r="E1358" s="105">
        <v>1.8808135922807914</v>
      </c>
      <c r="F1358" s="102" t="s">
        <v>650</v>
      </c>
      <c r="G1358" s="102" t="b">
        <v>0</v>
      </c>
      <c r="H1358" s="102" t="b">
        <v>0</v>
      </c>
      <c r="I1358" s="102" t="b">
        <v>0</v>
      </c>
      <c r="J1358" s="102" t="b">
        <v>0</v>
      </c>
      <c r="K1358" s="102" t="b">
        <v>0</v>
      </c>
      <c r="L1358" s="102" t="b">
        <v>0</v>
      </c>
    </row>
    <row r="1359" spans="1:12" ht="15">
      <c r="A1359" s="103" t="s">
        <v>784</v>
      </c>
      <c r="B1359" s="102" t="s">
        <v>1939</v>
      </c>
      <c r="C1359" s="102">
        <v>2</v>
      </c>
      <c r="D1359" s="105">
        <v>0.0007349277947482182</v>
      </c>
      <c r="E1359" s="105">
        <v>2.6039172763335294</v>
      </c>
      <c r="F1359" s="102" t="s">
        <v>650</v>
      </c>
      <c r="G1359" s="102" t="b">
        <v>0</v>
      </c>
      <c r="H1359" s="102" t="b">
        <v>0</v>
      </c>
      <c r="I1359" s="102" t="b">
        <v>0</v>
      </c>
      <c r="J1359" s="102" t="b">
        <v>0</v>
      </c>
      <c r="K1359" s="102" t="b">
        <v>0</v>
      </c>
      <c r="L1359" s="102" t="b">
        <v>0</v>
      </c>
    </row>
    <row r="1360" spans="1:12" ht="15">
      <c r="A1360" s="103" t="s">
        <v>1939</v>
      </c>
      <c r="B1360" s="102" t="s">
        <v>1940</v>
      </c>
      <c r="C1360" s="102">
        <v>2</v>
      </c>
      <c r="D1360" s="105">
        <v>0.0007349277947482182</v>
      </c>
      <c r="E1360" s="105">
        <v>3.147985320683805</v>
      </c>
      <c r="F1360" s="102" t="s">
        <v>650</v>
      </c>
      <c r="G1360" s="102" t="b">
        <v>0</v>
      </c>
      <c r="H1360" s="102" t="b">
        <v>0</v>
      </c>
      <c r="I1360" s="102" t="b">
        <v>0</v>
      </c>
      <c r="J1360" s="102" t="b">
        <v>0</v>
      </c>
      <c r="K1360" s="102" t="b">
        <v>0</v>
      </c>
      <c r="L1360" s="102" t="b">
        <v>0</v>
      </c>
    </row>
    <row r="1361" spans="1:12" ht="15">
      <c r="A1361" s="103" t="s">
        <v>1940</v>
      </c>
      <c r="B1361" s="102" t="s">
        <v>671</v>
      </c>
      <c r="C1361" s="102">
        <v>2</v>
      </c>
      <c r="D1361" s="105">
        <v>0.0007349277947482182</v>
      </c>
      <c r="E1361" s="105">
        <v>1.5145168651042187</v>
      </c>
      <c r="F1361" s="102" t="s">
        <v>650</v>
      </c>
      <c r="G1361" s="102" t="b">
        <v>0</v>
      </c>
      <c r="H1361" s="102" t="b">
        <v>0</v>
      </c>
      <c r="I1361" s="102" t="b">
        <v>0</v>
      </c>
      <c r="J1361" s="102" t="b">
        <v>0</v>
      </c>
      <c r="K1361" s="102" t="b">
        <v>0</v>
      </c>
      <c r="L1361" s="102" t="b">
        <v>0</v>
      </c>
    </row>
    <row r="1362" spans="1:12" ht="15">
      <c r="A1362" s="103" t="s">
        <v>675</v>
      </c>
      <c r="B1362" s="102" t="s">
        <v>1046</v>
      </c>
      <c r="C1362" s="102">
        <v>2</v>
      </c>
      <c r="D1362" s="105">
        <v>0.0007349277947482182</v>
      </c>
      <c r="E1362" s="105">
        <v>1.6394556017125186</v>
      </c>
      <c r="F1362" s="102" t="s">
        <v>650</v>
      </c>
      <c r="G1362" s="102" t="b">
        <v>0</v>
      </c>
      <c r="H1362" s="102" t="b">
        <v>0</v>
      </c>
      <c r="I1362" s="102" t="b">
        <v>0</v>
      </c>
      <c r="J1362" s="102" t="b">
        <v>0</v>
      </c>
      <c r="K1362" s="102" t="b">
        <v>0</v>
      </c>
      <c r="L1362" s="102" t="b">
        <v>0</v>
      </c>
    </row>
    <row r="1363" spans="1:12" ht="15">
      <c r="A1363" s="103" t="s">
        <v>1046</v>
      </c>
      <c r="B1363" s="102" t="s">
        <v>678</v>
      </c>
      <c r="C1363" s="102">
        <v>2</v>
      </c>
      <c r="D1363" s="105">
        <v>0.0007349277947482182</v>
      </c>
      <c r="E1363" s="105">
        <v>1.7958028025724426</v>
      </c>
      <c r="F1363" s="102" t="s">
        <v>650</v>
      </c>
      <c r="G1363" s="102" t="b">
        <v>0</v>
      </c>
      <c r="H1363" s="102" t="b">
        <v>0</v>
      </c>
      <c r="I1363" s="102" t="b">
        <v>0</v>
      </c>
      <c r="J1363" s="102" t="b">
        <v>0</v>
      </c>
      <c r="K1363" s="102" t="b">
        <v>0</v>
      </c>
      <c r="L1363" s="102" t="b">
        <v>0</v>
      </c>
    </row>
    <row r="1364" spans="1:12" ht="15">
      <c r="A1364" s="103" t="s">
        <v>678</v>
      </c>
      <c r="B1364" s="102" t="s">
        <v>1941</v>
      </c>
      <c r="C1364" s="102">
        <v>2</v>
      </c>
      <c r="D1364" s="105">
        <v>0.0007349277947482182</v>
      </c>
      <c r="E1364" s="105">
        <v>1.971894061628124</v>
      </c>
      <c r="F1364" s="102" t="s">
        <v>650</v>
      </c>
      <c r="G1364" s="102" t="b">
        <v>0</v>
      </c>
      <c r="H1364" s="102" t="b">
        <v>0</v>
      </c>
      <c r="I1364" s="102" t="b">
        <v>0</v>
      </c>
      <c r="J1364" s="102" t="b">
        <v>0</v>
      </c>
      <c r="K1364" s="102" t="b">
        <v>0</v>
      </c>
      <c r="L1364" s="102" t="b">
        <v>0</v>
      </c>
    </row>
    <row r="1365" spans="1:12" ht="15">
      <c r="A1365" s="103" t="s">
        <v>1941</v>
      </c>
      <c r="B1365" s="102" t="s">
        <v>702</v>
      </c>
      <c r="C1365" s="102">
        <v>2</v>
      </c>
      <c r="D1365" s="105">
        <v>0.0007349277947482182</v>
      </c>
      <c r="E1365" s="105">
        <v>2.4076226311895614</v>
      </c>
      <c r="F1365" s="102" t="s">
        <v>650</v>
      </c>
      <c r="G1365" s="102" t="b">
        <v>0</v>
      </c>
      <c r="H1365" s="102" t="b">
        <v>0</v>
      </c>
      <c r="I1365" s="102" t="b">
        <v>0</v>
      </c>
      <c r="J1365" s="102" t="b">
        <v>0</v>
      </c>
      <c r="K1365" s="102" t="b">
        <v>0</v>
      </c>
      <c r="L1365" s="102" t="b">
        <v>0</v>
      </c>
    </row>
    <row r="1366" spans="1:12" ht="15">
      <c r="A1366" s="103" t="s">
        <v>367</v>
      </c>
      <c r="B1366" s="102" t="s">
        <v>1942</v>
      </c>
      <c r="C1366" s="102">
        <v>2</v>
      </c>
      <c r="D1366" s="105">
        <v>0.0007349277947482182</v>
      </c>
      <c r="E1366" s="105">
        <v>1.7958028025724426</v>
      </c>
      <c r="F1366" s="102" t="s">
        <v>650</v>
      </c>
      <c r="G1366" s="102" t="b">
        <v>0</v>
      </c>
      <c r="H1366" s="102" t="b">
        <v>0</v>
      </c>
      <c r="I1366" s="102" t="b">
        <v>0</v>
      </c>
      <c r="J1366" s="102" t="b">
        <v>0</v>
      </c>
      <c r="K1366" s="102" t="b">
        <v>0</v>
      </c>
      <c r="L1366" s="102" t="b">
        <v>0</v>
      </c>
    </row>
    <row r="1367" spans="1:12" ht="15">
      <c r="A1367" s="103" t="s">
        <v>1942</v>
      </c>
      <c r="B1367" s="102" t="s">
        <v>813</v>
      </c>
      <c r="C1367" s="102">
        <v>2</v>
      </c>
      <c r="D1367" s="105">
        <v>0.0007349277947482182</v>
      </c>
      <c r="E1367" s="105">
        <v>2.846955325019824</v>
      </c>
      <c r="F1367" s="102" t="s">
        <v>650</v>
      </c>
      <c r="G1367" s="102" t="b">
        <v>0</v>
      </c>
      <c r="H1367" s="102" t="b">
        <v>0</v>
      </c>
      <c r="I1367" s="102" t="b">
        <v>0</v>
      </c>
      <c r="J1367" s="102" t="b">
        <v>0</v>
      </c>
      <c r="K1367" s="102" t="b">
        <v>0</v>
      </c>
      <c r="L1367" s="102" t="b">
        <v>0</v>
      </c>
    </row>
    <row r="1368" spans="1:12" ht="15">
      <c r="A1368" s="103" t="s">
        <v>813</v>
      </c>
      <c r="B1368" s="102" t="s">
        <v>1943</v>
      </c>
      <c r="C1368" s="102">
        <v>2</v>
      </c>
      <c r="D1368" s="105">
        <v>0.0007349277947482182</v>
      </c>
      <c r="E1368" s="105">
        <v>2.846955325019824</v>
      </c>
      <c r="F1368" s="102" t="s">
        <v>650</v>
      </c>
      <c r="G1368" s="102" t="b">
        <v>0</v>
      </c>
      <c r="H1368" s="102" t="b">
        <v>0</v>
      </c>
      <c r="I1368" s="102" t="b">
        <v>0</v>
      </c>
      <c r="J1368" s="102" t="b">
        <v>0</v>
      </c>
      <c r="K1368" s="102" t="b">
        <v>0</v>
      </c>
      <c r="L1368" s="102" t="b">
        <v>0</v>
      </c>
    </row>
    <row r="1369" spans="1:12" ht="15">
      <c r="A1369" s="103" t="s">
        <v>1943</v>
      </c>
      <c r="B1369" s="102" t="s">
        <v>863</v>
      </c>
      <c r="C1369" s="102">
        <v>2</v>
      </c>
      <c r="D1369" s="105">
        <v>0.0007349277947482182</v>
      </c>
      <c r="E1369" s="105">
        <v>2.4947728069084616</v>
      </c>
      <c r="F1369" s="102" t="s">
        <v>650</v>
      </c>
      <c r="G1369" s="102" t="b">
        <v>0</v>
      </c>
      <c r="H1369" s="102" t="b">
        <v>0</v>
      </c>
      <c r="I1369" s="102" t="b">
        <v>0</v>
      </c>
      <c r="J1369" s="102" t="b">
        <v>0</v>
      </c>
      <c r="K1369" s="102" t="b">
        <v>0</v>
      </c>
      <c r="L1369" s="102" t="b">
        <v>0</v>
      </c>
    </row>
    <row r="1370" spans="1:12" ht="15">
      <c r="A1370" s="103" t="s">
        <v>863</v>
      </c>
      <c r="B1370" s="102" t="s">
        <v>1045</v>
      </c>
      <c r="C1370" s="102">
        <v>2</v>
      </c>
      <c r="D1370" s="105">
        <v>0.0007349277947482182</v>
      </c>
      <c r="E1370" s="105">
        <v>2.3186815478527802</v>
      </c>
      <c r="F1370" s="102" t="s">
        <v>650</v>
      </c>
      <c r="G1370" s="102" t="b">
        <v>0</v>
      </c>
      <c r="H1370" s="102" t="b">
        <v>0</v>
      </c>
      <c r="I1370" s="102" t="b">
        <v>0</v>
      </c>
      <c r="J1370" s="102" t="b">
        <v>0</v>
      </c>
      <c r="K1370" s="102" t="b">
        <v>0</v>
      </c>
      <c r="L1370" s="102" t="b">
        <v>0</v>
      </c>
    </row>
    <row r="1371" spans="1:12" ht="15">
      <c r="A1371" s="103" t="s">
        <v>1045</v>
      </c>
      <c r="B1371" s="102" t="s">
        <v>784</v>
      </c>
      <c r="C1371" s="102">
        <v>2</v>
      </c>
      <c r="D1371" s="105">
        <v>0.0007349277947482182</v>
      </c>
      <c r="E1371" s="105">
        <v>2.427826017277848</v>
      </c>
      <c r="F1371" s="102" t="s">
        <v>650</v>
      </c>
      <c r="G1371" s="102" t="b">
        <v>0</v>
      </c>
      <c r="H1371" s="102" t="b">
        <v>0</v>
      </c>
      <c r="I1371" s="102" t="b">
        <v>0</v>
      </c>
      <c r="J1371" s="102" t="b">
        <v>0</v>
      </c>
      <c r="K1371" s="102" t="b">
        <v>0</v>
      </c>
      <c r="L1371" s="102" t="b">
        <v>0</v>
      </c>
    </row>
    <row r="1372" spans="1:12" ht="15">
      <c r="A1372" s="103" t="s">
        <v>784</v>
      </c>
      <c r="B1372" s="102" t="s">
        <v>1066</v>
      </c>
      <c r="C1372" s="102">
        <v>2</v>
      </c>
      <c r="D1372" s="105">
        <v>0.0007349277947482182</v>
      </c>
      <c r="E1372" s="105">
        <v>2.302887280669548</v>
      </c>
      <c r="F1372" s="102" t="s">
        <v>650</v>
      </c>
      <c r="G1372" s="102" t="b">
        <v>0</v>
      </c>
      <c r="H1372" s="102" t="b">
        <v>0</v>
      </c>
      <c r="I1372" s="102" t="b">
        <v>0</v>
      </c>
      <c r="J1372" s="102" t="b">
        <v>0</v>
      </c>
      <c r="K1372" s="102" t="b">
        <v>0</v>
      </c>
      <c r="L1372" s="102" t="b">
        <v>0</v>
      </c>
    </row>
    <row r="1373" spans="1:12" ht="15">
      <c r="A1373" s="103" t="s">
        <v>1066</v>
      </c>
      <c r="B1373" s="102" t="s">
        <v>1384</v>
      </c>
      <c r="C1373" s="102">
        <v>2</v>
      </c>
      <c r="D1373" s="105">
        <v>0.0007349277947482182</v>
      </c>
      <c r="E1373" s="105">
        <v>2.6708640659641425</v>
      </c>
      <c r="F1373" s="102" t="s">
        <v>650</v>
      </c>
      <c r="G1373" s="102" t="b">
        <v>0</v>
      </c>
      <c r="H1373" s="102" t="b">
        <v>0</v>
      </c>
      <c r="I1373" s="102" t="b">
        <v>0</v>
      </c>
      <c r="J1373" s="102" t="b">
        <v>0</v>
      </c>
      <c r="K1373" s="102" t="b">
        <v>0</v>
      </c>
      <c r="L1373" s="102" t="b">
        <v>0</v>
      </c>
    </row>
    <row r="1374" spans="1:12" ht="15">
      <c r="A1374" s="103" t="s">
        <v>1384</v>
      </c>
      <c r="B1374" s="102" t="s">
        <v>1024</v>
      </c>
      <c r="C1374" s="102">
        <v>2</v>
      </c>
      <c r="D1374" s="105">
        <v>0.0007349277947482182</v>
      </c>
      <c r="E1374" s="105">
        <v>2.6708640659641425</v>
      </c>
      <c r="F1374" s="102" t="s">
        <v>650</v>
      </c>
      <c r="G1374" s="102" t="b">
        <v>0</v>
      </c>
      <c r="H1374" s="102" t="b">
        <v>0</v>
      </c>
      <c r="I1374" s="102" t="b">
        <v>0</v>
      </c>
      <c r="J1374" s="102" t="b">
        <v>0</v>
      </c>
      <c r="K1374" s="102" t="b">
        <v>0</v>
      </c>
      <c r="L1374" s="102" t="b">
        <v>0</v>
      </c>
    </row>
    <row r="1375" spans="1:12" ht="15">
      <c r="A1375" s="103" t="s">
        <v>1024</v>
      </c>
      <c r="B1375" s="102" t="s">
        <v>683</v>
      </c>
      <c r="C1375" s="102">
        <v>2</v>
      </c>
      <c r="D1375" s="105">
        <v>0.0007349277947482182</v>
      </c>
      <c r="E1375" s="105">
        <v>1.8808135922807914</v>
      </c>
      <c r="F1375" s="102" t="s">
        <v>650</v>
      </c>
      <c r="G1375" s="102" t="b">
        <v>0</v>
      </c>
      <c r="H1375" s="102" t="b">
        <v>0</v>
      </c>
      <c r="I1375" s="102" t="b">
        <v>0</v>
      </c>
      <c r="J1375" s="102" t="b">
        <v>0</v>
      </c>
      <c r="K1375" s="102" t="b">
        <v>0</v>
      </c>
      <c r="L1375" s="102" t="b">
        <v>0</v>
      </c>
    </row>
    <row r="1376" spans="1:12" ht="15">
      <c r="A1376" s="103" t="s">
        <v>676</v>
      </c>
      <c r="B1376" s="102" t="s">
        <v>1944</v>
      </c>
      <c r="C1376" s="102">
        <v>2</v>
      </c>
      <c r="D1376" s="105">
        <v>0.0007349277947482182</v>
      </c>
      <c r="E1376" s="105">
        <v>2.0872874803301937</v>
      </c>
      <c r="F1376" s="102" t="s">
        <v>650</v>
      </c>
      <c r="G1376" s="102" t="b">
        <v>0</v>
      </c>
      <c r="H1376" s="102" t="b">
        <v>0</v>
      </c>
      <c r="I1376" s="102" t="b">
        <v>0</v>
      </c>
      <c r="J1376" s="102" t="b">
        <v>0</v>
      </c>
      <c r="K1376" s="102" t="b">
        <v>0</v>
      </c>
      <c r="L1376" s="102" t="b">
        <v>0</v>
      </c>
    </row>
    <row r="1377" spans="1:12" ht="15">
      <c r="A1377" s="103" t="s">
        <v>1944</v>
      </c>
      <c r="B1377" s="102" t="s">
        <v>678</v>
      </c>
      <c r="C1377" s="102">
        <v>2</v>
      </c>
      <c r="D1377" s="105">
        <v>0.0007349277947482182</v>
      </c>
      <c r="E1377" s="105">
        <v>1.971894061628124</v>
      </c>
      <c r="F1377" s="102" t="s">
        <v>650</v>
      </c>
      <c r="G1377" s="102" t="b">
        <v>0</v>
      </c>
      <c r="H1377" s="102" t="b">
        <v>0</v>
      </c>
      <c r="I1377" s="102" t="b">
        <v>0</v>
      </c>
      <c r="J1377" s="102" t="b">
        <v>0</v>
      </c>
      <c r="K1377" s="102" t="b">
        <v>0</v>
      </c>
      <c r="L1377" s="102" t="b">
        <v>0</v>
      </c>
    </row>
    <row r="1378" spans="1:12" ht="15">
      <c r="A1378" s="103" t="s">
        <v>678</v>
      </c>
      <c r="B1378" s="102" t="s">
        <v>1066</v>
      </c>
      <c r="C1378" s="102">
        <v>2</v>
      </c>
      <c r="D1378" s="105">
        <v>0.0007349277947482182</v>
      </c>
      <c r="E1378" s="105">
        <v>1.6708640659641427</v>
      </c>
      <c r="F1378" s="102" t="s">
        <v>650</v>
      </c>
      <c r="G1378" s="102" t="b">
        <v>0</v>
      </c>
      <c r="H1378" s="102" t="b">
        <v>0</v>
      </c>
      <c r="I1378" s="102" t="b">
        <v>0</v>
      </c>
      <c r="J1378" s="102" t="b">
        <v>0</v>
      </c>
      <c r="K1378" s="102" t="b">
        <v>0</v>
      </c>
      <c r="L1378" s="102" t="b">
        <v>0</v>
      </c>
    </row>
    <row r="1379" spans="1:12" ht="15">
      <c r="A1379" s="103" t="s">
        <v>1066</v>
      </c>
      <c r="B1379" s="102" t="s">
        <v>720</v>
      </c>
      <c r="C1379" s="102">
        <v>2</v>
      </c>
      <c r="D1379" s="105">
        <v>0.0007349277947482182</v>
      </c>
      <c r="E1379" s="105">
        <v>2.1937428112444803</v>
      </c>
      <c r="F1379" s="102" t="s">
        <v>650</v>
      </c>
      <c r="G1379" s="102" t="b">
        <v>0</v>
      </c>
      <c r="H1379" s="102" t="b">
        <v>0</v>
      </c>
      <c r="I1379" s="102" t="b">
        <v>0</v>
      </c>
      <c r="J1379" s="102" t="b">
        <v>0</v>
      </c>
      <c r="K1379" s="102" t="b">
        <v>0</v>
      </c>
      <c r="L1379" s="102" t="b">
        <v>0</v>
      </c>
    </row>
    <row r="1380" spans="1:12" ht="15">
      <c r="A1380" s="103" t="s">
        <v>720</v>
      </c>
      <c r="B1380" s="102" t="s">
        <v>1024</v>
      </c>
      <c r="C1380" s="102">
        <v>2</v>
      </c>
      <c r="D1380" s="105">
        <v>0.0007349277947482182</v>
      </c>
      <c r="E1380" s="105">
        <v>2.1937428112444803</v>
      </c>
      <c r="F1380" s="102" t="s">
        <v>650</v>
      </c>
      <c r="G1380" s="102" t="b">
        <v>0</v>
      </c>
      <c r="H1380" s="102" t="b">
        <v>0</v>
      </c>
      <c r="I1380" s="102" t="b">
        <v>0</v>
      </c>
      <c r="J1380" s="102" t="b">
        <v>0</v>
      </c>
      <c r="K1380" s="102" t="b">
        <v>0</v>
      </c>
      <c r="L1380" s="102" t="b">
        <v>0</v>
      </c>
    </row>
    <row r="1381" spans="1:12" ht="15">
      <c r="A1381" s="103" t="s">
        <v>686</v>
      </c>
      <c r="B1381" s="102" t="s">
        <v>671</v>
      </c>
      <c r="C1381" s="102">
        <v>2</v>
      </c>
      <c r="D1381" s="105">
        <v>0.0007349277947482182</v>
      </c>
      <c r="E1381" s="105">
        <v>0.8155468607681998</v>
      </c>
      <c r="F1381" s="102" t="s">
        <v>650</v>
      </c>
      <c r="G1381" s="102" t="b">
        <v>0</v>
      </c>
      <c r="H1381" s="102" t="b">
        <v>0</v>
      </c>
      <c r="I1381" s="102" t="b">
        <v>0</v>
      </c>
      <c r="J1381" s="102" t="b">
        <v>0</v>
      </c>
      <c r="K1381" s="102" t="b">
        <v>0</v>
      </c>
      <c r="L1381" s="102" t="b">
        <v>0</v>
      </c>
    </row>
    <row r="1382" spans="1:12" ht="15">
      <c r="A1382" s="103" t="s">
        <v>982</v>
      </c>
      <c r="B1382" s="102" t="s">
        <v>740</v>
      </c>
      <c r="C1382" s="102">
        <v>2</v>
      </c>
      <c r="D1382" s="105">
        <v>0.0009473695700933001</v>
      </c>
      <c r="E1382" s="105">
        <v>2.6708640659641425</v>
      </c>
      <c r="F1382" s="102" t="s">
        <v>650</v>
      </c>
      <c r="G1382" s="102" t="b">
        <v>0</v>
      </c>
      <c r="H1382" s="102" t="b">
        <v>0</v>
      </c>
      <c r="I1382" s="102" t="b">
        <v>0</v>
      </c>
      <c r="J1382" s="102" t="b">
        <v>0</v>
      </c>
      <c r="K1382" s="102" t="b">
        <v>0</v>
      </c>
      <c r="L1382" s="102" t="b">
        <v>0</v>
      </c>
    </row>
    <row r="1383" spans="1:12" ht="15">
      <c r="A1383" s="103" t="s">
        <v>1175</v>
      </c>
      <c r="B1383" s="102" t="s">
        <v>1165</v>
      </c>
      <c r="C1383" s="102">
        <v>2</v>
      </c>
      <c r="D1383" s="105">
        <v>0.0007349277947482182</v>
      </c>
      <c r="E1383" s="105">
        <v>2.6708640659641425</v>
      </c>
      <c r="F1383" s="102" t="s">
        <v>650</v>
      </c>
      <c r="G1383" s="102" t="b">
        <v>0</v>
      </c>
      <c r="H1383" s="102" t="b">
        <v>0</v>
      </c>
      <c r="I1383" s="102" t="b">
        <v>0</v>
      </c>
      <c r="J1383" s="102" t="b">
        <v>0</v>
      </c>
      <c r="K1383" s="102" t="b">
        <v>0</v>
      </c>
      <c r="L1383" s="102" t="b">
        <v>0</v>
      </c>
    </row>
    <row r="1384" spans="1:12" ht="15">
      <c r="A1384" s="103" t="s">
        <v>671</v>
      </c>
      <c r="B1384" s="102" t="s">
        <v>677</v>
      </c>
      <c r="C1384" s="102">
        <v>2</v>
      </c>
      <c r="D1384" s="105">
        <v>0.0007349277947482182</v>
      </c>
      <c r="E1384" s="105">
        <v>0.39555271142233106</v>
      </c>
      <c r="F1384" s="102" t="s">
        <v>650</v>
      </c>
      <c r="G1384" s="102" t="b">
        <v>0</v>
      </c>
      <c r="H1384" s="102" t="b">
        <v>0</v>
      </c>
      <c r="I1384" s="102" t="b">
        <v>0</v>
      </c>
      <c r="J1384" s="102" t="b">
        <v>0</v>
      </c>
      <c r="K1384" s="102" t="b">
        <v>0</v>
      </c>
      <c r="L1384" s="102" t="b">
        <v>0</v>
      </c>
    </row>
    <row r="1385" spans="1:12" ht="15">
      <c r="A1385" s="103" t="s">
        <v>853</v>
      </c>
      <c r="B1385" s="102" t="s">
        <v>703</v>
      </c>
      <c r="C1385" s="102">
        <v>2</v>
      </c>
      <c r="D1385" s="105">
        <v>0.0007349277947482182</v>
      </c>
      <c r="E1385" s="105">
        <v>1.9175363993055312</v>
      </c>
      <c r="F1385" s="102" t="s">
        <v>650</v>
      </c>
      <c r="G1385" s="102" t="b">
        <v>0</v>
      </c>
      <c r="H1385" s="102" t="b">
        <v>0</v>
      </c>
      <c r="I1385" s="102" t="b">
        <v>0</v>
      </c>
      <c r="J1385" s="102" t="b">
        <v>0</v>
      </c>
      <c r="K1385" s="102" t="b">
        <v>0</v>
      </c>
      <c r="L1385" s="102" t="b">
        <v>0</v>
      </c>
    </row>
    <row r="1386" spans="1:12" ht="15">
      <c r="A1386" s="103" t="s">
        <v>703</v>
      </c>
      <c r="B1386" s="102" t="s">
        <v>674</v>
      </c>
      <c r="C1386" s="102">
        <v>2</v>
      </c>
      <c r="D1386" s="105">
        <v>0.0007349277947482182</v>
      </c>
      <c r="E1386" s="105">
        <v>1.1393851489218876</v>
      </c>
      <c r="F1386" s="102" t="s">
        <v>650</v>
      </c>
      <c r="G1386" s="102" t="b">
        <v>0</v>
      </c>
      <c r="H1386" s="102" t="b">
        <v>0</v>
      </c>
      <c r="I1386" s="102" t="b">
        <v>0</v>
      </c>
      <c r="J1386" s="102" t="b">
        <v>0</v>
      </c>
      <c r="K1386" s="102" t="b">
        <v>0</v>
      </c>
      <c r="L1386" s="102" t="b">
        <v>0</v>
      </c>
    </row>
    <row r="1387" spans="1:12" ht="15">
      <c r="A1387" s="103" t="s">
        <v>1901</v>
      </c>
      <c r="B1387" s="102" t="s">
        <v>1902</v>
      </c>
      <c r="C1387" s="102">
        <v>2</v>
      </c>
      <c r="D1387" s="105">
        <v>0.0007349277947482182</v>
      </c>
      <c r="E1387" s="105">
        <v>3.147985320683805</v>
      </c>
      <c r="F1387" s="102" t="s">
        <v>650</v>
      </c>
      <c r="G1387" s="102" t="b">
        <v>0</v>
      </c>
      <c r="H1387" s="102" t="b">
        <v>0</v>
      </c>
      <c r="I1387" s="102" t="b">
        <v>0</v>
      </c>
      <c r="J1387" s="102" t="b">
        <v>0</v>
      </c>
      <c r="K1387" s="102" t="b">
        <v>0</v>
      </c>
      <c r="L1387" s="102" t="b">
        <v>0</v>
      </c>
    </row>
    <row r="1388" spans="1:12" ht="15">
      <c r="A1388" s="103" t="s">
        <v>1902</v>
      </c>
      <c r="B1388" s="102" t="s">
        <v>1903</v>
      </c>
      <c r="C1388" s="102">
        <v>2</v>
      </c>
      <c r="D1388" s="105">
        <v>0.0007349277947482182</v>
      </c>
      <c r="E1388" s="105">
        <v>3.147985320683805</v>
      </c>
      <c r="F1388" s="102" t="s">
        <v>650</v>
      </c>
      <c r="G1388" s="102" t="b">
        <v>0</v>
      </c>
      <c r="H1388" s="102" t="b">
        <v>0</v>
      </c>
      <c r="I1388" s="102" t="b">
        <v>0</v>
      </c>
      <c r="J1388" s="102" t="b">
        <v>1</v>
      </c>
      <c r="K1388" s="102" t="b">
        <v>0</v>
      </c>
      <c r="L1388" s="102" t="b">
        <v>0</v>
      </c>
    </row>
    <row r="1389" spans="1:12" ht="15">
      <c r="A1389" s="103" t="s">
        <v>1903</v>
      </c>
      <c r="B1389" s="102" t="s">
        <v>720</v>
      </c>
      <c r="C1389" s="102">
        <v>2</v>
      </c>
      <c r="D1389" s="105">
        <v>0.0007349277947482182</v>
      </c>
      <c r="E1389" s="105">
        <v>2.4947728069084616</v>
      </c>
      <c r="F1389" s="102" t="s">
        <v>650</v>
      </c>
      <c r="G1389" s="102" t="b">
        <v>1</v>
      </c>
      <c r="H1389" s="102" t="b">
        <v>0</v>
      </c>
      <c r="I1389" s="102" t="b">
        <v>0</v>
      </c>
      <c r="J1389" s="102" t="b">
        <v>0</v>
      </c>
      <c r="K1389" s="102" t="b">
        <v>0</v>
      </c>
      <c r="L1389" s="102" t="b">
        <v>0</v>
      </c>
    </row>
    <row r="1390" spans="1:12" ht="15">
      <c r="A1390" s="103" t="s">
        <v>720</v>
      </c>
      <c r="B1390" s="102" t="s">
        <v>1440</v>
      </c>
      <c r="C1390" s="102">
        <v>2</v>
      </c>
      <c r="D1390" s="105">
        <v>0.0007349277947482182</v>
      </c>
      <c r="E1390" s="105">
        <v>2.4947728069084616</v>
      </c>
      <c r="F1390" s="102" t="s">
        <v>650</v>
      </c>
      <c r="G1390" s="102" t="b">
        <v>0</v>
      </c>
      <c r="H1390" s="102" t="b">
        <v>0</v>
      </c>
      <c r="I1390" s="102" t="b">
        <v>0</v>
      </c>
      <c r="J1390" s="102" t="b">
        <v>0</v>
      </c>
      <c r="K1390" s="102" t="b">
        <v>0</v>
      </c>
      <c r="L1390" s="102" t="b">
        <v>0</v>
      </c>
    </row>
    <row r="1391" spans="1:12" ht="15">
      <c r="A1391" s="103" t="s">
        <v>672</v>
      </c>
      <c r="B1391" s="102" t="s">
        <v>693</v>
      </c>
      <c r="C1391" s="102">
        <v>2</v>
      </c>
      <c r="D1391" s="105">
        <v>0.0007349277947482182</v>
      </c>
      <c r="E1391" s="105">
        <v>0.8692317197309761</v>
      </c>
      <c r="F1391" s="102" t="s">
        <v>650</v>
      </c>
      <c r="G1391" s="102" t="b">
        <v>0</v>
      </c>
      <c r="H1391" s="102" t="b">
        <v>0</v>
      </c>
      <c r="I1391" s="102" t="b">
        <v>0</v>
      </c>
      <c r="J1391" s="102" t="b">
        <v>0</v>
      </c>
      <c r="K1391" s="102" t="b">
        <v>1</v>
      </c>
      <c r="L1391" s="102" t="b">
        <v>0</v>
      </c>
    </row>
    <row r="1392" spans="1:12" ht="15">
      <c r="A1392" s="103" t="s">
        <v>687</v>
      </c>
      <c r="B1392" s="102" t="s">
        <v>793</v>
      </c>
      <c r="C1392" s="102">
        <v>2</v>
      </c>
      <c r="D1392" s="105">
        <v>0.0007349277947482182</v>
      </c>
      <c r="E1392" s="105">
        <v>1.3186815478527802</v>
      </c>
      <c r="F1392" s="102" t="s">
        <v>650</v>
      </c>
      <c r="G1392" s="102" t="b">
        <v>0</v>
      </c>
      <c r="H1392" s="102" t="b">
        <v>0</v>
      </c>
      <c r="I1392" s="102" t="b">
        <v>0</v>
      </c>
      <c r="J1392" s="102" t="b">
        <v>0</v>
      </c>
      <c r="K1392" s="102" t="b">
        <v>0</v>
      </c>
      <c r="L1392" s="102" t="b">
        <v>0</v>
      </c>
    </row>
    <row r="1393" spans="1:12" ht="15">
      <c r="A1393" s="103" t="s">
        <v>677</v>
      </c>
      <c r="B1393" s="102" t="s">
        <v>703</v>
      </c>
      <c r="C1393" s="102">
        <v>2</v>
      </c>
      <c r="D1393" s="105">
        <v>0.0007349277947482182</v>
      </c>
      <c r="E1393" s="105">
        <v>1.1046230426626757</v>
      </c>
      <c r="F1393" s="102" t="s">
        <v>650</v>
      </c>
      <c r="G1393" s="102" t="b">
        <v>0</v>
      </c>
      <c r="H1393" s="102" t="b">
        <v>0</v>
      </c>
      <c r="I1393" s="102" t="b">
        <v>0</v>
      </c>
      <c r="J1393" s="102" t="b">
        <v>0</v>
      </c>
      <c r="K1393" s="102" t="b">
        <v>0</v>
      </c>
      <c r="L1393" s="102" t="b">
        <v>0</v>
      </c>
    </row>
    <row r="1394" spans="1:12" ht="15">
      <c r="A1394" s="103" t="s">
        <v>674</v>
      </c>
      <c r="B1394" s="102" t="s">
        <v>863</v>
      </c>
      <c r="C1394" s="102">
        <v>2</v>
      </c>
      <c r="D1394" s="105">
        <v>0.0009473695700933001</v>
      </c>
      <c r="E1394" s="105">
        <v>1.4155915608608367</v>
      </c>
      <c r="F1394" s="102" t="s">
        <v>650</v>
      </c>
      <c r="G1394" s="102" t="b">
        <v>0</v>
      </c>
      <c r="H1394" s="102" t="b">
        <v>0</v>
      </c>
      <c r="I1394" s="102" t="b">
        <v>0</v>
      </c>
      <c r="J1394" s="102" t="b">
        <v>0</v>
      </c>
      <c r="K1394" s="102" t="b">
        <v>0</v>
      </c>
      <c r="L1394" s="102" t="b">
        <v>0</v>
      </c>
    </row>
    <row r="1395" spans="1:12" ht="15">
      <c r="A1395" s="103" t="s">
        <v>1405</v>
      </c>
      <c r="B1395" s="102" t="s">
        <v>694</v>
      </c>
      <c r="C1395" s="102">
        <v>2</v>
      </c>
      <c r="D1395" s="105">
        <v>0.0009473695700933001</v>
      </c>
      <c r="E1395" s="105">
        <v>1.8415602931331176</v>
      </c>
      <c r="F1395" s="102" t="s">
        <v>650</v>
      </c>
      <c r="G1395" s="102" t="b">
        <v>0</v>
      </c>
      <c r="H1395" s="102" t="b">
        <v>0</v>
      </c>
      <c r="I1395" s="102" t="b">
        <v>0</v>
      </c>
      <c r="J1395" s="102" t="b">
        <v>0</v>
      </c>
      <c r="K1395" s="102" t="b">
        <v>0</v>
      </c>
      <c r="L1395" s="102" t="b">
        <v>0</v>
      </c>
    </row>
    <row r="1396" spans="1:12" ht="15">
      <c r="A1396" s="103" t="s">
        <v>694</v>
      </c>
      <c r="B1396" s="102" t="s">
        <v>707</v>
      </c>
      <c r="C1396" s="102">
        <v>2</v>
      </c>
      <c r="D1396" s="105">
        <v>0.0009473695700933001</v>
      </c>
      <c r="E1396" s="105">
        <v>1.2047381955459435</v>
      </c>
      <c r="F1396" s="102" t="s">
        <v>650</v>
      </c>
      <c r="G1396" s="102" t="b">
        <v>0</v>
      </c>
      <c r="H1396" s="102" t="b">
        <v>0</v>
      </c>
      <c r="I1396" s="102" t="b">
        <v>0</v>
      </c>
      <c r="J1396" s="102" t="b">
        <v>0</v>
      </c>
      <c r="K1396" s="102" t="b">
        <v>0</v>
      </c>
      <c r="L1396" s="102" t="b">
        <v>0</v>
      </c>
    </row>
    <row r="1397" spans="1:12" ht="15">
      <c r="A1397" s="103" t="s">
        <v>1806</v>
      </c>
      <c r="B1397" s="102" t="s">
        <v>1807</v>
      </c>
      <c r="C1397" s="102">
        <v>2</v>
      </c>
      <c r="D1397" s="105">
        <v>0.0009473695700933001</v>
      </c>
      <c r="E1397" s="105">
        <v>3.147985320683805</v>
      </c>
      <c r="F1397" s="102" t="s">
        <v>650</v>
      </c>
      <c r="G1397" s="102" t="b">
        <v>0</v>
      </c>
      <c r="H1397" s="102" t="b">
        <v>0</v>
      </c>
      <c r="I1397" s="102" t="b">
        <v>0</v>
      </c>
      <c r="J1397" s="102" t="b">
        <v>0</v>
      </c>
      <c r="K1397" s="102" t="b">
        <v>0</v>
      </c>
      <c r="L1397" s="102" t="b">
        <v>0</v>
      </c>
    </row>
    <row r="1398" spans="1:12" ht="15">
      <c r="A1398" s="103" t="s">
        <v>1808</v>
      </c>
      <c r="B1398" s="102" t="s">
        <v>1809</v>
      </c>
      <c r="C1398" s="102">
        <v>2</v>
      </c>
      <c r="D1398" s="105">
        <v>0.0009473695700933001</v>
      </c>
      <c r="E1398" s="105">
        <v>3.147985320683805</v>
      </c>
      <c r="F1398" s="102" t="s">
        <v>650</v>
      </c>
      <c r="G1398" s="102" t="b">
        <v>1</v>
      </c>
      <c r="H1398" s="102" t="b">
        <v>0</v>
      </c>
      <c r="I1398" s="102" t="b">
        <v>0</v>
      </c>
      <c r="J1398" s="102" t="b">
        <v>0</v>
      </c>
      <c r="K1398" s="102" t="b">
        <v>0</v>
      </c>
      <c r="L1398" s="102" t="b">
        <v>0</v>
      </c>
    </row>
    <row r="1399" spans="1:12" ht="15">
      <c r="A1399" s="103" t="s">
        <v>718</v>
      </c>
      <c r="B1399" s="102" t="s">
        <v>1810</v>
      </c>
      <c r="C1399" s="102">
        <v>2</v>
      </c>
      <c r="D1399" s="105">
        <v>0.0009473695700933001</v>
      </c>
      <c r="E1399" s="105">
        <v>2.5459253293558426</v>
      </c>
      <c r="F1399" s="102" t="s">
        <v>650</v>
      </c>
      <c r="G1399" s="102" t="b">
        <v>0</v>
      </c>
      <c r="H1399" s="102" t="b">
        <v>0</v>
      </c>
      <c r="I1399" s="102" t="b">
        <v>0</v>
      </c>
      <c r="J1399" s="102" t="b">
        <v>0</v>
      </c>
      <c r="K1399" s="102" t="b">
        <v>1</v>
      </c>
      <c r="L1399" s="102" t="b">
        <v>0</v>
      </c>
    </row>
    <row r="1400" spans="1:12" ht="15">
      <c r="A1400" s="103" t="s">
        <v>1810</v>
      </c>
      <c r="B1400" s="102" t="s">
        <v>691</v>
      </c>
      <c r="C1400" s="102">
        <v>2</v>
      </c>
      <c r="D1400" s="105">
        <v>0.0009473695700933001</v>
      </c>
      <c r="E1400" s="105">
        <v>2.147985320683805</v>
      </c>
      <c r="F1400" s="102" t="s">
        <v>650</v>
      </c>
      <c r="G1400" s="102" t="b">
        <v>0</v>
      </c>
      <c r="H1400" s="102" t="b">
        <v>1</v>
      </c>
      <c r="I1400" s="102" t="b">
        <v>0</v>
      </c>
      <c r="J1400" s="102" t="b">
        <v>0</v>
      </c>
      <c r="K1400" s="102" t="b">
        <v>0</v>
      </c>
      <c r="L1400" s="102" t="b">
        <v>0</v>
      </c>
    </row>
    <row r="1401" spans="1:12" ht="15">
      <c r="A1401" s="103" t="s">
        <v>677</v>
      </c>
      <c r="B1401" s="102" t="s">
        <v>1407</v>
      </c>
      <c r="C1401" s="102">
        <v>2</v>
      </c>
      <c r="D1401" s="105">
        <v>0.0009473695700933001</v>
      </c>
      <c r="E1401" s="105">
        <v>2.034041968376968</v>
      </c>
      <c r="F1401" s="102" t="s">
        <v>650</v>
      </c>
      <c r="G1401" s="102" t="b">
        <v>0</v>
      </c>
      <c r="H1401" s="102" t="b">
        <v>0</v>
      </c>
      <c r="I1401" s="102" t="b">
        <v>0</v>
      </c>
      <c r="J1401" s="102" t="b">
        <v>1</v>
      </c>
      <c r="K1401" s="102" t="b">
        <v>0</v>
      </c>
      <c r="L1401" s="102" t="b">
        <v>0</v>
      </c>
    </row>
    <row r="1402" spans="1:12" ht="15">
      <c r="A1402" s="103" t="s">
        <v>694</v>
      </c>
      <c r="B1402" s="102" t="s">
        <v>1813</v>
      </c>
      <c r="C1402" s="102">
        <v>2</v>
      </c>
      <c r="D1402" s="105">
        <v>0.0009473695700933001</v>
      </c>
      <c r="E1402" s="105">
        <v>2.017651552188799</v>
      </c>
      <c r="F1402" s="102" t="s">
        <v>650</v>
      </c>
      <c r="G1402" s="102" t="b">
        <v>0</v>
      </c>
      <c r="H1402" s="102" t="b">
        <v>0</v>
      </c>
      <c r="I1402" s="102" t="b">
        <v>0</v>
      </c>
      <c r="J1402" s="102" t="b">
        <v>0</v>
      </c>
      <c r="K1402" s="102" t="b">
        <v>0</v>
      </c>
      <c r="L1402" s="102" t="b">
        <v>0</v>
      </c>
    </row>
    <row r="1403" spans="1:12" ht="15">
      <c r="A1403" s="103" t="s">
        <v>694</v>
      </c>
      <c r="B1403" s="102" t="s">
        <v>802</v>
      </c>
      <c r="C1403" s="102">
        <v>2</v>
      </c>
      <c r="D1403" s="105">
        <v>0.0009473695700933001</v>
      </c>
      <c r="E1403" s="105">
        <v>1.716621556524818</v>
      </c>
      <c r="F1403" s="102" t="s">
        <v>650</v>
      </c>
      <c r="G1403" s="102" t="b">
        <v>0</v>
      </c>
      <c r="H1403" s="102" t="b">
        <v>0</v>
      </c>
      <c r="I1403" s="102" t="b">
        <v>0</v>
      </c>
      <c r="J1403" s="102" t="b">
        <v>0</v>
      </c>
      <c r="K1403" s="102" t="b">
        <v>0</v>
      </c>
      <c r="L1403" s="102" t="b">
        <v>0</v>
      </c>
    </row>
    <row r="1404" spans="1:12" ht="15">
      <c r="A1404" s="103" t="s">
        <v>1816</v>
      </c>
      <c r="B1404" s="102" t="s">
        <v>1263</v>
      </c>
      <c r="C1404" s="102">
        <v>2</v>
      </c>
      <c r="D1404" s="105">
        <v>0.0009473695700933001</v>
      </c>
      <c r="E1404" s="105">
        <v>3.147985320683805</v>
      </c>
      <c r="F1404" s="102" t="s">
        <v>650</v>
      </c>
      <c r="G1404" s="102" t="b">
        <v>0</v>
      </c>
      <c r="H1404" s="102" t="b">
        <v>0</v>
      </c>
      <c r="I1404" s="102" t="b">
        <v>0</v>
      </c>
      <c r="J1404" s="102" t="b">
        <v>0</v>
      </c>
      <c r="K1404" s="102" t="b">
        <v>0</v>
      </c>
      <c r="L1404" s="102" t="b">
        <v>0</v>
      </c>
    </row>
    <row r="1405" spans="1:12" ht="15">
      <c r="A1405" s="103" t="s">
        <v>743</v>
      </c>
      <c r="B1405" s="102" t="s">
        <v>695</v>
      </c>
      <c r="C1405" s="102">
        <v>2</v>
      </c>
      <c r="D1405" s="105">
        <v>0.0009473695700933001</v>
      </c>
      <c r="E1405" s="105">
        <v>2.272924057292105</v>
      </c>
      <c r="F1405" s="102" t="s">
        <v>650</v>
      </c>
      <c r="G1405" s="102" t="b">
        <v>0</v>
      </c>
      <c r="H1405" s="102" t="b">
        <v>0</v>
      </c>
      <c r="I1405" s="102" t="b">
        <v>0</v>
      </c>
      <c r="J1405" s="102" t="b">
        <v>0</v>
      </c>
      <c r="K1405" s="102" t="b">
        <v>0</v>
      </c>
      <c r="L1405" s="102" t="b">
        <v>0</v>
      </c>
    </row>
    <row r="1406" spans="1:12" ht="15">
      <c r="A1406" s="103" t="s">
        <v>704</v>
      </c>
      <c r="B1406" s="102" t="s">
        <v>671</v>
      </c>
      <c r="C1406" s="102">
        <v>2</v>
      </c>
      <c r="D1406" s="105">
        <v>0.0009473695700933001</v>
      </c>
      <c r="E1406" s="105">
        <v>0.7016035084613631</v>
      </c>
      <c r="F1406" s="102" t="s">
        <v>650</v>
      </c>
      <c r="G1406" s="102" t="b">
        <v>0</v>
      </c>
      <c r="H1406" s="102" t="b">
        <v>0</v>
      </c>
      <c r="I1406" s="102" t="b">
        <v>0</v>
      </c>
      <c r="J1406" s="102" t="b">
        <v>0</v>
      </c>
      <c r="K1406" s="102" t="b">
        <v>0</v>
      </c>
      <c r="L1406" s="102" t="b">
        <v>0</v>
      </c>
    </row>
    <row r="1407" spans="1:12" ht="15">
      <c r="A1407" s="103" t="s">
        <v>671</v>
      </c>
      <c r="B1407" s="102" t="s">
        <v>780</v>
      </c>
      <c r="C1407" s="102">
        <v>2</v>
      </c>
      <c r="D1407" s="105">
        <v>0.0009473695700933001</v>
      </c>
      <c r="E1407" s="105">
        <v>1.2084660680651866</v>
      </c>
      <c r="F1407" s="102" t="s">
        <v>650</v>
      </c>
      <c r="G1407" s="102" t="b">
        <v>0</v>
      </c>
      <c r="H1407" s="102" t="b">
        <v>0</v>
      </c>
      <c r="I1407" s="102" t="b">
        <v>0</v>
      </c>
      <c r="J1407" s="102" t="b">
        <v>0</v>
      </c>
      <c r="K1407" s="102" t="b">
        <v>0</v>
      </c>
      <c r="L1407" s="102" t="b">
        <v>0</v>
      </c>
    </row>
    <row r="1408" spans="1:12" ht="15">
      <c r="A1408" s="103" t="s">
        <v>695</v>
      </c>
      <c r="B1408" s="102" t="s">
        <v>671</v>
      </c>
      <c r="C1408" s="102">
        <v>2</v>
      </c>
      <c r="D1408" s="105">
        <v>0.0009473695700933001</v>
      </c>
      <c r="E1408" s="105">
        <v>1.116576856432181</v>
      </c>
      <c r="F1408" s="102" t="s">
        <v>650</v>
      </c>
      <c r="G1408" s="102" t="b">
        <v>0</v>
      </c>
      <c r="H1408" s="102" t="b">
        <v>0</v>
      </c>
      <c r="I1408" s="102" t="b">
        <v>0</v>
      </c>
      <c r="J1408" s="102" t="b">
        <v>0</v>
      </c>
      <c r="K1408" s="102" t="b">
        <v>0</v>
      </c>
      <c r="L1408" s="102" t="b">
        <v>0</v>
      </c>
    </row>
    <row r="1409" spans="1:12" ht="15">
      <c r="A1409" s="103" t="s">
        <v>875</v>
      </c>
      <c r="B1409" s="102" t="s">
        <v>1803</v>
      </c>
      <c r="C1409" s="102">
        <v>2</v>
      </c>
      <c r="D1409" s="105">
        <v>0.0009473695700933001</v>
      </c>
      <c r="E1409" s="105">
        <v>2.7500453120117676</v>
      </c>
      <c r="F1409" s="102" t="s">
        <v>650</v>
      </c>
      <c r="G1409" s="102" t="b">
        <v>0</v>
      </c>
      <c r="H1409" s="102" t="b">
        <v>0</v>
      </c>
      <c r="I1409" s="102" t="b">
        <v>0</v>
      </c>
      <c r="J1409" s="102" t="b">
        <v>0</v>
      </c>
      <c r="K1409" s="102" t="b">
        <v>0</v>
      </c>
      <c r="L1409" s="102" t="b">
        <v>0</v>
      </c>
    </row>
    <row r="1410" spans="1:12" ht="15">
      <c r="A1410" s="103" t="s">
        <v>703</v>
      </c>
      <c r="B1410" s="102" t="s">
        <v>1020</v>
      </c>
      <c r="C1410" s="102">
        <v>2</v>
      </c>
      <c r="D1410" s="105">
        <v>0.0009473695700933001</v>
      </c>
      <c r="E1410" s="105">
        <v>1.8206263862974748</v>
      </c>
      <c r="F1410" s="102" t="s">
        <v>650</v>
      </c>
      <c r="G1410" s="102" t="b">
        <v>0</v>
      </c>
      <c r="H1410" s="102" t="b">
        <v>0</v>
      </c>
      <c r="I1410" s="102" t="b">
        <v>0</v>
      </c>
      <c r="J1410" s="102" t="b">
        <v>0</v>
      </c>
      <c r="K1410" s="102" t="b">
        <v>0</v>
      </c>
      <c r="L1410" s="102" t="b">
        <v>0</v>
      </c>
    </row>
    <row r="1411" spans="1:12" ht="15">
      <c r="A1411" s="103" t="s">
        <v>1020</v>
      </c>
      <c r="B1411" s="102" t="s">
        <v>674</v>
      </c>
      <c r="C1411" s="102">
        <v>2</v>
      </c>
      <c r="D1411" s="105">
        <v>0.0007349277947482182</v>
      </c>
      <c r="E1411" s="105">
        <v>1.5916828199165178</v>
      </c>
      <c r="F1411" s="102" t="s">
        <v>650</v>
      </c>
      <c r="G1411" s="102" t="b">
        <v>0</v>
      </c>
      <c r="H1411" s="102" t="b">
        <v>0</v>
      </c>
      <c r="I1411" s="102" t="b">
        <v>0</v>
      </c>
      <c r="J1411" s="102" t="b">
        <v>0</v>
      </c>
      <c r="K1411" s="102" t="b">
        <v>0</v>
      </c>
      <c r="L1411" s="102" t="b">
        <v>0</v>
      </c>
    </row>
    <row r="1412" spans="1:12" ht="15">
      <c r="A1412" s="103" t="s">
        <v>719</v>
      </c>
      <c r="B1412" s="102" t="s">
        <v>693</v>
      </c>
      <c r="C1412" s="102">
        <v>2</v>
      </c>
      <c r="D1412" s="105">
        <v>0.0009473695700933001</v>
      </c>
      <c r="E1412" s="105">
        <v>1.3573483587521018</v>
      </c>
      <c r="F1412" s="102" t="s">
        <v>650</v>
      </c>
      <c r="G1412" s="102" t="b">
        <v>0</v>
      </c>
      <c r="H1412" s="102" t="b">
        <v>0</v>
      </c>
      <c r="I1412" s="102" t="b">
        <v>0</v>
      </c>
      <c r="J1412" s="102" t="b">
        <v>0</v>
      </c>
      <c r="K1412" s="102" t="b">
        <v>1</v>
      </c>
      <c r="L1412" s="102" t="b">
        <v>0</v>
      </c>
    </row>
    <row r="1413" spans="1:12" ht="15">
      <c r="A1413" s="103" t="s">
        <v>731</v>
      </c>
      <c r="B1413" s="102" t="s">
        <v>672</v>
      </c>
      <c r="C1413" s="102">
        <v>2</v>
      </c>
      <c r="D1413" s="105">
        <v>0.0007349277947482182</v>
      </c>
      <c r="E1413" s="105">
        <v>1.0018572850055671</v>
      </c>
      <c r="F1413" s="102" t="s">
        <v>650</v>
      </c>
      <c r="G1413" s="102" t="b">
        <v>0</v>
      </c>
      <c r="H1413" s="102" t="b">
        <v>0</v>
      </c>
      <c r="I1413" s="102" t="b">
        <v>0</v>
      </c>
      <c r="J1413" s="102" t="b">
        <v>0</v>
      </c>
      <c r="K1413" s="102" t="b">
        <v>0</v>
      </c>
      <c r="L1413" s="102" t="b">
        <v>0</v>
      </c>
    </row>
    <row r="1414" spans="1:12" ht="15">
      <c r="A1414" s="103" t="s">
        <v>782</v>
      </c>
      <c r="B1414" s="102" t="s">
        <v>671</v>
      </c>
      <c r="C1414" s="102">
        <v>2</v>
      </c>
      <c r="D1414" s="105">
        <v>0.0009473695700933001</v>
      </c>
      <c r="E1414" s="105">
        <v>1.116576856432181</v>
      </c>
      <c r="F1414" s="102" t="s">
        <v>650</v>
      </c>
      <c r="G1414" s="102" t="b">
        <v>0</v>
      </c>
      <c r="H1414" s="102" t="b">
        <v>0</v>
      </c>
      <c r="I1414" s="102" t="b">
        <v>0</v>
      </c>
      <c r="J1414" s="102" t="b">
        <v>0</v>
      </c>
      <c r="K1414" s="102" t="b">
        <v>0</v>
      </c>
      <c r="L1414" s="102" t="b">
        <v>0</v>
      </c>
    </row>
    <row r="1415" spans="1:12" ht="15">
      <c r="A1415" s="103" t="s">
        <v>1171</v>
      </c>
      <c r="B1415" s="102" t="s">
        <v>791</v>
      </c>
      <c r="C1415" s="102">
        <v>2</v>
      </c>
      <c r="D1415" s="105">
        <v>0.0007349277947482182</v>
      </c>
      <c r="E1415" s="105">
        <v>2.4947728069084616</v>
      </c>
      <c r="F1415" s="102" t="s">
        <v>650</v>
      </c>
      <c r="G1415" s="102" t="b">
        <v>0</v>
      </c>
      <c r="H1415" s="102" t="b">
        <v>0</v>
      </c>
      <c r="I1415" s="102" t="b">
        <v>0</v>
      </c>
      <c r="J1415" s="102" t="b">
        <v>0</v>
      </c>
      <c r="K1415" s="102" t="b">
        <v>0</v>
      </c>
      <c r="L1415" s="102" t="b">
        <v>0</v>
      </c>
    </row>
    <row r="1416" spans="1:12" ht="15">
      <c r="A1416" s="103" t="s">
        <v>682</v>
      </c>
      <c r="B1416" s="102" t="s">
        <v>1171</v>
      </c>
      <c r="C1416" s="102">
        <v>2</v>
      </c>
      <c r="D1416" s="105">
        <v>0.0009473695700933001</v>
      </c>
      <c r="E1416" s="105">
        <v>2.0424751359138313</v>
      </c>
      <c r="F1416" s="102" t="s">
        <v>650</v>
      </c>
      <c r="G1416" s="102" t="b">
        <v>0</v>
      </c>
      <c r="H1416" s="102" t="b">
        <v>0</v>
      </c>
      <c r="I1416" s="102" t="b">
        <v>0</v>
      </c>
      <c r="J1416" s="102" t="b">
        <v>0</v>
      </c>
      <c r="K1416" s="102" t="b">
        <v>0</v>
      </c>
      <c r="L1416" s="102" t="b">
        <v>0</v>
      </c>
    </row>
    <row r="1417" spans="1:12" ht="15">
      <c r="A1417" s="103" t="s">
        <v>697</v>
      </c>
      <c r="B1417" s="102" t="s">
        <v>705</v>
      </c>
      <c r="C1417" s="102">
        <v>19</v>
      </c>
      <c r="D1417" s="105">
        <v>0.003479057127503432</v>
      </c>
      <c r="E1417" s="105">
        <v>1.809166764130424</v>
      </c>
      <c r="F1417" s="102" t="s">
        <v>651</v>
      </c>
      <c r="G1417" s="102" t="b">
        <v>0</v>
      </c>
      <c r="H1417" s="102" t="b">
        <v>0</v>
      </c>
      <c r="I1417" s="102" t="b">
        <v>0</v>
      </c>
      <c r="J1417" s="102" t="b">
        <v>0</v>
      </c>
      <c r="K1417" s="102" t="b">
        <v>0</v>
      </c>
      <c r="L1417" s="102" t="b">
        <v>0</v>
      </c>
    </row>
    <row r="1418" spans="1:12" ht="15">
      <c r="A1418" s="103" t="s">
        <v>367</v>
      </c>
      <c r="B1418" s="102" t="s">
        <v>672</v>
      </c>
      <c r="C1418" s="102">
        <v>14</v>
      </c>
      <c r="D1418" s="105">
        <v>0.0017382480274835445</v>
      </c>
      <c r="E1418" s="105">
        <v>1.2978405481694657</v>
      </c>
      <c r="F1418" s="102" t="s">
        <v>651</v>
      </c>
      <c r="G1418" s="102" t="b">
        <v>0</v>
      </c>
      <c r="H1418" s="102" t="b">
        <v>0</v>
      </c>
      <c r="I1418" s="102" t="b">
        <v>0</v>
      </c>
      <c r="J1418" s="102" t="b">
        <v>0</v>
      </c>
      <c r="K1418" s="102" t="b">
        <v>0</v>
      </c>
      <c r="L1418" s="102" t="b">
        <v>0</v>
      </c>
    </row>
    <row r="1419" spans="1:12" ht="15">
      <c r="A1419" s="103" t="s">
        <v>672</v>
      </c>
      <c r="B1419" s="102" t="s">
        <v>671</v>
      </c>
      <c r="C1419" s="102">
        <v>10</v>
      </c>
      <c r="D1419" s="105">
        <v>0.0015199359684708023</v>
      </c>
      <c r="E1419" s="105">
        <v>0.8299979179673954</v>
      </c>
      <c r="F1419" s="102" t="s">
        <v>651</v>
      </c>
      <c r="G1419" s="102" t="b">
        <v>0</v>
      </c>
      <c r="H1419" s="102" t="b">
        <v>0</v>
      </c>
      <c r="I1419" s="102" t="b">
        <v>0</v>
      </c>
      <c r="J1419" s="102" t="b">
        <v>0</v>
      </c>
      <c r="K1419" s="102" t="b">
        <v>0</v>
      </c>
      <c r="L1419" s="102" t="b">
        <v>0</v>
      </c>
    </row>
    <row r="1420" spans="1:12" ht="15">
      <c r="A1420" s="103" t="s">
        <v>690</v>
      </c>
      <c r="B1420" s="102" t="s">
        <v>711</v>
      </c>
      <c r="C1420" s="102">
        <v>10</v>
      </c>
      <c r="D1420" s="105">
        <v>0.003072688432602835</v>
      </c>
      <c r="E1420" s="105">
        <v>2.2116544005531824</v>
      </c>
      <c r="F1420" s="102" t="s">
        <v>651</v>
      </c>
      <c r="G1420" s="102" t="b">
        <v>0</v>
      </c>
      <c r="H1420" s="102" t="b">
        <v>0</v>
      </c>
      <c r="I1420" s="102" t="b">
        <v>0</v>
      </c>
      <c r="J1420" s="102" t="b">
        <v>0</v>
      </c>
      <c r="K1420" s="102" t="b">
        <v>0</v>
      </c>
      <c r="L1420" s="102" t="b">
        <v>0</v>
      </c>
    </row>
    <row r="1421" spans="1:12" ht="15">
      <c r="A1421" s="103" t="s">
        <v>367</v>
      </c>
      <c r="B1421" s="102" t="s">
        <v>684</v>
      </c>
      <c r="C1421" s="102">
        <v>9</v>
      </c>
      <c r="D1421" s="105">
        <v>0.0032959488576348307</v>
      </c>
      <c r="E1421" s="105">
        <v>1.3226641318944978</v>
      </c>
      <c r="F1421" s="102" t="s">
        <v>651</v>
      </c>
      <c r="G1421" s="102" t="b">
        <v>0</v>
      </c>
      <c r="H1421" s="102" t="b">
        <v>0</v>
      </c>
      <c r="I1421" s="102" t="b">
        <v>0</v>
      </c>
      <c r="J1421" s="102" t="b">
        <v>0</v>
      </c>
      <c r="K1421" s="102" t="b">
        <v>0</v>
      </c>
      <c r="L1421" s="102" t="b">
        <v>0</v>
      </c>
    </row>
    <row r="1422" spans="1:12" ht="15">
      <c r="A1422" s="103" t="s">
        <v>705</v>
      </c>
      <c r="B1422" s="102" t="s">
        <v>676</v>
      </c>
      <c r="C1422" s="102">
        <v>8</v>
      </c>
      <c r="D1422" s="105">
        <v>0.0020728405463371342</v>
      </c>
      <c r="E1422" s="105">
        <v>1.5126843962171637</v>
      </c>
      <c r="F1422" s="102" t="s">
        <v>651</v>
      </c>
      <c r="G1422" s="102" t="b">
        <v>0</v>
      </c>
      <c r="H1422" s="102" t="b">
        <v>0</v>
      </c>
      <c r="I1422" s="102" t="b">
        <v>0</v>
      </c>
      <c r="J1422" s="102" t="b">
        <v>0</v>
      </c>
      <c r="K1422" s="102" t="b">
        <v>0</v>
      </c>
      <c r="L1422" s="102" t="b">
        <v>0</v>
      </c>
    </row>
    <row r="1423" spans="1:12" ht="15">
      <c r="A1423" s="103" t="s">
        <v>673</v>
      </c>
      <c r="B1423" s="102" t="s">
        <v>760</v>
      </c>
      <c r="C1423" s="102">
        <v>7</v>
      </c>
      <c r="D1423" s="105">
        <v>0.0021508819028219846</v>
      </c>
      <c r="E1423" s="105">
        <v>1.5738788569586855</v>
      </c>
      <c r="F1423" s="102" t="s">
        <v>651</v>
      </c>
      <c r="G1423" s="102" t="b">
        <v>0</v>
      </c>
      <c r="H1423" s="102" t="b">
        <v>0</v>
      </c>
      <c r="I1423" s="102" t="b">
        <v>0</v>
      </c>
      <c r="J1423" s="102" t="b">
        <v>0</v>
      </c>
      <c r="K1423" s="102" t="b">
        <v>0</v>
      </c>
      <c r="L1423" s="102" t="b">
        <v>0</v>
      </c>
    </row>
    <row r="1424" spans="1:12" ht="15">
      <c r="A1424" s="103" t="s">
        <v>698</v>
      </c>
      <c r="B1424" s="102" t="s">
        <v>671</v>
      </c>
      <c r="C1424" s="102">
        <v>7</v>
      </c>
      <c r="D1424" s="105">
        <v>0.00152868223752535</v>
      </c>
      <c r="E1424" s="105">
        <v>1.1680114798845467</v>
      </c>
      <c r="F1424" s="102" t="s">
        <v>651</v>
      </c>
      <c r="G1424" s="102" t="b">
        <v>0</v>
      </c>
      <c r="H1424" s="102" t="b">
        <v>0</v>
      </c>
      <c r="I1424" s="102" t="b">
        <v>0</v>
      </c>
      <c r="J1424" s="102" t="b">
        <v>0</v>
      </c>
      <c r="K1424" s="102" t="b">
        <v>0</v>
      </c>
      <c r="L1424" s="102" t="b">
        <v>0</v>
      </c>
    </row>
    <row r="1425" spans="1:12" ht="15">
      <c r="A1425" s="103" t="s">
        <v>673</v>
      </c>
      <c r="B1425" s="102" t="s">
        <v>671</v>
      </c>
      <c r="C1425" s="102">
        <v>6</v>
      </c>
      <c r="D1425" s="105">
        <v>0.0032959488576348303</v>
      </c>
      <c r="E1425" s="105">
        <v>0.4755236030764482</v>
      </c>
      <c r="F1425" s="102" t="s">
        <v>651</v>
      </c>
      <c r="G1425" s="102" t="b">
        <v>0</v>
      </c>
      <c r="H1425" s="102" t="b">
        <v>0</v>
      </c>
      <c r="I1425" s="102" t="b">
        <v>0</v>
      </c>
      <c r="J1425" s="102" t="b">
        <v>0</v>
      </c>
      <c r="K1425" s="102" t="b">
        <v>0</v>
      </c>
      <c r="L1425" s="102" t="b">
        <v>0</v>
      </c>
    </row>
    <row r="1426" spans="1:12" ht="15">
      <c r="A1426" s="103" t="s">
        <v>706</v>
      </c>
      <c r="B1426" s="102" t="s">
        <v>671</v>
      </c>
      <c r="C1426" s="102">
        <v>5</v>
      </c>
      <c r="D1426" s="105">
        <v>0.0018310826986860172</v>
      </c>
      <c r="E1426" s="105">
        <v>0.7208534485423275</v>
      </c>
      <c r="F1426" s="102" t="s">
        <v>651</v>
      </c>
      <c r="G1426" s="102" t="b">
        <v>0</v>
      </c>
      <c r="H1426" s="102" t="b">
        <v>0</v>
      </c>
      <c r="I1426" s="102" t="b">
        <v>0</v>
      </c>
      <c r="J1426" s="102" t="b">
        <v>0</v>
      </c>
      <c r="K1426" s="102" t="b">
        <v>0</v>
      </c>
      <c r="L1426" s="102" t="b">
        <v>0</v>
      </c>
    </row>
    <row r="1427" spans="1:12" ht="15">
      <c r="A1427" s="103" t="s">
        <v>1013</v>
      </c>
      <c r="B1427" s="102" t="s">
        <v>1086</v>
      </c>
      <c r="C1427" s="102">
        <v>5</v>
      </c>
      <c r="D1427" s="105">
        <v>0.0018310826986860172</v>
      </c>
      <c r="E1427" s="105">
        <v>2.5126843962171637</v>
      </c>
      <c r="F1427" s="102" t="s">
        <v>651</v>
      </c>
      <c r="G1427" s="102" t="b">
        <v>0</v>
      </c>
      <c r="H1427" s="102" t="b">
        <v>0</v>
      </c>
      <c r="I1427" s="102" t="b">
        <v>0</v>
      </c>
      <c r="J1427" s="102" t="b">
        <v>0</v>
      </c>
      <c r="K1427" s="102" t="b">
        <v>0</v>
      </c>
      <c r="L1427" s="102" t="b">
        <v>0</v>
      </c>
    </row>
    <row r="1428" spans="1:12" ht="15">
      <c r="A1428" s="103" t="s">
        <v>710</v>
      </c>
      <c r="B1428" s="102" t="s">
        <v>698</v>
      </c>
      <c r="C1428" s="102">
        <v>5</v>
      </c>
      <c r="D1428" s="105">
        <v>0.0015363442163014176</v>
      </c>
      <c r="E1428" s="105">
        <v>2.0532919084579326</v>
      </c>
      <c r="F1428" s="102" t="s">
        <v>651</v>
      </c>
      <c r="G1428" s="102" t="b">
        <v>0</v>
      </c>
      <c r="H1428" s="102" t="b">
        <v>0</v>
      </c>
      <c r="I1428" s="102" t="b">
        <v>0</v>
      </c>
      <c r="J1428" s="102" t="b">
        <v>0</v>
      </c>
      <c r="K1428" s="102" t="b">
        <v>0</v>
      </c>
      <c r="L1428" s="102" t="b">
        <v>0</v>
      </c>
    </row>
    <row r="1429" spans="1:12" ht="15">
      <c r="A1429" s="103" t="s">
        <v>672</v>
      </c>
      <c r="B1429" s="102" t="s">
        <v>710</v>
      </c>
      <c r="C1429" s="102">
        <v>5</v>
      </c>
      <c r="D1429" s="105">
        <v>0.0015363442163014176</v>
      </c>
      <c r="E1429" s="105">
        <v>1.5092238641076572</v>
      </c>
      <c r="F1429" s="102" t="s">
        <v>651</v>
      </c>
      <c r="G1429" s="102" t="b">
        <v>0</v>
      </c>
      <c r="H1429" s="102" t="b">
        <v>0</v>
      </c>
      <c r="I1429" s="102" t="b">
        <v>0</v>
      </c>
      <c r="J1429" s="102" t="b">
        <v>0</v>
      </c>
      <c r="K1429" s="102" t="b">
        <v>0</v>
      </c>
      <c r="L1429" s="102" t="b">
        <v>0</v>
      </c>
    </row>
    <row r="1430" spans="1:12" ht="15">
      <c r="A1430" s="103" t="s">
        <v>726</v>
      </c>
      <c r="B1430" s="102" t="s">
        <v>673</v>
      </c>
      <c r="C1430" s="102">
        <v>4</v>
      </c>
      <c r="D1430" s="105">
        <v>0.001768853352642974</v>
      </c>
      <c r="E1430" s="105">
        <v>1.455779544880691</v>
      </c>
      <c r="F1430" s="102" t="s">
        <v>651</v>
      </c>
      <c r="G1430" s="102" t="b">
        <v>0</v>
      </c>
      <c r="H1430" s="102" t="b">
        <v>0</v>
      </c>
      <c r="I1430" s="102" t="b">
        <v>0</v>
      </c>
      <c r="J1430" s="102" t="b">
        <v>0</v>
      </c>
      <c r="K1430" s="102" t="b">
        <v>0</v>
      </c>
      <c r="L1430" s="102" t="b">
        <v>0</v>
      </c>
    </row>
    <row r="1431" spans="1:12" ht="15">
      <c r="A1431" s="103" t="s">
        <v>672</v>
      </c>
      <c r="B1431" s="102" t="s">
        <v>676</v>
      </c>
      <c r="C1431" s="102">
        <v>4</v>
      </c>
      <c r="D1431" s="105">
        <v>0.001768853352642974</v>
      </c>
      <c r="E1431" s="105">
        <v>1.0655263648749445</v>
      </c>
      <c r="F1431" s="102" t="s">
        <v>651</v>
      </c>
      <c r="G1431" s="102" t="b">
        <v>0</v>
      </c>
      <c r="H1431" s="102" t="b">
        <v>0</v>
      </c>
      <c r="I1431" s="102" t="b">
        <v>0</v>
      </c>
      <c r="J1431" s="102" t="b">
        <v>0</v>
      </c>
      <c r="K1431" s="102" t="b">
        <v>0</v>
      </c>
      <c r="L1431" s="102" t="b">
        <v>0</v>
      </c>
    </row>
    <row r="1432" spans="1:12" ht="15">
      <c r="A1432" s="103" t="s">
        <v>676</v>
      </c>
      <c r="B1432" s="102" t="s">
        <v>706</v>
      </c>
      <c r="C1432" s="102">
        <v>4</v>
      </c>
      <c r="D1432" s="105">
        <v>0.0014648661589488137</v>
      </c>
      <c r="E1432" s="105">
        <v>1.3085644135612389</v>
      </c>
      <c r="F1432" s="102" t="s">
        <v>651</v>
      </c>
      <c r="G1432" s="102" t="b">
        <v>0</v>
      </c>
      <c r="H1432" s="102" t="b">
        <v>0</v>
      </c>
      <c r="I1432" s="102" t="b">
        <v>0</v>
      </c>
      <c r="J1432" s="102" t="b">
        <v>0</v>
      </c>
      <c r="K1432" s="102" t="b">
        <v>0</v>
      </c>
      <c r="L1432" s="102" t="b">
        <v>0</v>
      </c>
    </row>
    <row r="1433" spans="1:12" ht="15">
      <c r="A1433" s="103" t="s">
        <v>678</v>
      </c>
      <c r="B1433" s="102" t="s">
        <v>671</v>
      </c>
      <c r="C1433" s="102">
        <v>4</v>
      </c>
      <c r="D1433" s="105">
        <v>0.00219729923842322</v>
      </c>
      <c r="E1433" s="105">
        <v>0.9249734311982523</v>
      </c>
      <c r="F1433" s="102" t="s">
        <v>651</v>
      </c>
      <c r="G1433" s="102" t="b">
        <v>0</v>
      </c>
      <c r="H1433" s="102" t="b">
        <v>0</v>
      </c>
      <c r="I1433" s="102" t="b">
        <v>0</v>
      </c>
      <c r="J1433" s="102" t="b">
        <v>0</v>
      </c>
      <c r="K1433" s="102" t="b">
        <v>0</v>
      </c>
      <c r="L1433" s="102" t="b">
        <v>0</v>
      </c>
    </row>
    <row r="1434" spans="1:12" ht="15">
      <c r="A1434" s="103" t="s">
        <v>671</v>
      </c>
      <c r="B1434" s="102" t="s">
        <v>781</v>
      </c>
      <c r="C1434" s="102">
        <v>4</v>
      </c>
      <c r="D1434" s="105">
        <v>0.00219729923842322</v>
      </c>
      <c r="E1434" s="105">
        <v>0.842902781008627</v>
      </c>
      <c r="F1434" s="102" t="s">
        <v>651</v>
      </c>
      <c r="G1434" s="102" t="b">
        <v>0</v>
      </c>
      <c r="H1434" s="102" t="b">
        <v>0</v>
      </c>
      <c r="I1434" s="102" t="b">
        <v>0</v>
      </c>
      <c r="J1434" s="102" t="b">
        <v>0</v>
      </c>
      <c r="K1434" s="102" t="b">
        <v>0</v>
      </c>
      <c r="L1434" s="102" t="b">
        <v>0</v>
      </c>
    </row>
    <row r="1435" spans="1:12" ht="15">
      <c r="A1435" s="103" t="s">
        <v>781</v>
      </c>
      <c r="B1435" s="102" t="s">
        <v>685</v>
      </c>
      <c r="C1435" s="102">
        <v>4</v>
      </c>
      <c r="D1435" s="105">
        <v>0.00219729923842322</v>
      </c>
      <c r="E1435" s="105">
        <v>1.8692317197309762</v>
      </c>
      <c r="F1435" s="102" t="s">
        <v>651</v>
      </c>
      <c r="G1435" s="102" t="b">
        <v>0</v>
      </c>
      <c r="H1435" s="102" t="b">
        <v>0</v>
      </c>
      <c r="I1435" s="102" t="b">
        <v>0</v>
      </c>
      <c r="J1435" s="102" t="b">
        <v>0</v>
      </c>
      <c r="K1435" s="102" t="b">
        <v>0</v>
      </c>
      <c r="L1435" s="102" t="b">
        <v>0</v>
      </c>
    </row>
    <row r="1436" spans="1:12" ht="15">
      <c r="A1436" s="103" t="s">
        <v>685</v>
      </c>
      <c r="B1436" s="102" t="s">
        <v>673</v>
      </c>
      <c r="C1436" s="102">
        <v>4</v>
      </c>
      <c r="D1436" s="105">
        <v>0.00219729923842322</v>
      </c>
      <c r="E1436" s="105">
        <v>1.330840808272391</v>
      </c>
      <c r="F1436" s="102" t="s">
        <v>651</v>
      </c>
      <c r="G1436" s="102" t="b">
        <v>0</v>
      </c>
      <c r="H1436" s="102" t="b">
        <v>0</v>
      </c>
      <c r="I1436" s="102" t="b">
        <v>0</v>
      </c>
      <c r="J1436" s="102" t="b">
        <v>0</v>
      </c>
      <c r="K1436" s="102" t="b">
        <v>0</v>
      </c>
      <c r="L1436" s="102" t="b">
        <v>0</v>
      </c>
    </row>
    <row r="1437" spans="1:12" ht="15">
      <c r="A1437" s="103" t="s">
        <v>774</v>
      </c>
      <c r="B1437" s="102" t="s">
        <v>1088</v>
      </c>
      <c r="C1437" s="102">
        <v>4</v>
      </c>
      <c r="D1437" s="105">
        <v>0.0029297323178976275</v>
      </c>
      <c r="E1437" s="105">
        <v>1.968616351866888</v>
      </c>
      <c r="F1437" s="102" t="s">
        <v>651</v>
      </c>
      <c r="G1437" s="102" t="b">
        <v>0</v>
      </c>
      <c r="H1437" s="102" t="b">
        <v>0</v>
      </c>
      <c r="I1437" s="102" t="b">
        <v>0</v>
      </c>
      <c r="J1437" s="102" t="b">
        <v>0</v>
      </c>
      <c r="K1437" s="102" t="b">
        <v>0</v>
      </c>
      <c r="L1437" s="102" t="b">
        <v>0</v>
      </c>
    </row>
    <row r="1438" spans="1:12" ht="15">
      <c r="A1438" s="103" t="s">
        <v>750</v>
      </c>
      <c r="B1438" s="102" t="s">
        <v>1185</v>
      </c>
      <c r="C1438" s="102">
        <v>4</v>
      </c>
      <c r="D1438" s="105">
        <v>0.001768853352642974</v>
      </c>
      <c r="E1438" s="105">
        <v>2.007534417897258</v>
      </c>
      <c r="F1438" s="102" t="s">
        <v>651</v>
      </c>
      <c r="G1438" s="102" t="b">
        <v>0</v>
      </c>
      <c r="H1438" s="102" t="b">
        <v>0</v>
      </c>
      <c r="I1438" s="102" t="b">
        <v>0</v>
      </c>
      <c r="J1438" s="102" t="b">
        <v>0</v>
      </c>
      <c r="K1438" s="102" t="b">
        <v>0</v>
      </c>
      <c r="L1438" s="102" t="b">
        <v>0</v>
      </c>
    </row>
    <row r="1439" spans="1:12" ht="15">
      <c r="A1439" s="103" t="s">
        <v>750</v>
      </c>
      <c r="B1439" s="102" t="s">
        <v>1221</v>
      </c>
      <c r="C1439" s="102">
        <v>4</v>
      </c>
      <c r="D1439" s="105">
        <v>0.00219729923842322</v>
      </c>
      <c r="E1439" s="105">
        <v>2.007534417897258</v>
      </c>
      <c r="F1439" s="102" t="s">
        <v>651</v>
      </c>
      <c r="G1439" s="102" t="b">
        <v>0</v>
      </c>
      <c r="H1439" s="102" t="b">
        <v>0</v>
      </c>
      <c r="I1439" s="102" t="b">
        <v>0</v>
      </c>
      <c r="J1439" s="102" t="b">
        <v>0</v>
      </c>
      <c r="K1439" s="102" t="b">
        <v>0</v>
      </c>
      <c r="L1439" s="102" t="b">
        <v>0</v>
      </c>
    </row>
    <row r="1440" spans="1:12" ht="15">
      <c r="A1440" s="103" t="s">
        <v>705</v>
      </c>
      <c r="B1440" s="102" t="s">
        <v>870</v>
      </c>
      <c r="C1440" s="102">
        <v>3</v>
      </c>
      <c r="D1440" s="105">
        <v>0.0013266400144822303</v>
      </c>
      <c r="E1440" s="105">
        <v>1.7856856682809013</v>
      </c>
      <c r="F1440" s="102" t="s">
        <v>651</v>
      </c>
      <c r="G1440" s="102" t="b">
        <v>0</v>
      </c>
      <c r="H1440" s="102" t="b">
        <v>0</v>
      </c>
      <c r="I1440" s="102" t="b">
        <v>0</v>
      </c>
      <c r="J1440" s="102" t="b">
        <v>0</v>
      </c>
      <c r="K1440" s="102" t="b">
        <v>0</v>
      </c>
      <c r="L1440" s="102" t="b">
        <v>0</v>
      </c>
    </row>
    <row r="1441" spans="1:12" ht="15">
      <c r="A1441" s="103" t="s">
        <v>870</v>
      </c>
      <c r="B1441" s="102" t="s">
        <v>732</v>
      </c>
      <c r="C1441" s="102">
        <v>3</v>
      </c>
      <c r="D1441" s="105">
        <v>0.0013266400144822303</v>
      </c>
      <c r="E1441" s="105">
        <v>2.0867156639448825</v>
      </c>
      <c r="F1441" s="102" t="s">
        <v>651</v>
      </c>
      <c r="G1441" s="102" t="b">
        <v>0</v>
      </c>
      <c r="H1441" s="102" t="b">
        <v>0</v>
      </c>
      <c r="I1441" s="102" t="b">
        <v>0</v>
      </c>
      <c r="J1441" s="102" t="b">
        <v>0</v>
      </c>
      <c r="K1441" s="102" t="b">
        <v>0</v>
      </c>
      <c r="L1441" s="102" t="b">
        <v>0</v>
      </c>
    </row>
    <row r="1442" spans="1:12" ht="15">
      <c r="A1442" s="103" t="s">
        <v>671</v>
      </c>
      <c r="B1442" s="102" t="s">
        <v>867</v>
      </c>
      <c r="C1442" s="102">
        <v>3</v>
      </c>
      <c r="D1442" s="105">
        <v>0.0013266400144822303</v>
      </c>
      <c r="E1442" s="105">
        <v>0.9812054791749085</v>
      </c>
      <c r="F1442" s="102" t="s">
        <v>651</v>
      </c>
      <c r="G1442" s="102" t="b">
        <v>0</v>
      </c>
      <c r="H1442" s="102" t="b">
        <v>0</v>
      </c>
      <c r="I1442" s="102" t="b">
        <v>0</v>
      </c>
      <c r="J1442" s="102" t="b">
        <v>0</v>
      </c>
      <c r="K1442" s="102" t="b">
        <v>0</v>
      </c>
      <c r="L1442" s="102" t="b">
        <v>0</v>
      </c>
    </row>
    <row r="1443" spans="1:12" ht="15">
      <c r="A1443" s="103" t="s">
        <v>867</v>
      </c>
      <c r="B1443" s="102" t="s">
        <v>367</v>
      </c>
      <c r="C1443" s="102">
        <v>3</v>
      </c>
      <c r="D1443" s="105">
        <v>0.0013266400144822303</v>
      </c>
      <c r="E1443" s="105">
        <v>1.2978405481694657</v>
      </c>
      <c r="F1443" s="102" t="s">
        <v>651</v>
      </c>
      <c r="G1443" s="102" t="b">
        <v>0</v>
      </c>
      <c r="H1443" s="102" t="b">
        <v>0</v>
      </c>
      <c r="I1443" s="102" t="b">
        <v>0</v>
      </c>
      <c r="J1443" s="102" t="b">
        <v>0</v>
      </c>
      <c r="K1443" s="102" t="b">
        <v>0</v>
      </c>
      <c r="L1443" s="102" t="b">
        <v>0</v>
      </c>
    </row>
    <row r="1444" spans="1:12" ht="15">
      <c r="A1444" s="103" t="s">
        <v>367</v>
      </c>
      <c r="B1444" s="102" t="s">
        <v>701</v>
      </c>
      <c r="C1444" s="102">
        <v>3</v>
      </c>
      <c r="D1444" s="105">
        <v>0.0013266400144822303</v>
      </c>
      <c r="E1444" s="105">
        <v>0.9620484462462726</v>
      </c>
      <c r="F1444" s="102" t="s">
        <v>651</v>
      </c>
      <c r="G1444" s="102" t="b">
        <v>0</v>
      </c>
      <c r="H1444" s="102" t="b">
        <v>0</v>
      </c>
      <c r="I1444" s="102" t="b">
        <v>0</v>
      </c>
      <c r="J1444" s="102" t="b">
        <v>0</v>
      </c>
      <c r="K1444" s="102" t="b">
        <v>0</v>
      </c>
      <c r="L1444" s="102" t="b">
        <v>0</v>
      </c>
    </row>
    <row r="1445" spans="1:12" ht="15">
      <c r="A1445" s="103" t="s">
        <v>760</v>
      </c>
      <c r="B1445" s="102" t="s">
        <v>367</v>
      </c>
      <c r="C1445" s="102">
        <v>3</v>
      </c>
      <c r="D1445" s="105">
        <v>0.0013266400144822303</v>
      </c>
      <c r="E1445" s="105">
        <v>1.1729018115611658</v>
      </c>
      <c r="F1445" s="102" t="s">
        <v>651</v>
      </c>
      <c r="G1445" s="102" t="b">
        <v>0</v>
      </c>
      <c r="H1445" s="102" t="b">
        <v>0</v>
      </c>
      <c r="I1445" s="102" t="b">
        <v>0</v>
      </c>
      <c r="J1445" s="102" t="b">
        <v>0</v>
      </c>
      <c r="K1445" s="102" t="b">
        <v>0</v>
      </c>
      <c r="L1445" s="102" t="b">
        <v>0</v>
      </c>
    </row>
    <row r="1446" spans="1:12" ht="15">
      <c r="A1446" s="103" t="s">
        <v>367</v>
      </c>
      <c r="B1446" s="102" t="s">
        <v>767</v>
      </c>
      <c r="C1446" s="102">
        <v>3</v>
      </c>
      <c r="D1446" s="105">
        <v>0.0013266400144822303</v>
      </c>
      <c r="E1446" s="105">
        <v>1.598870543833447</v>
      </c>
      <c r="F1446" s="102" t="s">
        <v>651</v>
      </c>
      <c r="G1446" s="102" t="b">
        <v>0</v>
      </c>
      <c r="H1446" s="102" t="b">
        <v>0</v>
      </c>
      <c r="I1446" s="102" t="b">
        <v>0</v>
      </c>
      <c r="J1446" s="102" t="b">
        <v>0</v>
      </c>
      <c r="K1446" s="102" t="b">
        <v>0</v>
      </c>
      <c r="L1446" s="102" t="b">
        <v>0</v>
      </c>
    </row>
    <row r="1447" spans="1:12" ht="15">
      <c r="A1447" s="103" t="s">
        <v>767</v>
      </c>
      <c r="B1447" s="102" t="s">
        <v>690</v>
      </c>
      <c r="C1447" s="102">
        <v>3</v>
      </c>
      <c r="D1447" s="105">
        <v>0.0013266400144822303</v>
      </c>
      <c r="E1447" s="105">
        <v>2.2116544005531824</v>
      </c>
      <c r="F1447" s="102" t="s">
        <v>651</v>
      </c>
      <c r="G1447" s="102" t="b">
        <v>0</v>
      </c>
      <c r="H1447" s="102" t="b">
        <v>0</v>
      </c>
      <c r="I1447" s="102" t="b">
        <v>0</v>
      </c>
      <c r="J1447" s="102" t="b">
        <v>0</v>
      </c>
      <c r="K1447" s="102" t="b">
        <v>0</v>
      </c>
      <c r="L1447" s="102" t="b">
        <v>0</v>
      </c>
    </row>
    <row r="1448" spans="1:12" ht="15">
      <c r="A1448" s="103" t="s">
        <v>770</v>
      </c>
      <c r="B1448" s="102" t="s">
        <v>1052</v>
      </c>
      <c r="C1448" s="102">
        <v>3</v>
      </c>
      <c r="D1448" s="105">
        <v>0.0013266400144822303</v>
      </c>
      <c r="E1448" s="105">
        <v>2.3665563605389255</v>
      </c>
      <c r="F1448" s="102" t="s">
        <v>651</v>
      </c>
      <c r="G1448" s="102" t="b">
        <v>0</v>
      </c>
      <c r="H1448" s="102" t="b">
        <v>0</v>
      </c>
      <c r="I1448" s="102" t="b">
        <v>0</v>
      </c>
      <c r="J1448" s="102" t="b">
        <v>0</v>
      </c>
      <c r="K1448" s="102" t="b">
        <v>0</v>
      </c>
      <c r="L1448" s="102" t="b">
        <v>0</v>
      </c>
    </row>
    <row r="1449" spans="1:12" ht="15">
      <c r="A1449" s="103" t="s">
        <v>1052</v>
      </c>
      <c r="B1449" s="102" t="s">
        <v>692</v>
      </c>
      <c r="C1449" s="102">
        <v>3</v>
      </c>
      <c r="D1449" s="105">
        <v>0.0013266400144822303</v>
      </c>
      <c r="E1449" s="105">
        <v>2.60959440922522</v>
      </c>
      <c r="F1449" s="102" t="s">
        <v>651</v>
      </c>
      <c r="G1449" s="102" t="b">
        <v>0</v>
      </c>
      <c r="H1449" s="102" t="b">
        <v>0</v>
      </c>
      <c r="I1449" s="102" t="b">
        <v>0</v>
      </c>
      <c r="J1449" s="102" t="b">
        <v>0</v>
      </c>
      <c r="K1449" s="102" t="b">
        <v>0</v>
      </c>
      <c r="L1449" s="102" t="b">
        <v>0</v>
      </c>
    </row>
    <row r="1450" spans="1:12" ht="15">
      <c r="A1450" s="103" t="s">
        <v>692</v>
      </c>
      <c r="B1450" s="102" t="s">
        <v>676</v>
      </c>
      <c r="C1450" s="102">
        <v>3</v>
      </c>
      <c r="D1450" s="105">
        <v>0.0013266400144822303</v>
      </c>
      <c r="E1450" s="105">
        <v>1.7856856682809013</v>
      </c>
      <c r="F1450" s="102" t="s">
        <v>651</v>
      </c>
      <c r="G1450" s="102" t="b">
        <v>0</v>
      </c>
      <c r="H1450" s="102" t="b">
        <v>0</v>
      </c>
      <c r="I1450" s="102" t="b">
        <v>0</v>
      </c>
      <c r="J1450" s="102" t="b">
        <v>0</v>
      </c>
      <c r="K1450" s="102" t="b">
        <v>0</v>
      </c>
      <c r="L1450" s="102" t="b">
        <v>0</v>
      </c>
    </row>
    <row r="1451" spans="1:12" ht="15">
      <c r="A1451" s="103" t="s">
        <v>671</v>
      </c>
      <c r="B1451" s="102" t="s">
        <v>672</v>
      </c>
      <c r="C1451" s="102">
        <v>3</v>
      </c>
      <c r="D1451" s="105">
        <v>0.0013266400144822303</v>
      </c>
      <c r="E1451" s="105">
        <v>0.31219869821633295</v>
      </c>
      <c r="F1451" s="102" t="s">
        <v>651</v>
      </c>
      <c r="G1451" s="102" t="b">
        <v>0</v>
      </c>
      <c r="H1451" s="102" t="b">
        <v>0</v>
      </c>
      <c r="I1451" s="102" t="b">
        <v>0</v>
      </c>
      <c r="J1451" s="102" t="b">
        <v>0</v>
      </c>
      <c r="K1451" s="102" t="b">
        <v>0</v>
      </c>
      <c r="L1451" s="102" t="b">
        <v>0</v>
      </c>
    </row>
    <row r="1452" spans="1:12" ht="15">
      <c r="A1452" s="103" t="s">
        <v>951</v>
      </c>
      <c r="B1452" s="102" t="s">
        <v>697</v>
      </c>
      <c r="C1452" s="102">
        <v>3</v>
      </c>
      <c r="D1452" s="105">
        <v>0.0013266400144822303</v>
      </c>
      <c r="E1452" s="105">
        <v>1.7644963692109632</v>
      </c>
      <c r="F1452" s="102" t="s">
        <v>651</v>
      </c>
      <c r="G1452" s="102" t="b">
        <v>0</v>
      </c>
      <c r="H1452" s="102" t="b">
        <v>0</v>
      </c>
      <c r="I1452" s="102" t="b">
        <v>0</v>
      </c>
      <c r="J1452" s="102" t="b">
        <v>0</v>
      </c>
      <c r="K1452" s="102" t="b">
        <v>0</v>
      </c>
      <c r="L1452" s="102" t="b">
        <v>0</v>
      </c>
    </row>
    <row r="1453" spans="1:12" ht="15">
      <c r="A1453" s="103" t="s">
        <v>860</v>
      </c>
      <c r="B1453" s="102" t="s">
        <v>880</v>
      </c>
      <c r="C1453" s="102">
        <v>3</v>
      </c>
      <c r="D1453" s="105">
        <v>0.0013266400144822303</v>
      </c>
      <c r="E1453" s="105">
        <v>2.2908356466008075</v>
      </c>
      <c r="F1453" s="102" t="s">
        <v>651</v>
      </c>
      <c r="G1453" s="102" t="b">
        <v>0</v>
      </c>
      <c r="H1453" s="102" t="b">
        <v>0</v>
      </c>
      <c r="I1453" s="102" t="b">
        <v>0</v>
      </c>
      <c r="J1453" s="102" t="b">
        <v>0</v>
      </c>
      <c r="K1453" s="102" t="b">
        <v>0</v>
      </c>
      <c r="L1453" s="102" t="b">
        <v>0</v>
      </c>
    </row>
    <row r="1454" spans="1:12" ht="15">
      <c r="A1454" s="103" t="s">
        <v>880</v>
      </c>
      <c r="B1454" s="102" t="s">
        <v>681</v>
      </c>
      <c r="C1454" s="102">
        <v>3</v>
      </c>
      <c r="D1454" s="105">
        <v>0.0013266400144822303</v>
      </c>
      <c r="E1454" s="105">
        <v>1.7856856682809013</v>
      </c>
      <c r="F1454" s="102" t="s">
        <v>651</v>
      </c>
      <c r="G1454" s="102" t="b">
        <v>0</v>
      </c>
      <c r="H1454" s="102" t="b">
        <v>0</v>
      </c>
      <c r="I1454" s="102" t="b">
        <v>0</v>
      </c>
      <c r="J1454" s="102" t="b">
        <v>0</v>
      </c>
      <c r="K1454" s="102" t="b">
        <v>0</v>
      </c>
      <c r="L1454" s="102" t="b">
        <v>0</v>
      </c>
    </row>
    <row r="1455" spans="1:12" ht="15">
      <c r="A1455" s="103" t="s">
        <v>681</v>
      </c>
      <c r="B1455" s="102" t="s">
        <v>792</v>
      </c>
      <c r="C1455" s="102">
        <v>3</v>
      </c>
      <c r="D1455" s="105">
        <v>0.0013266400144822303</v>
      </c>
      <c r="E1455" s="105">
        <v>1.3921104650113139</v>
      </c>
      <c r="F1455" s="102" t="s">
        <v>651</v>
      </c>
      <c r="G1455" s="102" t="b">
        <v>0</v>
      </c>
      <c r="H1455" s="102" t="b">
        <v>0</v>
      </c>
      <c r="I1455" s="102" t="b">
        <v>0</v>
      </c>
      <c r="J1455" s="102" t="b">
        <v>0</v>
      </c>
      <c r="K1455" s="102" t="b">
        <v>0</v>
      </c>
      <c r="L1455" s="102" t="b">
        <v>0</v>
      </c>
    </row>
    <row r="1456" spans="1:12" ht="15">
      <c r="A1456" s="103" t="s">
        <v>792</v>
      </c>
      <c r="B1456" s="102" t="s">
        <v>839</v>
      </c>
      <c r="C1456" s="102">
        <v>3</v>
      </c>
      <c r="D1456" s="105">
        <v>0.0013266400144822303</v>
      </c>
      <c r="E1456" s="105">
        <v>1.948412965778601</v>
      </c>
      <c r="F1456" s="102" t="s">
        <v>651</v>
      </c>
      <c r="G1456" s="102" t="b">
        <v>0</v>
      </c>
      <c r="H1456" s="102" t="b">
        <v>0</v>
      </c>
      <c r="I1456" s="102" t="b">
        <v>0</v>
      </c>
      <c r="J1456" s="102" t="b">
        <v>0</v>
      </c>
      <c r="K1456" s="102" t="b">
        <v>0</v>
      </c>
      <c r="L1456" s="102" t="b">
        <v>0</v>
      </c>
    </row>
    <row r="1457" spans="1:12" ht="15">
      <c r="A1457" s="103" t="s">
        <v>839</v>
      </c>
      <c r="B1457" s="102" t="s">
        <v>1451</v>
      </c>
      <c r="C1457" s="102">
        <v>3</v>
      </c>
      <c r="D1457" s="105">
        <v>0.0013266400144822303</v>
      </c>
      <c r="E1457" s="105">
        <v>2.5126843962171637</v>
      </c>
      <c r="F1457" s="102" t="s">
        <v>651</v>
      </c>
      <c r="G1457" s="102" t="b">
        <v>0</v>
      </c>
      <c r="H1457" s="102" t="b">
        <v>0</v>
      </c>
      <c r="I1457" s="102" t="b">
        <v>0</v>
      </c>
      <c r="J1457" s="102" t="b">
        <v>0</v>
      </c>
      <c r="K1457" s="102" t="b">
        <v>0</v>
      </c>
      <c r="L1457" s="102" t="b">
        <v>0</v>
      </c>
    </row>
    <row r="1458" spans="1:12" ht="15">
      <c r="A1458" s="103" t="s">
        <v>1456</v>
      </c>
      <c r="B1458" s="102" t="s">
        <v>1457</v>
      </c>
      <c r="C1458" s="102">
        <v>3</v>
      </c>
      <c r="D1458" s="105">
        <v>0.0016479744288174151</v>
      </c>
      <c r="E1458" s="105">
        <v>2.73453314583352</v>
      </c>
      <c r="F1458" s="102" t="s">
        <v>651</v>
      </c>
      <c r="G1458" s="102" t="b">
        <v>0</v>
      </c>
      <c r="H1458" s="102" t="b">
        <v>0</v>
      </c>
      <c r="I1458" s="102" t="b">
        <v>0</v>
      </c>
      <c r="J1458" s="102" t="b">
        <v>0</v>
      </c>
      <c r="K1458" s="102" t="b">
        <v>0</v>
      </c>
      <c r="L1458" s="102" t="b">
        <v>0</v>
      </c>
    </row>
    <row r="1459" spans="1:12" ht="15">
      <c r="A1459" s="103" t="s">
        <v>676</v>
      </c>
      <c r="B1459" s="102" t="s">
        <v>1013</v>
      </c>
      <c r="C1459" s="102">
        <v>3</v>
      </c>
      <c r="D1459" s="105">
        <v>0.0013266400144822303</v>
      </c>
      <c r="E1459" s="105">
        <v>1.688775655272845</v>
      </c>
      <c r="F1459" s="102" t="s">
        <v>651</v>
      </c>
      <c r="G1459" s="102" t="b">
        <v>0</v>
      </c>
      <c r="H1459" s="102" t="b">
        <v>0</v>
      </c>
      <c r="I1459" s="102" t="b">
        <v>0</v>
      </c>
      <c r="J1459" s="102" t="b">
        <v>0</v>
      </c>
      <c r="K1459" s="102" t="b">
        <v>0</v>
      </c>
      <c r="L1459" s="102" t="b">
        <v>0</v>
      </c>
    </row>
    <row r="1460" spans="1:12" ht="15">
      <c r="A1460" s="103" t="s">
        <v>748</v>
      </c>
      <c r="B1460" s="102" t="s">
        <v>1199</v>
      </c>
      <c r="C1460" s="102">
        <v>3</v>
      </c>
      <c r="D1460" s="105">
        <v>0.0013266400144822303</v>
      </c>
      <c r="E1460" s="105">
        <v>2.60959440922522</v>
      </c>
      <c r="F1460" s="102" t="s">
        <v>651</v>
      </c>
      <c r="G1460" s="102" t="b">
        <v>0</v>
      </c>
      <c r="H1460" s="102" t="b">
        <v>0</v>
      </c>
      <c r="I1460" s="102" t="b">
        <v>0</v>
      </c>
      <c r="J1460" s="102" t="b">
        <v>0</v>
      </c>
      <c r="K1460" s="102" t="b">
        <v>0</v>
      </c>
      <c r="L1460" s="102" t="b">
        <v>0</v>
      </c>
    </row>
    <row r="1461" spans="1:12" ht="15">
      <c r="A1461" s="103" t="s">
        <v>684</v>
      </c>
      <c r="B1461" s="102" t="s">
        <v>699</v>
      </c>
      <c r="C1461" s="102">
        <v>3</v>
      </c>
      <c r="D1461" s="105">
        <v>0.0013266400144822303</v>
      </c>
      <c r="E1461" s="105">
        <v>1.5552367469026274</v>
      </c>
      <c r="F1461" s="102" t="s">
        <v>651</v>
      </c>
      <c r="G1461" s="102" t="b">
        <v>0</v>
      </c>
      <c r="H1461" s="102" t="b">
        <v>0</v>
      </c>
      <c r="I1461" s="102" t="b">
        <v>0</v>
      </c>
      <c r="J1461" s="102" t="b">
        <v>0</v>
      </c>
      <c r="K1461" s="102" t="b">
        <v>0</v>
      </c>
      <c r="L1461" s="102" t="b">
        <v>0</v>
      </c>
    </row>
    <row r="1462" spans="1:12" ht="15">
      <c r="A1462" s="103" t="s">
        <v>699</v>
      </c>
      <c r="B1462" s="102" t="s">
        <v>675</v>
      </c>
      <c r="C1462" s="102">
        <v>3</v>
      </c>
      <c r="D1462" s="105">
        <v>0.0013266400144822303</v>
      </c>
      <c r="E1462" s="105">
        <v>1.8314431588415765</v>
      </c>
      <c r="F1462" s="102" t="s">
        <v>651</v>
      </c>
      <c r="G1462" s="102" t="b">
        <v>0</v>
      </c>
      <c r="H1462" s="102" t="b">
        <v>0</v>
      </c>
      <c r="I1462" s="102" t="b">
        <v>0</v>
      </c>
      <c r="J1462" s="102" t="b">
        <v>0</v>
      </c>
      <c r="K1462" s="102" t="b">
        <v>0</v>
      </c>
      <c r="L1462" s="102" t="b">
        <v>0</v>
      </c>
    </row>
    <row r="1463" spans="1:12" ht="15">
      <c r="A1463" s="103" t="s">
        <v>792</v>
      </c>
      <c r="B1463" s="102" t="s">
        <v>671</v>
      </c>
      <c r="C1463" s="102">
        <v>3</v>
      </c>
      <c r="D1463" s="105">
        <v>0.0013266400144822303</v>
      </c>
      <c r="E1463" s="105">
        <v>0.7128845188710521</v>
      </c>
      <c r="F1463" s="102" t="s">
        <v>651</v>
      </c>
      <c r="G1463" s="102" t="b">
        <v>0</v>
      </c>
      <c r="H1463" s="102" t="b">
        <v>0</v>
      </c>
      <c r="I1463" s="102" t="b">
        <v>0</v>
      </c>
      <c r="J1463" s="102" t="b">
        <v>0</v>
      </c>
      <c r="K1463" s="102" t="b">
        <v>0</v>
      </c>
      <c r="L1463" s="102" t="b">
        <v>0</v>
      </c>
    </row>
    <row r="1464" spans="1:12" ht="15">
      <c r="A1464" s="103" t="s">
        <v>671</v>
      </c>
      <c r="B1464" s="102" t="s">
        <v>780</v>
      </c>
      <c r="C1464" s="102">
        <v>3</v>
      </c>
      <c r="D1464" s="105">
        <v>0.0013266400144822303</v>
      </c>
      <c r="E1464" s="105">
        <v>0.9812054791749085</v>
      </c>
      <c r="F1464" s="102" t="s">
        <v>651</v>
      </c>
      <c r="G1464" s="102" t="b">
        <v>0</v>
      </c>
      <c r="H1464" s="102" t="b">
        <v>0</v>
      </c>
      <c r="I1464" s="102" t="b">
        <v>0</v>
      </c>
      <c r="J1464" s="102" t="b">
        <v>0</v>
      </c>
      <c r="K1464" s="102" t="b">
        <v>0</v>
      </c>
      <c r="L1464" s="102" t="b">
        <v>0</v>
      </c>
    </row>
    <row r="1465" spans="1:12" ht="15">
      <c r="A1465" s="103" t="s">
        <v>1217</v>
      </c>
      <c r="B1465" s="102" t="s">
        <v>828</v>
      </c>
      <c r="C1465" s="102">
        <v>3</v>
      </c>
      <c r="D1465" s="105">
        <v>0.0013266400144822303</v>
      </c>
      <c r="E1465" s="105">
        <v>2.183625676952939</v>
      </c>
      <c r="F1465" s="102" t="s">
        <v>651</v>
      </c>
      <c r="G1465" s="102" t="b">
        <v>0</v>
      </c>
      <c r="H1465" s="102" t="b">
        <v>0</v>
      </c>
      <c r="I1465" s="102" t="b">
        <v>0</v>
      </c>
      <c r="J1465" s="102" t="b">
        <v>0</v>
      </c>
      <c r="K1465" s="102" t="b">
        <v>0</v>
      </c>
      <c r="L1465" s="102" t="b">
        <v>0</v>
      </c>
    </row>
    <row r="1466" spans="1:12" ht="15">
      <c r="A1466" s="103" t="s">
        <v>1080</v>
      </c>
      <c r="B1466" s="102" t="s">
        <v>367</v>
      </c>
      <c r="C1466" s="102">
        <v>3</v>
      </c>
      <c r="D1466" s="105">
        <v>0.00219729923842322</v>
      </c>
      <c r="E1466" s="105">
        <v>1.598870543833447</v>
      </c>
      <c r="F1466" s="102" t="s">
        <v>651</v>
      </c>
      <c r="G1466" s="102" t="b">
        <v>0</v>
      </c>
      <c r="H1466" s="102" t="b">
        <v>0</v>
      </c>
      <c r="I1466" s="102" t="b">
        <v>0</v>
      </c>
      <c r="J1466" s="102" t="b">
        <v>0</v>
      </c>
      <c r="K1466" s="102" t="b">
        <v>0</v>
      </c>
      <c r="L1466" s="102" t="b">
        <v>0</v>
      </c>
    </row>
    <row r="1467" spans="1:12" ht="15">
      <c r="A1467" s="103" t="s">
        <v>867</v>
      </c>
      <c r="B1467" s="102" t="s">
        <v>701</v>
      </c>
      <c r="C1467" s="102">
        <v>3</v>
      </c>
      <c r="D1467" s="105">
        <v>0.0013266400144822303</v>
      </c>
      <c r="E1467" s="105">
        <v>1.7966810525823644</v>
      </c>
      <c r="F1467" s="102" t="s">
        <v>651</v>
      </c>
      <c r="G1467" s="102" t="b">
        <v>0</v>
      </c>
      <c r="H1467" s="102" t="b">
        <v>0</v>
      </c>
      <c r="I1467" s="102" t="b">
        <v>0</v>
      </c>
      <c r="J1467" s="102" t="b">
        <v>0</v>
      </c>
      <c r="K1467" s="102" t="b">
        <v>0</v>
      </c>
      <c r="L1467" s="102" t="b">
        <v>0</v>
      </c>
    </row>
    <row r="1468" spans="1:12" ht="15">
      <c r="A1468" s="103" t="s">
        <v>682</v>
      </c>
      <c r="B1468" s="102" t="s">
        <v>673</v>
      </c>
      <c r="C1468" s="102">
        <v>3</v>
      </c>
      <c r="D1468" s="105">
        <v>0.00219729923842322</v>
      </c>
      <c r="E1468" s="105">
        <v>1.2059020716640911</v>
      </c>
      <c r="F1468" s="102" t="s">
        <v>651</v>
      </c>
      <c r="G1468" s="102" t="b">
        <v>0</v>
      </c>
      <c r="H1468" s="102" t="b">
        <v>0</v>
      </c>
      <c r="I1468" s="102" t="b">
        <v>0</v>
      </c>
      <c r="J1468" s="102" t="b">
        <v>0</v>
      </c>
      <c r="K1468" s="102" t="b">
        <v>0</v>
      </c>
      <c r="L1468" s="102" t="b">
        <v>0</v>
      </c>
    </row>
    <row r="1469" spans="1:12" ht="15">
      <c r="A1469" s="103" t="s">
        <v>741</v>
      </c>
      <c r="B1469" s="102" t="s">
        <v>671</v>
      </c>
      <c r="C1469" s="102">
        <v>3</v>
      </c>
      <c r="D1469" s="105">
        <v>0.0016479744288174151</v>
      </c>
      <c r="E1469" s="105">
        <v>0.6750959579816523</v>
      </c>
      <c r="F1469" s="102" t="s">
        <v>651</v>
      </c>
      <c r="G1469" s="102" t="b">
        <v>0</v>
      </c>
      <c r="H1469" s="102" t="b">
        <v>0</v>
      </c>
      <c r="I1469" s="102" t="b">
        <v>0</v>
      </c>
      <c r="J1469" s="102" t="b">
        <v>0</v>
      </c>
      <c r="K1469" s="102" t="b">
        <v>0</v>
      </c>
      <c r="L1469" s="102" t="b">
        <v>0</v>
      </c>
    </row>
    <row r="1470" spans="1:12" ht="15">
      <c r="A1470" s="103" t="s">
        <v>367</v>
      </c>
      <c r="B1470" s="102" t="s">
        <v>671</v>
      </c>
      <c r="C1470" s="102">
        <v>3</v>
      </c>
      <c r="D1470" s="105">
        <v>0.0016479744288174151</v>
      </c>
      <c r="E1470" s="105">
        <v>0.14149334730954163</v>
      </c>
      <c r="F1470" s="102" t="s">
        <v>651</v>
      </c>
      <c r="G1470" s="102" t="b">
        <v>0</v>
      </c>
      <c r="H1470" s="102" t="b">
        <v>0</v>
      </c>
      <c r="I1470" s="102" t="b">
        <v>0</v>
      </c>
      <c r="J1470" s="102" t="b">
        <v>0</v>
      </c>
      <c r="K1470" s="102" t="b">
        <v>0</v>
      </c>
      <c r="L1470" s="102" t="b">
        <v>0</v>
      </c>
    </row>
    <row r="1471" spans="1:12" ht="15">
      <c r="A1471" s="103" t="s">
        <v>712</v>
      </c>
      <c r="B1471" s="102" t="s">
        <v>1463</v>
      </c>
      <c r="C1471" s="102">
        <v>3</v>
      </c>
      <c r="D1471" s="105">
        <v>0.00219729923842322</v>
      </c>
      <c r="E1471" s="105">
        <v>2.2574118911138576</v>
      </c>
      <c r="F1471" s="102" t="s">
        <v>651</v>
      </c>
      <c r="G1471" s="102" t="b">
        <v>0</v>
      </c>
      <c r="H1471" s="102" t="b">
        <v>0</v>
      </c>
      <c r="I1471" s="102" t="b">
        <v>0</v>
      </c>
      <c r="J1471" s="102" t="b">
        <v>0</v>
      </c>
      <c r="K1471" s="102" t="b">
        <v>0</v>
      </c>
      <c r="L1471" s="102" t="b">
        <v>0</v>
      </c>
    </row>
    <row r="1472" spans="1:12" ht="15">
      <c r="A1472" s="103" t="s">
        <v>737</v>
      </c>
      <c r="B1472" s="102" t="s">
        <v>741</v>
      </c>
      <c r="C1472" s="102">
        <v>3</v>
      </c>
      <c r="D1472" s="105">
        <v>0.0016479744288174151</v>
      </c>
      <c r="E1472" s="105">
        <v>1.8758622986299893</v>
      </c>
      <c r="F1472" s="102" t="s">
        <v>651</v>
      </c>
      <c r="G1472" s="102" t="b">
        <v>0</v>
      </c>
      <c r="H1472" s="102" t="b">
        <v>0</v>
      </c>
      <c r="I1472" s="102" t="b">
        <v>0</v>
      </c>
      <c r="J1472" s="102" t="b">
        <v>0</v>
      </c>
      <c r="K1472" s="102" t="b">
        <v>0</v>
      </c>
      <c r="L1472" s="102" t="b">
        <v>0</v>
      </c>
    </row>
    <row r="1473" spans="1:12" ht="15">
      <c r="A1473" s="103" t="s">
        <v>837</v>
      </c>
      <c r="B1473" s="102" t="s">
        <v>671</v>
      </c>
      <c r="C1473" s="102">
        <v>3</v>
      </c>
      <c r="D1473" s="105">
        <v>0.00219729923842322</v>
      </c>
      <c r="E1473" s="105">
        <v>0.7542772040292771</v>
      </c>
      <c r="F1473" s="102" t="s">
        <v>651</v>
      </c>
      <c r="G1473" s="102" t="b">
        <v>0</v>
      </c>
      <c r="H1473" s="102" t="b">
        <v>0</v>
      </c>
      <c r="I1473" s="102" t="b">
        <v>0</v>
      </c>
      <c r="J1473" s="102" t="b">
        <v>0</v>
      </c>
      <c r="K1473" s="102" t="b">
        <v>0</v>
      </c>
      <c r="L1473" s="102" t="b">
        <v>0</v>
      </c>
    </row>
    <row r="1474" spans="1:12" ht="15">
      <c r="A1474" s="103" t="s">
        <v>1465</v>
      </c>
      <c r="B1474" s="102" t="s">
        <v>1019</v>
      </c>
      <c r="C1474" s="102">
        <v>3</v>
      </c>
      <c r="D1474" s="105">
        <v>0.00219729923842322</v>
      </c>
      <c r="E1474" s="105">
        <v>2.4335031501695386</v>
      </c>
      <c r="F1474" s="102" t="s">
        <v>651</v>
      </c>
      <c r="G1474" s="102" t="b">
        <v>0</v>
      </c>
      <c r="H1474" s="102" t="b">
        <v>0</v>
      </c>
      <c r="I1474" s="102" t="b">
        <v>0</v>
      </c>
      <c r="J1474" s="102" t="b">
        <v>0</v>
      </c>
      <c r="K1474" s="102" t="b">
        <v>0</v>
      </c>
      <c r="L1474" s="102" t="b">
        <v>0</v>
      </c>
    </row>
    <row r="1475" spans="1:12" ht="15">
      <c r="A1475" s="103" t="s">
        <v>1019</v>
      </c>
      <c r="B1475" s="102" t="s">
        <v>1223</v>
      </c>
      <c r="C1475" s="102">
        <v>3</v>
      </c>
      <c r="D1475" s="105">
        <v>0.00219729923842322</v>
      </c>
      <c r="E1475" s="105">
        <v>2.3085644135612386</v>
      </c>
      <c r="F1475" s="102" t="s">
        <v>651</v>
      </c>
      <c r="G1475" s="102" t="b">
        <v>0</v>
      </c>
      <c r="H1475" s="102" t="b">
        <v>0</v>
      </c>
      <c r="I1475" s="102" t="b">
        <v>0</v>
      </c>
      <c r="J1475" s="102" t="b">
        <v>0</v>
      </c>
      <c r="K1475" s="102" t="b">
        <v>0</v>
      </c>
      <c r="L1475" s="102" t="b">
        <v>0</v>
      </c>
    </row>
    <row r="1476" spans="1:12" ht="15">
      <c r="A1476" s="103" t="s">
        <v>721</v>
      </c>
      <c r="B1476" s="102" t="s">
        <v>808</v>
      </c>
      <c r="C1476" s="102">
        <v>3</v>
      </c>
      <c r="D1476" s="105">
        <v>0.00219729923842322</v>
      </c>
      <c r="E1476" s="105">
        <v>2.1702617153949575</v>
      </c>
      <c r="F1476" s="102" t="s">
        <v>651</v>
      </c>
      <c r="G1476" s="102" t="b">
        <v>0</v>
      </c>
      <c r="H1476" s="102" t="b">
        <v>0</v>
      </c>
      <c r="I1476" s="102" t="b">
        <v>0</v>
      </c>
      <c r="J1476" s="102" t="b">
        <v>0</v>
      </c>
      <c r="K1476" s="102" t="b">
        <v>0</v>
      </c>
      <c r="L1476" s="102" t="b">
        <v>0</v>
      </c>
    </row>
    <row r="1477" spans="1:12" ht="15">
      <c r="A1477" s="103" t="s">
        <v>732</v>
      </c>
      <c r="B1477" s="102" t="s">
        <v>957</v>
      </c>
      <c r="C1477" s="102">
        <v>2</v>
      </c>
      <c r="D1477" s="105">
        <v>0.00109864961921161</v>
      </c>
      <c r="E1477" s="105">
        <v>1.6675863562029067</v>
      </c>
      <c r="F1477" s="102" t="s">
        <v>651</v>
      </c>
      <c r="G1477" s="102" t="b">
        <v>0</v>
      </c>
      <c r="H1477" s="102" t="b">
        <v>0</v>
      </c>
      <c r="I1477" s="102" t="b">
        <v>0</v>
      </c>
      <c r="J1477" s="102" t="b">
        <v>0</v>
      </c>
      <c r="K1477" s="102" t="b">
        <v>0</v>
      </c>
      <c r="L1477" s="102" t="b">
        <v>0</v>
      </c>
    </row>
    <row r="1478" spans="1:12" ht="15">
      <c r="A1478" s="103" t="s">
        <v>697</v>
      </c>
      <c r="B1478" s="102" t="s">
        <v>367</v>
      </c>
      <c r="C1478" s="102">
        <v>2</v>
      </c>
      <c r="D1478" s="105">
        <v>0.0014648661589488137</v>
      </c>
      <c r="E1478" s="105">
        <v>0.5196892977858221</v>
      </c>
      <c r="F1478" s="102" t="s">
        <v>651</v>
      </c>
      <c r="G1478" s="102" t="b">
        <v>0</v>
      </c>
      <c r="H1478" s="102" t="b">
        <v>0</v>
      </c>
      <c r="I1478" s="102" t="b">
        <v>0</v>
      </c>
      <c r="J1478" s="102" t="b">
        <v>0</v>
      </c>
      <c r="K1478" s="102" t="b">
        <v>0</v>
      </c>
      <c r="L1478" s="102" t="b">
        <v>0</v>
      </c>
    </row>
    <row r="1479" spans="1:12" ht="15">
      <c r="A1479" s="103" t="s">
        <v>803</v>
      </c>
      <c r="B1479" s="102" t="s">
        <v>726</v>
      </c>
      <c r="C1479" s="102">
        <v>2</v>
      </c>
      <c r="D1479" s="105">
        <v>0.0014648661589488137</v>
      </c>
      <c r="E1479" s="105">
        <v>1.889435105819263</v>
      </c>
      <c r="F1479" s="102" t="s">
        <v>651</v>
      </c>
      <c r="G1479" s="102" t="b">
        <v>0</v>
      </c>
      <c r="H1479" s="102" t="b">
        <v>0</v>
      </c>
      <c r="I1479" s="102" t="b">
        <v>0</v>
      </c>
      <c r="J1479" s="102" t="b">
        <v>0</v>
      </c>
      <c r="K1479" s="102" t="b">
        <v>0</v>
      </c>
      <c r="L1479" s="102" t="b">
        <v>0</v>
      </c>
    </row>
    <row r="1480" spans="1:12" ht="15">
      <c r="A1480" s="103" t="s">
        <v>755</v>
      </c>
      <c r="B1480" s="102" t="s">
        <v>680</v>
      </c>
      <c r="C1480" s="102">
        <v>2</v>
      </c>
      <c r="D1480" s="105">
        <v>0.00109864961921161</v>
      </c>
      <c r="E1480" s="105">
        <v>1.6261936710446818</v>
      </c>
      <c r="F1480" s="102" t="s">
        <v>651</v>
      </c>
      <c r="G1480" s="102" t="b">
        <v>0</v>
      </c>
      <c r="H1480" s="102" t="b">
        <v>0</v>
      </c>
      <c r="I1480" s="102" t="b">
        <v>0</v>
      </c>
      <c r="J1480" s="102" t="b">
        <v>0</v>
      </c>
      <c r="K1480" s="102" t="b">
        <v>0</v>
      </c>
      <c r="L1480" s="102" t="b">
        <v>0</v>
      </c>
    </row>
    <row r="1481" spans="1:12" ht="15">
      <c r="A1481" s="103" t="s">
        <v>957</v>
      </c>
      <c r="B1481" s="102" t="s">
        <v>698</v>
      </c>
      <c r="C1481" s="102">
        <v>2</v>
      </c>
      <c r="D1481" s="105">
        <v>0.0014648661589488137</v>
      </c>
      <c r="E1481" s="105">
        <v>1.713343846763582</v>
      </c>
      <c r="F1481" s="102" t="s">
        <v>651</v>
      </c>
      <c r="G1481" s="102" t="b">
        <v>0</v>
      </c>
      <c r="H1481" s="102" t="b">
        <v>0</v>
      </c>
      <c r="I1481" s="102" t="b">
        <v>0</v>
      </c>
      <c r="J1481" s="102" t="b">
        <v>0</v>
      </c>
      <c r="K1481" s="102" t="b">
        <v>0</v>
      </c>
      <c r="L1481" s="102" t="b">
        <v>0</v>
      </c>
    </row>
    <row r="1482" spans="1:12" ht="15">
      <c r="A1482" s="103" t="s">
        <v>367</v>
      </c>
      <c r="B1482" s="102" t="s">
        <v>686</v>
      </c>
      <c r="C1482" s="102">
        <v>2</v>
      </c>
      <c r="D1482" s="105">
        <v>0.00109864961921161</v>
      </c>
      <c r="E1482" s="105">
        <v>1.0548024994831713</v>
      </c>
      <c r="F1482" s="102" t="s">
        <v>651</v>
      </c>
      <c r="G1482" s="102" t="b">
        <v>0</v>
      </c>
      <c r="H1482" s="102" t="b">
        <v>0</v>
      </c>
      <c r="I1482" s="102" t="b">
        <v>0</v>
      </c>
      <c r="J1482" s="102" t="b">
        <v>0</v>
      </c>
      <c r="K1482" s="102" t="b">
        <v>0</v>
      </c>
      <c r="L1482" s="102" t="b">
        <v>0</v>
      </c>
    </row>
    <row r="1483" spans="1:12" ht="15">
      <c r="A1483" s="103" t="s">
        <v>367</v>
      </c>
      <c r="B1483" s="102" t="s">
        <v>752</v>
      </c>
      <c r="C1483" s="102">
        <v>2</v>
      </c>
      <c r="D1483" s="105">
        <v>0.0014648661589488137</v>
      </c>
      <c r="E1483" s="105">
        <v>1.2978405481694657</v>
      </c>
      <c r="F1483" s="102" t="s">
        <v>651</v>
      </c>
      <c r="G1483" s="102" t="b">
        <v>0</v>
      </c>
      <c r="H1483" s="102" t="b">
        <v>0</v>
      </c>
      <c r="I1483" s="102" t="b">
        <v>0</v>
      </c>
      <c r="J1483" s="102" t="b">
        <v>0</v>
      </c>
      <c r="K1483" s="102" t="b">
        <v>0</v>
      </c>
      <c r="L1483" s="102" t="b">
        <v>0</v>
      </c>
    </row>
    <row r="1484" spans="1:12" ht="15">
      <c r="A1484" s="103" t="s">
        <v>367</v>
      </c>
      <c r="B1484" s="102" t="s">
        <v>1441</v>
      </c>
      <c r="C1484" s="102">
        <v>2</v>
      </c>
      <c r="D1484" s="105">
        <v>0.0014648661589488137</v>
      </c>
      <c r="E1484" s="105">
        <v>1.598870543833447</v>
      </c>
      <c r="F1484" s="102" t="s">
        <v>651</v>
      </c>
      <c r="G1484" s="102" t="b">
        <v>0</v>
      </c>
      <c r="H1484" s="102" t="b">
        <v>0</v>
      </c>
      <c r="I1484" s="102" t="b">
        <v>0</v>
      </c>
      <c r="J1484" s="102" t="b">
        <v>0</v>
      </c>
      <c r="K1484" s="102" t="b">
        <v>1</v>
      </c>
      <c r="L1484" s="102" t="b">
        <v>0</v>
      </c>
    </row>
    <row r="1485" spans="1:12" ht="15">
      <c r="A1485" s="103" t="s">
        <v>676</v>
      </c>
      <c r="B1485" s="102" t="s">
        <v>697</v>
      </c>
      <c r="C1485" s="102">
        <v>2</v>
      </c>
      <c r="D1485" s="105">
        <v>0.00109864961921161</v>
      </c>
      <c r="E1485" s="105">
        <v>0.8894351058192632</v>
      </c>
      <c r="F1485" s="102" t="s">
        <v>651</v>
      </c>
      <c r="G1485" s="102" t="b">
        <v>0</v>
      </c>
      <c r="H1485" s="102" t="b">
        <v>0</v>
      </c>
      <c r="I1485" s="102" t="b">
        <v>0</v>
      </c>
      <c r="J1485" s="102" t="b">
        <v>0</v>
      </c>
      <c r="K1485" s="102" t="b">
        <v>0</v>
      </c>
      <c r="L1485" s="102" t="b">
        <v>0</v>
      </c>
    </row>
    <row r="1486" spans="1:12" ht="15">
      <c r="A1486" s="103" t="s">
        <v>705</v>
      </c>
      <c r="B1486" s="102" t="s">
        <v>1985</v>
      </c>
      <c r="C1486" s="102">
        <v>2</v>
      </c>
      <c r="D1486" s="105">
        <v>0.00109864961921161</v>
      </c>
      <c r="E1486" s="105">
        <v>1.9106244048892012</v>
      </c>
      <c r="F1486" s="102" t="s">
        <v>651</v>
      </c>
      <c r="G1486" s="102" t="b">
        <v>0</v>
      </c>
      <c r="H1486" s="102" t="b">
        <v>0</v>
      </c>
      <c r="I1486" s="102" t="b">
        <v>0</v>
      </c>
      <c r="J1486" s="102" t="b">
        <v>0</v>
      </c>
      <c r="K1486" s="102" t="b">
        <v>0</v>
      </c>
      <c r="L1486" s="102" t="b">
        <v>0</v>
      </c>
    </row>
    <row r="1487" spans="1:12" ht="15">
      <c r="A1487" s="103" t="s">
        <v>1378</v>
      </c>
      <c r="B1487" s="102" t="s">
        <v>697</v>
      </c>
      <c r="C1487" s="102">
        <v>2</v>
      </c>
      <c r="D1487" s="105">
        <v>0.00109864961921161</v>
      </c>
      <c r="E1487" s="105">
        <v>1.889435105819263</v>
      </c>
      <c r="F1487" s="102" t="s">
        <v>651</v>
      </c>
      <c r="G1487" s="102" t="b">
        <v>0</v>
      </c>
      <c r="H1487" s="102" t="b">
        <v>0</v>
      </c>
      <c r="I1487" s="102" t="b">
        <v>0</v>
      </c>
      <c r="J1487" s="102" t="b">
        <v>0</v>
      </c>
      <c r="K1487" s="102" t="b">
        <v>0</v>
      </c>
      <c r="L1487" s="102" t="b">
        <v>0</v>
      </c>
    </row>
    <row r="1488" spans="1:12" ht="15">
      <c r="A1488" s="103" t="s">
        <v>1304</v>
      </c>
      <c r="B1488" s="102" t="s">
        <v>985</v>
      </c>
      <c r="C1488" s="102">
        <v>2</v>
      </c>
      <c r="D1488" s="105">
        <v>0.00109864961921161</v>
      </c>
      <c r="E1488" s="105">
        <v>2.910624404889201</v>
      </c>
      <c r="F1488" s="102" t="s">
        <v>651</v>
      </c>
      <c r="G1488" s="102" t="b">
        <v>0</v>
      </c>
      <c r="H1488" s="102" t="b">
        <v>0</v>
      </c>
      <c r="I1488" s="102" t="b">
        <v>0</v>
      </c>
      <c r="J1488" s="102" t="b">
        <v>0</v>
      </c>
      <c r="K1488" s="102" t="b">
        <v>0</v>
      </c>
      <c r="L1488" s="102" t="b">
        <v>0</v>
      </c>
    </row>
    <row r="1489" spans="1:12" ht="15">
      <c r="A1489" s="103" t="s">
        <v>985</v>
      </c>
      <c r="B1489" s="102" t="s">
        <v>794</v>
      </c>
      <c r="C1489" s="102">
        <v>2</v>
      </c>
      <c r="D1489" s="105">
        <v>0.00109864961921161</v>
      </c>
      <c r="E1489" s="105">
        <v>2.910624404889201</v>
      </c>
      <c r="F1489" s="102" t="s">
        <v>651</v>
      </c>
      <c r="G1489" s="102" t="b">
        <v>0</v>
      </c>
      <c r="H1489" s="102" t="b">
        <v>0</v>
      </c>
      <c r="I1489" s="102" t="b">
        <v>0</v>
      </c>
      <c r="J1489" s="102" t="b">
        <v>0</v>
      </c>
      <c r="K1489" s="102" t="b">
        <v>0</v>
      </c>
      <c r="L1489" s="102" t="b">
        <v>0</v>
      </c>
    </row>
    <row r="1490" spans="1:12" ht="15">
      <c r="A1490" s="103" t="s">
        <v>705</v>
      </c>
      <c r="B1490" s="102" t="s">
        <v>679</v>
      </c>
      <c r="C1490" s="102">
        <v>2</v>
      </c>
      <c r="D1490" s="105">
        <v>0.00109864961921161</v>
      </c>
      <c r="E1490" s="105">
        <v>1.2574118911138576</v>
      </c>
      <c r="F1490" s="102" t="s">
        <v>651</v>
      </c>
      <c r="G1490" s="102" t="b">
        <v>0</v>
      </c>
      <c r="H1490" s="102" t="b">
        <v>0</v>
      </c>
      <c r="I1490" s="102" t="b">
        <v>0</v>
      </c>
      <c r="J1490" s="102" t="b">
        <v>0</v>
      </c>
      <c r="K1490" s="102" t="b">
        <v>0</v>
      </c>
      <c r="L1490" s="102" t="b">
        <v>0</v>
      </c>
    </row>
    <row r="1491" spans="1:12" ht="15">
      <c r="A1491" s="103" t="s">
        <v>671</v>
      </c>
      <c r="B1491" s="102" t="s">
        <v>951</v>
      </c>
      <c r="C1491" s="102">
        <v>2</v>
      </c>
      <c r="D1491" s="105">
        <v>0.00109864961921161</v>
      </c>
      <c r="E1491" s="105">
        <v>0.9812054791749085</v>
      </c>
      <c r="F1491" s="102" t="s">
        <v>651</v>
      </c>
      <c r="G1491" s="102" t="b">
        <v>0</v>
      </c>
      <c r="H1491" s="102" t="b">
        <v>0</v>
      </c>
      <c r="I1491" s="102" t="b">
        <v>0</v>
      </c>
      <c r="J1491" s="102" t="b">
        <v>0</v>
      </c>
      <c r="K1491" s="102" t="b">
        <v>0</v>
      </c>
      <c r="L1491" s="102" t="b">
        <v>0</v>
      </c>
    </row>
    <row r="1492" spans="1:12" ht="15">
      <c r="A1492" s="103" t="s">
        <v>769</v>
      </c>
      <c r="B1492" s="102" t="s">
        <v>2025</v>
      </c>
      <c r="C1492" s="102">
        <v>2</v>
      </c>
      <c r="D1492" s="105">
        <v>0.0014648661589488137</v>
      </c>
      <c r="E1492" s="105">
        <v>2.2116544005531824</v>
      </c>
      <c r="F1492" s="102" t="s">
        <v>651</v>
      </c>
      <c r="G1492" s="102" t="b">
        <v>0</v>
      </c>
      <c r="H1492" s="102" t="b">
        <v>0</v>
      </c>
      <c r="I1492" s="102" t="b">
        <v>0</v>
      </c>
      <c r="J1492" s="102" t="b">
        <v>0</v>
      </c>
      <c r="K1492" s="102" t="b">
        <v>0</v>
      </c>
      <c r="L1492" s="102" t="b">
        <v>0</v>
      </c>
    </row>
    <row r="1493" spans="1:12" ht="15">
      <c r="A1493" s="103" t="s">
        <v>1457</v>
      </c>
      <c r="B1493" s="102" t="s">
        <v>682</v>
      </c>
      <c r="C1493" s="102">
        <v>2</v>
      </c>
      <c r="D1493" s="105">
        <v>0.00109864961921161</v>
      </c>
      <c r="E1493" s="105">
        <v>2.190465101483244</v>
      </c>
      <c r="F1493" s="102" t="s">
        <v>651</v>
      </c>
      <c r="G1493" s="102" t="b">
        <v>0</v>
      </c>
      <c r="H1493" s="102" t="b">
        <v>0</v>
      </c>
      <c r="I1493" s="102" t="b">
        <v>0</v>
      </c>
      <c r="J1493" s="102" t="b">
        <v>0</v>
      </c>
      <c r="K1493" s="102" t="b">
        <v>0</v>
      </c>
      <c r="L1493" s="102" t="b">
        <v>0</v>
      </c>
    </row>
    <row r="1494" spans="1:12" ht="15">
      <c r="A1494" s="103" t="s">
        <v>682</v>
      </c>
      <c r="B1494" s="102" t="s">
        <v>769</v>
      </c>
      <c r="C1494" s="102">
        <v>2</v>
      </c>
      <c r="D1494" s="105">
        <v>0.00109864961921161</v>
      </c>
      <c r="E1494" s="105">
        <v>1.6095944092252201</v>
      </c>
      <c r="F1494" s="102" t="s">
        <v>651</v>
      </c>
      <c r="G1494" s="102" t="b">
        <v>0</v>
      </c>
      <c r="H1494" s="102" t="b">
        <v>0</v>
      </c>
      <c r="I1494" s="102" t="b">
        <v>0</v>
      </c>
      <c r="J1494" s="102" t="b">
        <v>0</v>
      </c>
      <c r="K1494" s="102" t="b">
        <v>0</v>
      </c>
      <c r="L1494" s="102" t="b">
        <v>0</v>
      </c>
    </row>
    <row r="1495" spans="1:12" ht="15">
      <c r="A1495" s="103" t="s">
        <v>907</v>
      </c>
      <c r="B1495" s="102" t="s">
        <v>699</v>
      </c>
      <c r="C1495" s="102">
        <v>2</v>
      </c>
      <c r="D1495" s="105">
        <v>0.00109864961921161</v>
      </c>
      <c r="E1495" s="105">
        <v>2.007534417897258</v>
      </c>
      <c r="F1495" s="102" t="s">
        <v>651</v>
      </c>
      <c r="G1495" s="102" t="b">
        <v>0</v>
      </c>
      <c r="H1495" s="102" t="b">
        <v>0</v>
      </c>
      <c r="I1495" s="102" t="b">
        <v>0</v>
      </c>
      <c r="J1495" s="102" t="b">
        <v>0</v>
      </c>
      <c r="K1495" s="102" t="b">
        <v>0</v>
      </c>
      <c r="L1495" s="102" t="b">
        <v>0</v>
      </c>
    </row>
    <row r="1496" spans="1:12" ht="15">
      <c r="A1496" s="103" t="s">
        <v>1455</v>
      </c>
      <c r="B1496" s="102" t="s">
        <v>754</v>
      </c>
      <c r="C1496" s="102">
        <v>2</v>
      </c>
      <c r="D1496" s="105">
        <v>0.0014648661589488137</v>
      </c>
      <c r="E1496" s="105">
        <v>2.4335031501695386</v>
      </c>
      <c r="F1496" s="102" t="s">
        <v>651</v>
      </c>
      <c r="G1496" s="102" t="b">
        <v>0</v>
      </c>
      <c r="H1496" s="102" t="b">
        <v>0</v>
      </c>
      <c r="I1496" s="102" t="b">
        <v>0</v>
      </c>
      <c r="J1496" s="102" t="b">
        <v>0</v>
      </c>
      <c r="K1496" s="102" t="b">
        <v>0</v>
      </c>
      <c r="L1496" s="102" t="b">
        <v>0</v>
      </c>
    </row>
    <row r="1497" spans="1:12" ht="15">
      <c r="A1497" s="103" t="s">
        <v>675</v>
      </c>
      <c r="B1497" s="102" t="s">
        <v>738</v>
      </c>
      <c r="C1497" s="102">
        <v>2</v>
      </c>
      <c r="D1497" s="105">
        <v>0.00109864961921161</v>
      </c>
      <c r="E1497" s="105">
        <v>2.2574118911138576</v>
      </c>
      <c r="F1497" s="102" t="s">
        <v>651</v>
      </c>
      <c r="G1497" s="102" t="b">
        <v>0</v>
      </c>
      <c r="H1497" s="102" t="b">
        <v>0</v>
      </c>
      <c r="I1497" s="102" t="b">
        <v>0</v>
      </c>
      <c r="J1497" s="102" t="b">
        <v>0</v>
      </c>
      <c r="K1497" s="102" t="b">
        <v>0</v>
      </c>
      <c r="L1497" s="102" t="b">
        <v>0</v>
      </c>
    </row>
    <row r="1498" spans="1:12" ht="15">
      <c r="A1498" s="103" t="s">
        <v>1177</v>
      </c>
      <c r="B1498" s="102" t="s">
        <v>1178</v>
      </c>
      <c r="C1498" s="102">
        <v>2</v>
      </c>
      <c r="D1498" s="105">
        <v>0.00109864961921161</v>
      </c>
      <c r="E1498" s="105">
        <v>2.910624404889201</v>
      </c>
      <c r="F1498" s="102" t="s">
        <v>651</v>
      </c>
      <c r="G1498" s="102" t="b">
        <v>0</v>
      </c>
      <c r="H1498" s="102" t="b">
        <v>0</v>
      </c>
      <c r="I1498" s="102" t="b">
        <v>0</v>
      </c>
      <c r="J1498" s="102" t="b">
        <v>0</v>
      </c>
      <c r="K1498" s="102" t="b">
        <v>0</v>
      </c>
      <c r="L1498" s="102" t="b">
        <v>0</v>
      </c>
    </row>
    <row r="1499" spans="1:12" ht="15">
      <c r="A1499" s="103" t="s">
        <v>671</v>
      </c>
      <c r="B1499" s="102" t="s">
        <v>856</v>
      </c>
      <c r="C1499" s="102">
        <v>2</v>
      </c>
      <c r="D1499" s="105">
        <v>0.00109864961921161</v>
      </c>
      <c r="E1499" s="105">
        <v>0.9812054791749085</v>
      </c>
      <c r="F1499" s="102" t="s">
        <v>651</v>
      </c>
      <c r="G1499" s="102" t="b">
        <v>0</v>
      </c>
      <c r="H1499" s="102" t="b">
        <v>0</v>
      </c>
      <c r="I1499" s="102" t="b">
        <v>0</v>
      </c>
      <c r="J1499" s="102" t="b">
        <v>0</v>
      </c>
      <c r="K1499" s="102" t="b">
        <v>0</v>
      </c>
      <c r="L1499" s="102" t="b">
        <v>0</v>
      </c>
    </row>
    <row r="1500" spans="1:12" ht="15">
      <c r="A1500" s="103" t="s">
        <v>706</v>
      </c>
      <c r="B1500" s="102" t="s">
        <v>1010</v>
      </c>
      <c r="C1500" s="102">
        <v>2</v>
      </c>
      <c r="D1500" s="105">
        <v>0.00109864961921161</v>
      </c>
      <c r="E1500" s="105">
        <v>1.6553518997858951</v>
      </c>
      <c r="F1500" s="102" t="s">
        <v>651</v>
      </c>
      <c r="G1500" s="102" t="b">
        <v>0</v>
      </c>
      <c r="H1500" s="102" t="b">
        <v>0</v>
      </c>
      <c r="I1500" s="102" t="b">
        <v>0</v>
      </c>
      <c r="J1500" s="102" t="b">
        <v>0</v>
      </c>
      <c r="K1500" s="102" t="b">
        <v>0</v>
      </c>
      <c r="L1500" s="102" t="b">
        <v>0</v>
      </c>
    </row>
    <row r="1501" spans="1:12" ht="15">
      <c r="A1501" s="103" t="s">
        <v>1010</v>
      </c>
      <c r="B1501" s="102" t="s">
        <v>367</v>
      </c>
      <c r="C1501" s="102">
        <v>2</v>
      </c>
      <c r="D1501" s="105">
        <v>0.00109864961921161</v>
      </c>
      <c r="E1501" s="105">
        <v>1.2978405481694657</v>
      </c>
      <c r="F1501" s="102" t="s">
        <v>651</v>
      </c>
      <c r="G1501" s="102" t="b">
        <v>0</v>
      </c>
      <c r="H1501" s="102" t="b">
        <v>0</v>
      </c>
      <c r="I1501" s="102" t="b">
        <v>0</v>
      </c>
      <c r="J1501" s="102" t="b">
        <v>0</v>
      </c>
      <c r="K1501" s="102" t="b">
        <v>0</v>
      </c>
      <c r="L1501" s="102" t="b">
        <v>0</v>
      </c>
    </row>
    <row r="1502" spans="1:12" ht="15">
      <c r="A1502" s="103" t="s">
        <v>701</v>
      </c>
      <c r="B1502" s="102" t="s">
        <v>706</v>
      </c>
      <c r="C1502" s="102">
        <v>2</v>
      </c>
      <c r="D1502" s="105">
        <v>0.00109864961921161</v>
      </c>
      <c r="E1502" s="105">
        <v>1.1946210612544022</v>
      </c>
      <c r="F1502" s="102" t="s">
        <v>651</v>
      </c>
      <c r="G1502" s="102" t="b">
        <v>0</v>
      </c>
      <c r="H1502" s="102" t="b">
        <v>0</v>
      </c>
      <c r="I1502" s="102" t="b">
        <v>0</v>
      </c>
      <c r="J1502" s="102" t="b">
        <v>0</v>
      </c>
      <c r="K1502" s="102" t="b">
        <v>0</v>
      </c>
      <c r="L1502" s="102" t="b">
        <v>0</v>
      </c>
    </row>
    <row r="1503" spans="1:12" ht="15">
      <c r="A1503" s="103" t="s">
        <v>706</v>
      </c>
      <c r="B1503" s="102" t="s">
        <v>726</v>
      </c>
      <c r="C1503" s="102">
        <v>2</v>
      </c>
      <c r="D1503" s="105">
        <v>0.00109864961921161</v>
      </c>
      <c r="E1503" s="105">
        <v>1.479260640730214</v>
      </c>
      <c r="F1503" s="102" t="s">
        <v>651</v>
      </c>
      <c r="G1503" s="102" t="b">
        <v>0</v>
      </c>
      <c r="H1503" s="102" t="b">
        <v>0</v>
      </c>
      <c r="I1503" s="102" t="b">
        <v>0</v>
      </c>
      <c r="J1503" s="102" t="b">
        <v>0</v>
      </c>
      <c r="K1503" s="102" t="b">
        <v>0</v>
      </c>
      <c r="L1503" s="102" t="b">
        <v>0</v>
      </c>
    </row>
    <row r="1504" spans="1:12" ht="15">
      <c r="A1504" s="103" t="s">
        <v>711</v>
      </c>
      <c r="B1504" s="102" t="s">
        <v>770</v>
      </c>
      <c r="C1504" s="102">
        <v>2</v>
      </c>
      <c r="D1504" s="105">
        <v>0.00109864961921161</v>
      </c>
      <c r="E1504" s="105">
        <v>1.73453314583352</v>
      </c>
      <c r="F1504" s="102" t="s">
        <v>651</v>
      </c>
      <c r="G1504" s="102" t="b">
        <v>0</v>
      </c>
      <c r="H1504" s="102" t="b">
        <v>0</v>
      </c>
      <c r="I1504" s="102" t="b">
        <v>0</v>
      </c>
      <c r="J1504" s="102" t="b">
        <v>0</v>
      </c>
      <c r="K1504" s="102" t="b">
        <v>0</v>
      </c>
      <c r="L1504" s="102" t="b">
        <v>0</v>
      </c>
    </row>
    <row r="1505" spans="1:12" ht="15">
      <c r="A1505" s="103" t="s">
        <v>671</v>
      </c>
      <c r="B1505" s="102" t="s">
        <v>710</v>
      </c>
      <c r="C1505" s="102">
        <v>2</v>
      </c>
      <c r="D1505" s="105">
        <v>0.00109864961921161</v>
      </c>
      <c r="E1505" s="105">
        <v>0.629022961063546</v>
      </c>
      <c r="F1505" s="102" t="s">
        <v>651</v>
      </c>
      <c r="G1505" s="102" t="b">
        <v>0</v>
      </c>
      <c r="H1505" s="102" t="b">
        <v>0</v>
      </c>
      <c r="I1505" s="102" t="b">
        <v>0</v>
      </c>
      <c r="J1505" s="102" t="b">
        <v>0</v>
      </c>
      <c r="K1505" s="102" t="b">
        <v>0</v>
      </c>
      <c r="L1505" s="102" t="b">
        <v>0</v>
      </c>
    </row>
    <row r="1506" spans="1:12" ht="15">
      <c r="A1506" s="103" t="s">
        <v>671</v>
      </c>
      <c r="B1506" s="102" t="s">
        <v>928</v>
      </c>
      <c r="C1506" s="102">
        <v>2</v>
      </c>
      <c r="D1506" s="105">
        <v>0.00109864961921161</v>
      </c>
      <c r="E1506" s="105">
        <v>1.2822354748388898</v>
      </c>
      <c r="F1506" s="102" t="s">
        <v>651</v>
      </c>
      <c r="G1506" s="102" t="b">
        <v>0</v>
      </c>
      <c r="H1506" s="102" t="b">
        <v>0</v>
      </c>
      <c r="I1506" s="102" t="b">
        <v>0</v>
      </c>
      <c r="J1506" s="102" t="b">
        <v>0</v>
      </c>
      <c r="K1506" s="102" t="b">
        <v>0</v>
      </c>
      <c r="L1506" s="102" t="b">
        <v>0</v>
      </c>
    </row>
    <row r="1507" spans="1:12" ht="15">
      <c r="A1507" s="103" t="s">
        <v>928</v>
      </c>
      <c r="B1507" s="102" t="s">
        <v>1945</v>
      </c>
      <c r="C1507" s="102">
        <v>2</v>
      </c>
      <c r="D1507" s="105">
        <v>0.00109864961921161</v>
      </c>
      <c r="E1507" s="105">
        <v>2.910624404889201</v>
      </c>
      <c r="F1507" s="102" t="s">
        <v>651</v>
      </c>
      <c r="G1507" s="102" t="b">
        <v>0</v>
      </c>
      <c r="H1507" s="102" t="b">
        <v>0</v>
      </c>
      <c r="I1507" s="102" t="b">
        <v>0</v>
      </c>
      <c r="J1507" s="102" t="b">
        <v>0</v>
      </c>
      <c r="K1507" s="102" t="b">
        <v>0</v>
      </c>
      <c r="L1507" s="102" t="b">
        <v>0</v>
      </c>
    </row>
    <row r="1508" spans="1:12" ht="15">
      <c r="A1508" s="103" t="s">
        <v>1945</v>
      </c>
      <c r="B1508" s="102" t="s">
        <v>672</v>
      </c>
      <c r="C1508" s="102">
        <v>2</v>
      </c>
      <c r="D1508" s="105">
        <v>0.00109864961921161</v>
      </c>
      <c r="E1508" s="105">
        <v>1.7644963692109632</v>
      </c>
      <c r="F1508" s="102" t="s">
        <v>651</v>
      </c>
      <c r="G1508" s="102" t="b">
        <v>0</v>
      </c>
      <c r="H1508" s="102" t="b">
        <v>0</v>
      </c>
      <c r="I1508" s="102" t="b">
        <v>0</v>
      </c>
      <c r="J1508" s="102" t="b">
        <v>0</v>
      </c>
      <c r="K1508" s="102" t="b">
        <v>0</v>
      </c>
      <c r="L1508" s="102" t="b">
        <v>0</v>
      </c>
    </row>
    <row r="1509" spans="1:12" ht="15">
      <c r="A1509" s="103" t="s">
        <v>710</v>
      </c>
      <c r="B1509" s="102" t="s">
        <v>671</v>
      </c>
      <c r="C1509" s="102">
        <v>2</v>
      </c>
      <c r="D1509" s="105">
        <v>0.00109864961921161</v>
      </c>
      <c r="E1509" s="105">
        <v>0.6750959579816523</v>
      </c>
      <c r="F1509" s="102" t="s">
        <v>651</v>
      </c>
      <c r="G1509" s="102" t="b">
        <v>0</v>
      </c>
      <c r="H1509" s="102" t="b">
        <v>0</v>
      </c>
      <c r="I1509" s="102" t="b">
        <v>0</v>
      </c>
      <c r="J1509" s="102" t="b">
        <v>0</v>
      </c>
      <c r="K1509" s="102" t="b">
        <v>0</v>
      </c>
      <c r="L1509" s="102" t="b">
        <v>0</v>
      </c>
    </row>
    <row r="1510" spans="1:12" ht="15">
      <c r="A1510" s="103" t="s">
        <v>671</v>
      </c>
      <c r="B1510" s="102" t="s">
        <v>813</v>
      </c>
      <c r="C1510" s="102">
        <v>2</v>
      </c>
      <c r="D1510" s="105">
        <v>0.00109864961921161</v>
      </c>
      <c r="E1510" s="105">
        <v>0.9812054791749085</v>
      </c>
      <c r="F1510" s="102" t="s">
        <v>651</v>
      </c>
      <c r="G1510" s="102" t="b">
        <v>0</v>
      </c>
      <c r="H1510" s="102" t="b">
        <v>0</v>
      </c>
      <c r="I1510" s="102" t="b">
        <v>0</v>
      </c>
      <c r="J1510" s="102" t="b">
        <v>0</v>
      </c>
      <c r="K1510" s="102" t="b">
        <v>0</v>
      </c>
      <c r="L1510" s="102" t="b">
        <v>0</v>
      </c>
    </row>
    <row r="1511" spans="1:12" ht="15">
      <c r="A1511" s="103" t="s">
        <v>813</v>
      </c>
      <c r="B1511" s="102" t="s">
        <v>1448</v>
      </c>
      <c r="C1511" s="102">
        <v>2</v>
      </c>
      <c r="D1511" s="105">
        <v>0.00109864961921161</v>
      </c>
      <c r="E1511" s="105">
        <v>2.60959440922522</v>
      </c>
      <c r="F1511" s="102" t="s">
        <v>651</v>
      </c>
      <c r="G1511" s="102" t="b">
        <v>0</v>
      </c>
      <c r="H1511" s="102" t="b">
        <v>0</v>
      </c>
      <c r="I1511" s="102" t="b">
        <v>0</v>
      </c>
      <c r="J1511" s="102" t="b">
        <v>0</v>
      </c>
      <c r="K1511" s="102" t="b">
        <v>0</v>
      </c>
      <c r="L1511" s="102" t="b">
        <v>0</v>
      </c>
    </row>
    <row r="1512" spans="1:12" ht="15">
      <c r="A1512" s="103" t="s">
        <v>1448</v>
      </c>
      <c r="B1512" s="102" t="s">
        <v>1946</v>
      </c>
      <c r="C1512" s="102">
        <v>2</v>
      </c>
      <c r="D1512" s="105">
        <v>0.00109864961921161</v>
      </c>
      <c r="E1512" s="105">
        <v>2.910624404889201</v>
      </c>
      <c r="F1512" s="102" t="s">
        <v>651</v>
      </c>
      <c r="G1512" s="102" t="b">
        <v>0</v>
      </c>
      <c r="H1512" s="102" t="b">
        <v>0</v>
      </c>
      <c r="I1512" s="102" t="b">
        <v>0</v>
      </c>
      <c r="J1512" s="102" t="b">
        <v>0</v>
      </c>
      <c r="K1512" s="102" t="b">
        <v>0</v>
      </c>
      <c r="L1512" s="102" t="b">
        <v>0</v>
      </c>
    </row>
    <row r="1513" spans="1:12" ht="15">
      <c r="A1513" s="103" t="s">
        <v>1946</v>
      </c>
      <c r="B1513" s="102" t="s">
        <v>769</v>
      </c>
      <c r="C1513" s="102">
        <v>2</v>
      </c>
      <c r="D1513" s="105">
        <v>0.00109864961921161</v>
      </c>
      <c r="E1513" s="105">
        <v>2.2116544005531824</v>
      </c>
      <c r="F1513" s="102" t="s">
        <v>651</v>
      </c>
      <c r="G1513" s="102" t="b">
        <v>0</v>
      </c>
      <c r="H1513" s="102" t="b">
        <v>0</v>
      </c>
      <c r="I1513" s="102" t="b">
        <v>0</v>
      </c>
      <c r="J1513" s="102" t="b">
        <v>0</v>
      </c>
      <c r="K1513" s="102" t="b">
        <v>0</v>
      </c>
      <c r="L1513" s="102" t="b">
        <v>0</v>
      </c>
    </row>
    <row r="1514" spans="1:12" ht="15">
      <c r="A1514" s="103" t="s">
        <v>769</v>
      </c>
      <c r="B1514" s="102" t="s">
        <v>1947</v>
      </c>
      <c r="C1514" s="102">
        <v>2</v>
      </c>
      <c r="D1514" s="105">
        <v>0.00109864961921161</v>
      </c>
      <c r="E1514" s="105">
        <v>2.2116544005531824</v>
      </c>
      <c r="F1514" s="102" t="s">
        <v>651</v>
      </c>
      <c r="G1514" s="102" t="b">
        <v>0</v>
      </c>
      <c r="H1514" s="102" t="b">
        <v>0</v>
      </c>
      <c r="I1514" s="102" t="b">
        <v>0</v>
      </c>
      <c r="J1514" s="102" t="b">
        <v>0</v>
      </c>
      <c r="K1514" s="102" t="b">
        <v>0</v>
      </c>
      <c r="L1514" s="102" t="b">
        <v>0</v>
      </c>
    </row>
    <row r="1515" spans="1:12" ht="15">
      <c r="A1515" s="103" t="s">
        <v>1947</v>
      </c>
      <c r="B1515" s="102" t="s">
        <v>1449</v>
      </c>
      <c r="C1515" s="102">
        <v>2</v>
      </c>
      <c r="D1515" s="105">
        <v>0.00109864961921161</v>
      </c>
      <c r="E1515" s="105">
        <v>2.910624404889201</v>
      </c>
      <c r="F1515" s="102" t="s">
        <v>651</v>
      </c>
      <c r="G1515" s="102" t="b">
        <v>0</v>
      </c>
      <c r="H1515" s="102" t="b">
        <v>0</v>
      </c>
      <c r="I1515" s="102" t="b">
        <v>0</v>
      </c>
      <c r="J1515" s="102" t="b">
        <v>0</v>
      </c>
      <c r="K1515" s="102" t="b">
        <v>0</v>
      </c>
      <c r="L1515" s="102" t="b">
        <v>0</v>
      </c>
    </row>
    <row r="1516" spans="1:12" ht="15">
      <c r="A1516" s="103" t="s">
        <v>1449</v>
      </c>
      <c r="B1516" s="102" t="s">
        <v>836</v>
      </c>
      <c r="C1516" s="102">
        <v>2</v>
      </c>
      <c r="D1516" s="105">
        <v>0.00109864961921161</v>
      </c>
      <c r="E1516" s="105">
        <v>2.910624404889201</v>
      </c>
      <c r="F1516" s="102" t="s">
        <v>651</v>
      </c>
      <c r="G1516" s="102" t="b">
        <v>0</v>
      </c>
      <c r="H1516" s="102" t="b">
        <v>0</v>
      </c>
      <c r="I1516" s="102" t="b">
        <v>0</v>
      </c>
      <c r="J1516" s="102" t="b">
        <v>0</v>
      </c>
      <c r="K1516" s="102" t="b">
        <v>0</v>
      </c>
      <c r="L1516" s="102" t="b">
        <v>0</v>
      </c>
    </row>
    <row r="1517" spans="1:12" ht="15">
      <c r="A1517" s="103" t="s">
        <v>836</v>
      </c>
      <c r="B1517" s="102" t="s">
        <v>1948</v>
      </c>
      <c r="C1517" s="102">
        <v>2</v>
      </c>
      <c r="D1517" s="105">
        <v>0.00109864961921161</v>
      </c>
      <c r="E1517" s="105">
        <v>2.910624404889201</v>
      </c>
      <c r="F1517" s="102" t="s">
        <v>651</v>
      </c>
      <c r="G1517" s="102" t="b">
        <v>0</v>
      </c>
      <c r="H1517" s="102" t="b">
        <v>0</v>
      </c>
      <c r="I1517" s="102" t="b">
        <v>0</v>
      </c>
      <c r="J1517" s="102" t="b">
        <v>0</v>
      </c>
      <c r="K1517" s="102" t="b">
        <v>0</v>
      </c>
      <c r="L1517" s="102" t="b">
        <v>0</v>
      </c>
    </row>
    <row r="1518" spans="1:12" ht="15">
      <c r="A1518" s="103" t="s">
        <v>1948</v>
      </c>
      <c r="B1518" s="102" t="s">
        <v>1949</v>
      </c>
      <c r="C1518" s="102">
        <v>2</v>
      </c>
      <c r="D1518" s="105">
        <v>0.00109864961921161</v>
      </c>
      <c r="E1518" s="105">
        <v>2.910624404889201</v>
      </c>
      <c r="F1518" s="102" t="s">
        <v>651</v>
      </c>
      <c r="G1518" s="102" t="b">
        <v>0</v>
      </c>
      <c r="H1518" s="102" t="b">
        <v>0</v>
      </c>
      <c r="I1518" s="102" t="b">
        <v>0</v>
      </c>
      <c r="J1518" s="102" t="b">
        <v>0</v>
      </c>
      <c r="K1518" s="102" t="b">
        <v>0</v>
      </c>
      <c r="L1518" s="102" t="b">
        <v>0</v>
      </c>
    </row>
    <row r="1519" spans="1:12" ht="15">
      <c r="A1519" s="103" t="s">
        <v>1949</v>
      </c>
      <c r="B1519" s="102" t="s">
        <v>769</v>
      </c>
      <c r="C1519" s="102">
        <v>2</v>
      </c>
      <c r="D1519" s="105">
        <v>0.00109864961921161</v>
      </c>
      <c r="E1519" s="105">
        <v>2.2116544005531824</v>
      </c>
      <c r="F1519" s="102" t="s">
        <v>651</v>
      </c>
      <c r="G1519" s="102" t="b">
        <v>0</v>
      </c>
      <c r="H1519" s="102" t="b">
        <v>0</v>
      </c>
      <c r="I1519" s="102" t="b">
        <v>0</v>
      </c>
      <c r="J1519" s="102" t="b">
        <v>0</v>
      </c>
      <c r="K1519" s="102" t="b">
        <v>0</v>
      </c>
      <c r="L1519" s="102" t="b">
        <v>0</v>
      </c>
    </row>
    <row r="1520" spans="1:12" ht="15">
      <c r="A1520" s="103" t="s">
        <v>769</v>
      </c>
      <c r="B1520" s="102" t="s">
        <v>1059</v>
      </c>
      <c r="C1520" s="102">
        <v>2</v>
      </c>
      <c r="D1520" s="105">
        <v>0.00109864961921161</v>
      </c>
      <c r="E1520" s="105">
        <v>2.2116544005531824</v>
      </c>
      <c r="F1520" s="102" t="s">
        <v>651</v>
      </c>
      <c r="G1520" s="102" t="b">
        <v>0</v>
      </c>
      <c r="H1520" s="102" t="b">
        <v>0</v>
      </c>
      <c r="I1520" s="102" t="b">
        <v>0</v>
      </c>
      <c r="J1520" s="102" t="b">
        <v>0</v>
      </c>
      <c r="K1520" s="102" t="b">
        <v>0</v>
      </c>
      <c r="L1520" s="102" t="b">
        <v>0</v>
      </c>
    </row>
    <row r="1521" spans="1:12" ht="15">
      <c r="A1521" s="103" t="s">
        <v>1059</v>
      </c>
      <c r="B1521" s="102" t="s">
        <v>1950</v>
      </c>
      <c r="C1521" s="102">
        <v>2</v>
      </c>
      <c r="D1521" s="105">
        <v>0.00109864961921161</v>
      </c>
      <c r="E1521" s="105">
        <v>2.910624404889201</v>
      </c>
      <c r="F1521" s="102" t="s">
        <v>651</v>
      </c>
      <c r="G1521" s="102" t="b">
        <v>0</v>
      </c>
      <c r="H1521" s="102" t="b">
        <v>0</v>
      </c>
      <c r="I1521" s="102" t="b">
        <v>0</v>
      </c>
      <c r="J1521" s="102" t="b">
        <v>0</v>
      </c>
      <c r="K1521" s="102" t="b">
        <v>0</v>
      </c>
      <c r="L1521" s="102" t="b">
        <v>0</v>
      </c>
    </row>
    <row r="1522" spans="1:12" ht="15">
      <c r="A1522" s="103" t="s">
        <v>1950</v>
      </c>
      <c r="B1522" s="102" t="s">
        <v>769</v>
      </c>
      <c r="C1522" s="102">
        <v>2</v>
      </c>
      <c r="D1522" s="105">
        <v>0.00109864961921161</v>
      </c>
      <c r="E1522" s="105">
        <v>2.2116544005531824</v>
      </c>
      <c r="F1522" s="102" t="s">
        <v>651</v>
      </c>
      <c r="G1522" s="102" t="b">
        <v>0</v>
      </c>
      <c r="H1522" s="102" t="b">
        <v>0</v>
      </c>
      <c r="I1522" s="102" t="b">
        <v>0</v>
      </c>
      <c r="J1522" s="102" t="b">
        <v>0</v>
      </c>
      <c r="K1522" s="102" t="b">
        <v>0</v>
      </c>
      <c r="L1522" s="102" t="b">
        <v>0</v>
      </c>
    </row>
    <row r="1523" spans="1:12" ht="15">
      <c r="A1523" s="103" t="s">
        <v>769</v>
      </c>
      <c r="B1523" s="102" t="s">
        <v>1951</v>
      </c>
      <c r="C1523" s="102">
        <v>2</v>
      </c>
      <c r="D1523" s="105">
        <v>0.00109864961921161</v>
      </c>
      <c r="E1523" s="105">
        <v>2.2116544005531824</v>
      </c>
      <c r="F1523" s="102" t="s">
        <v>651</v>
      </c>
      <c r="G1523" s="102" t="b">
        <v>0</v>
      </c>
      <c r="H1523" s="102" t="b">
        <v>0</v>
      </c>
      <c r="I1523" s="102" t="b">
        <v>0</v>
      </c>
      <c r="J1523" s="102" t="b">
        <v>0</v>
      </c>
      <c r="K1523" s="102" t="b">
        <v>0</v>
      </c>
      <c r="L1523" s="102" t="b">
        <v>0</v>
      </c>
    </row>
    <row r="1524" spans="1:12" ht="15">
      <c r="A1524" s="103" t="s">
        <v>1951</v>
      </c>
      <c r="B1524" s="102" t="s">
        <v>1952</v>
      </c>
      <c r="C1524" s="102">
        <v>2</v>
      </c>
      <c r="D1524" s="105">
        <v>0.00109864961921161</v>
      </c>
      <c r="E1524" s="105">
        <v>2.910624404889201</v>
      </c>
      <c r="F1524" s="102" t="s">
        <v>651</v>
      </c>
      <c r="G1524" s="102" t="b">
        <v>0</v>
      </c>
      <c r="H1524" s="102" t="b">
        <v>0</v>
      </c>
      <c r="I1524" s="102" t="b">
        <v>0</v>
      </c>
      <c r="J1524" s="102" t="b">
        <v>0</v>
      </c>
      <c r="K1524" s="102" t="b">
        <v>0</v>
      </c>
      <c r="L1524" s="102" t="b">
        <v>0</v>
      </c>
    </row>
    <row r="1525" spans="1:12" ht="15">
      <c r="A1525" s="103" t="s">
        <v>1952</v>
      </c>
      <c r="B1525" s="102" t="s">
        <v>1953</v>
      </c>
      <c r="C1525" s="102">
        <v>2</v>
      </c>
      <c r="D1525" s="105">
        <v>0.00109864961921161</v>
      </c>
      <c r="E1525" s="105">
        <v>2.910624404889201</v>
      </c>
      <c r="F1525" s="102" t="s">
        <v>651</v>
      </c>
      <c r="G1525" s="102" t="b">
        <v>0</v>
      </c>
      <c r="H1525" s="102" t="b">
        <v>0</v>
      </c>
      <c r="I1525" s="102" t="b">
        <v>0</v>
      </c>
      <c r="J1525" s="102" t="b">
        <v>0</v>
      </c>
      <c r="K1525" s="102" t="b">
        <v>0</v>
      </c>
      <c r="L1525" s="102" t="b">
        <v>0</v>
      </c>
    </row>
    <row r="1526" spans="1:12" ht="15">
      <c r="A1526" s="103" t="s">
        <v>1953</v>
      </c>
      <c r="B1526" s="102" t="s">
        <v>1954</v>
      </c>
      <c r="C1526" s="102">
        <v>2</v>
      </c>
      <c r="D1526" s="105">
        <v>0.00109864961921161</v>
      </c>
      <c r="E1526" s="105">
        <v>2.910624404889201</v>
      </c>
      <c r="F1526" s="102" t="s">
        <v>651</v>
      </c>
      <c r="G1526" s="102" t="b">
        <v>0</v>
      </c>
      <c r="H1526" s="102" t="b">
        <v>0</v>
      </c>
      <c r="I1526" s="102" t="b">
        <v>0</v>
      </c>
      <c r="J1526" s="102" t="b">
        <v>0</v>
      </c>
      <c r="K1526" s="102" t="b">
        <v>0</v>
      </c>
      <c r="L1526" s="102" t="b">
        <v>0</v>
      </c>
    </row>
    <row r="1527" spans="1:12" ht="15">
      <c r="A1527" s="103" t="s">
        <v>1954</v>
      </c>
      <c r="B1527" s="102" t="s">
        <v>882</v>
      </c>
      <c r="C1527" s="102">
        <v>2</v>
      </c>
      <c r="D1527" s="105">
        <v>0.00109864961921161</v>
      </c>
      <c r="E1527" s="105">
        <v>2.73453314583352</v>
      </c>
      <c r="F1527" s="102" t="s">
        <v>651</v>
      </c>
      <c r="G1527" s="102" t="b">
        <v>0</v>
      </c>
      <c r="H1527" s="102" t="b">
        <v>0</v>
      </c>
      <c r="I1527" s="102" t="b">
        <v>0</v>
      </c>
      <c r="J1527" s="102" t="b">
        <v>0</v>
      </c>
      <c r="K1527" s="102" t="b">
        <v>0</v>
      </c>
      <c r="L1527" s="102" t="b">
        <v>0</v>
      </c>
    </row>
    <row r="1528" spans="1:12" ht="15">
      <c r="A1528" s="103" t="s">
        <v>882</v>
      </c>
      <c r="B1528" s="102" t="s">
        <v>1216</v>
      </c>
      <c r="C1528" s="102">
        <v>2</v>
      </c>
      <c r="D1528" s="105">
        <v>0.00109864961921161</v>
      </c>
      <c r="E1528" s="105">
        <v>2.4335031501695386</v>
      </c>
      <c r="F1528" s="102" t="s">
        <v>651</v>
      </c>
      <c r="G1528" s="102" t="b">
        <v>0</v>
      </c>
      <c r="H1528" s="102" t="b">
        <v>0</v>
      </c>
      <c r="I1528" s="102" t="b">
        <v>0</v>
      </c>
      <c r="J1528" s="102" t="b">
        <v>0</v>
      </c>
      <c r="K1528" s="102" t="b">
        <v>0</v>
      </c>
      <c r="L1528" s="102" t="b">
        <v>0</v>
      </c>
    </row>
    <row r="1529" spans="1:12" ht="15">
      <c r="A1529" s="103" t="s">
        <v>1216</v>
      </c>
      <c r="B1529" s="102" t="s">
        <v>1216</v>
      </c>
      <c r="C1529" s="102">
        <v>2</v>
      </c>
      <c r="D1529" s="105">
        <v>0.00109864961921161</v>
      </c>
      <c r="E1529" s="105">
        <v>2.308564413561239</v>
      </c>
      <c r="F1529" s="102" t="s">
        <v>651</v>
      </c>
      <c r="G1529" s="102" t="b">
        <v>0</v>
      </c>
      <c r="H1529" s="102" t="b">
        <v>0</v>
      </c>
      <c r="I1529" s="102" t="b">
        <v>0</v>
      </c>
      <c r="J1529" s="102" t="b">
        <v>0</v>
      </c>
      <c r="K1529" s="102" t="b">
        <v>0</v>
      </c>
      <c r="L1529" s="102" t="b">
        <v>0</v>
      </c>
    </row>
    <row r="1530" spans="1:12" ht="15">
      <c r="A1530" s="103" t="s">
        <v>1216</v>
      </c>
      <c r="B1530" s="102" t="s">
        <v>761</v>
      </c>
      <c r="C1530" s="102">
        <v>2</v>
      </c>
      <c r="D1530" s="105">
        <v>0.00109864961921161</v>
      </c>
      <c r="E1530" s="105">
        <v>2.308564413561239</v>
      </c>
      <c r="F1530" s="102" t="s">
        <v>651</v>
      </c>
      <c r="G1530" s="102" t="b">
        <v>0</v>
      </c>
      <c r="H1530" s="102" t="b">
        <v>0</v>
      </c>
      <c r="I1530" s="102" t="b">
        <v>0</v>
      </c>
      <c r="J1530" s="102" t="b">
        <v>0</v>
      </c>
      <c r="K1530" s="102" t="b">
        <v>0</v>
      </c>
      <c r="L1530" s="102" t="b">
        <v>0</v>
      </c>
    </row>
    <row r="1531" spans="1:12" ht="15">
      <c r="A1531" s="103" t="s">
        <v>761</v>
      </c>
      <c r="B1531" s="102" t="s">
        <v>792</v>
      </c>
      <c r="C1531" s="102">
        <v>2</v>
      </c>
      <c r="D1531" s="105">
        <v>0.00109864961921161</v>
      </c>
      <c r="E1531" s="105">
        <v>1.8692317197309762</v>
      </c>
      <c r="F1531" s="102" t="s">
        <v>651</v>
      </c>
      <c r="G1531" s="102" t="b">
        <v>0</v>
      </c>
      <c r="H1531" s="102" t="b">
        <v>0</v>
      </c>
      <c r="I1531" s="102" t="b">
        <v>0</v>
      </c>
      <c r="J1531" s="102" t="b">
        <v>0</v>
      </c>
      <c r="K1531" s="102" t="b">
        <v>0</v>
      </c>
      <c r="L1531" s="102" t="b">
        <v>0</v>
      </c>
    </row>
    <row r="1532" spans="1:12" ht="15">
      <c r="A1532" s="103" t="s">
        <v>671</v>
      </c>
      <c r="B1532" s="102" t="s">
        <v>761</v>
      </c>
      <c r="C1532" s="102">
        <v>2</v>
      </c>
      <c r="D1532" s="105">
        <v>0.00109864961921161</v>
      </c>
      <c r="E1532" s="105">
        <v>0.9812054791749085</v>
      </c>
      <c r="F1532" s="102" t="s">
        <v>651</v>
      </c>
      <c r="G1532" s="102" t="b">
        <v>0</v>
      </c>
      <c r="H1532" s="102" t="b">
        <v>0</v>
      </c>
      <c r="I1532" s="102" t="b">
        <v>0</v>
      </c>
      <c r="J1532" s="102" t="b">
        <v>0</v>
      </c>
      <c r="K1532" s="102" t="b">
        <v>0</v>
      </c>
      <c r="L1532" s="102" t="b">
        <v>0</v>
      </c>
    </row>
    <row r="1533" spans="1:12" ht="15">
      <c r="A1533" s="103" t="s">
        <v>761</v>
      </c>
      <c r="B1533" s="102" t="s">
        <v>706</v>
      </c>
      <c r="C1533" s="102">
        <v>2</v>
      </c>
      <c r="D1533" s="105">
        <v>0.00109864961921161</v>
      </c>
      <c r="E1533" s="105">
        <v>1.7065044222332766</v>
      </c>
      <c r="F1533" s="102" t="s">
        <v>651</v>
      </c>
      <c r="G1533" s="102" t="b">
        <v>0</v>
      </c>
      <c r="H1533" s="102" t="b">
        <v>0</v>
      </c>
      <c r="I1533" s="102" t="b">
        <v>0</v>
      </c>
      <c r="J1533" s="102" t="b">
        <v>0</v>
      </c>
      <c r="K1533" s="102" t="b">
        <v>0</v>
      </c>
      <c r="L1533" s="102" t="b">
        <v>0</v>
      </c>
    </row>
    <row r="1534" spans="1:12" ht="15">
      <c r="A1534" s="103" t="s">
        <v>706</v>
      </c>
      <c r="B1534" s="102" t="s">
        <v>673</v>
      </c>
      <c r="C1534" s="102">
        <v>2</v>
      </c>
      <c r="D1534" s="105">
        <v>0.00109864961921161</v>
      </c>
      <c r="E1534" s="105">
        <v>0.6776282944970474</v>
      </c>
      <c r="F1534" s="102" t="s">
        <v>651</v>
      </c>
      <c r="G1534" s="102" t="b">
        <v>0</v>
      </c>
      <c r="H1534" s="102" t="b">
        <v>0</v>
      </c>
      <c r="I1534" s="102" t="b">
        <v>0</v>
      </c>
      <c r="J1534" s="102" t="b">
        <v>0</v>
      </c>
      <c r="K1534" s="102" t="b">
        <v>0</v>
      </c>
      <c r="L1534" s="102" t="b">
        <v>0</v>
      </c>
    </row>
    <row r="1535" spans="1:12" ht="15">
      <c r="A1535" s="103" t="s">
        <v>673</v>
      </c>
      <c r="B1535" s="102" t="s">
        <v>792</v>
      </c>
      <c r="C1535" s="102">
        <v>2</v>
      </c>
      <c r="D1535" s="105">
        <v>0.00109864961921161</v>
      </c>
      <c r="E1535" s="105">
        <v>0.8915081144421284</v>
      </c>
      <c r="F1535" s="102" t="s">
        <v>651</v>
      </c>
      <c r="G1535" s="102" t="b">
        <v>0</v>
      </c>
      <c r="H1535" s="102" t="b">
        <v>0</v>
      </c>
      <c r="I1535" s="102" t="b">
        <v>0</v>
      </c>
      <c r="J1535" s="102" t="b">
        <v>0</v>
      </c>
      <c r="K1535" s="102" t="b">
        <v>0</v>
      </c>
      <c r="L1535" s="102" t="b">
        <v>0</v>
      </c>
    </row>
    <row r="1536" spans="1:12" ht="15">
      <c r="A1536" s="103" t="s">
        <v>792</v>
      </c>
      <c r="B1536" s="102" t="s">
        <v>1125</v>
      </c>
      <c r="C1536" s="102">
        <v>2</v>
      </c>
      <c r="D1536" s="105">
        <v>0.00109864961921161</v>
      </c>
      <c r="E1536" s="105">
        <v>2.1702617153949575</v>
      </c>
      <c r="F1536" s="102" t="s">
        <v>651</v>
      </c>
      <c r="G1536" s="102" t="b">
        <v>0</v>
      </c>
      <c r="H1536" s="102" t="b">
        <v>0</v>
      </c>
      <c r="I1536" s="102" t="b">
        <v>0</v>
      </c>
      <c r="J1536" s="102" t="b">
        <v>0</v>
      </c>
      <c r="K1536" s="102" t="b">
        <v>0</v>
      </c>
      <c r="L1536" s="102" t="b">
        <v>0</v>
      </c>
    </row>
    <row r="1537" spans="1:12" ht="15">
      <c r="A1537" s="103" t="s">
        <v>1125</v>
      </c>
      <c r="B1537" s="102" t="s">
        <v>733</v>
      </c>
      <c r="C1537" s="102">
        <v>2</v>
      </c>
      <c r="D1537" s="105">
        <v>0.00109864961921161</v>
      </c>
      <c r="E1537" s="105">
        <v>2.910624404889201</v>
      </c>
      <c r="F1537" s="102" t="s">
        <v>651</v>
      </c>
      <c r="G1537" s="102" t="b">
        <v>0</v>
      </c>
      <c r="H1537" s="102" t="b">
        <v>0</v>
      </c>
      <c r="I1537" s="102" t="b">
        <v>0</v>
      </c>
      <c r="J1537" s="102" t="b">
        <v>0</v>
      </c>
      <c r="K1537" s="102" t="b">
        <v>0</v>
      </c>
      <c r="L1537" s="102" t="b">
        <v>0</v>
      </c>
    </row>
    <row r="1538" spans="1:12" ht="15">
      <c r="A1538" s="103" t="s">
        <v>733</v>
      </c>
      <c r="B1538" s="102" t="s">
        <v>1202</v>
      </c>
      <c r="C1538" s="102">
        <v>2</v>
      </c>
      <c r="D1538" s="105">
        <v>0.00109864961921161</v>
      </c>
      <c r="E1538" s="105">
        <v>2.73453314583352</v>
      </c>
      <c r="F1538" s="102" t="s">
        <v>651</v>
      </c>
      <c r="G1538" s="102" t="b">
        <v>0</v>
      </c>
      <c r="H1538" s="102" t="b">
        <v>0</v>
      </c>
      <c r="I1538" s="102" t="b">
        <v>0</v>
      </c>
      <c r="J1538" s="102" t="b">
        <v>0</v>
      </c>
      <c r="K1538" s="102" t="b">
        <v>0</v>
      </c>
      <c r="L1538" s="102" t="b">
        <v>0</v>
      </c>
    </row>
    <row r="1539" spans="1:12" ht="15">
      <c r="A1539" s="103" t="s">
        <v>1202</v>
      </c>
      <c r="B1539" s="102" t="s">
        <v>1306</v>
      </c>
      <c r="C1539" s="102">
        <v>2</v>
      </c>
      <c r="D1539" s="105">
        <v>0.00109864961921161</v>
      </c>
      <c r="E1539" s="105">
        <v>2.73453314583352</v>
      </c>
      <c r="F1539" s="102" t="s">
        <v>651</v>
      </c>
      <c r="G1539" s="102" t="b">
        <v>0</v>
      </c>
      <c r="H1539" s="102" t="b">
        <v>0</v>
      </c>
      <c r="I1539" s="102" t="b">
        <v>0</v>
      </c>
      <c r="J1539" s="102" t="b">
        <v>0</v>
      </c>
      <c r="K1539" s="102" t="b">
        <v>0</v>
      </c>
      <c r="L1539" s="102" t="b">
        <v>0</v>
      </c>
    </row>
    <row r="1540" spans="1:12" ht="15">
      <c r="A1540" s="103" t="s">
        <v>1306</v>
      </c>
      <c r="B1540" s="102" t="s">
        <v>706</v>
      </c>
      <c r="C1540" s="102">
        <v>2</v>
      </c>
      <c r="D1540" s="105">
        <v>0.00109864961921161</v>
      </c>
      <c r="E1540" s="105">
        <v>2.007534417897258</v>
      </c>
      <c r="F1540" s="102" t="s">
        <v>651</v>
      </c>
      <c r="G1540" s="102" t="b">
        <v>0</v>
      </c>
      <c r="H1540" s="102" t="b">
        <v>0</v>
      </c>
      <c r="I1540" s="102" t="b">
        <v>0</v>
      </c>
      <c r="J1540" s="102" t="b">
        <v>0</v>
      </c>
      <c r="K1540" s="102" t="b">
        <v>0</v>
      </c>
      <c r="L1540" s="102" t="b">
        <v>0</v>
      </c>
    </row>
    <row r="1541" spans="1:12" ht="15">
      <c r="A1541" s="103" t="s">
        <v>706</v>
      </c>
      <c r="B1541" s="102" t="s">
        <v>339</v>
      </c>
      <c r="C1541" s="102">
        <v>2</v>
      </c>
      <c r="D1541" s="105">
        <v>0.00109864961921161</v>
      </c>
      <c r="E1541" s="105">
        <v>1.780290636394195</v>
      </c>
      <c r="F1541" s="102" t="s">
        <v>651</v>
      </c>
      <c r="G1541" s="102" t="b">
        <v>0</v>
      </c>
      <c r="H1541" s="102" t="b">
        <v>0</v>
      </c>
      <c r="I1541" s="102" t="b">
        <v>0</v>
      </c>
      <c r="J1541" s="102" t="b">
        <v>0</v>
      </c>
      <c r="K1541" s="102" t="b">
        <v>0</v>
      </c>
      <c r="L1541" s="102" t="b">
        <v>0</v>
      </c>
    </row>
    <row r="1542" spans="1:12" ht="15">
      <c r="A1542" s="103" t="s">
        <v>339</v>
      </c>
      <c r="B1542" s="102" t="s">
        <v>1955</v>
      </c>
      <c r="C1542" s="102">
        <v>2</v>
      </c>
      <c r="D1542" s="105">
        <v>0.00109864961921161</v>
      </c>
      <c r="E1542" s="105">
        <v>2.73453314583352</v>
      </c>
      <c r="F1542" s="102" t="s">
        <v>651</v>
      </c>
      <c r="G1542" s="102" t="b">
        <v>0</v>
      </c>
      <c r="H1542" s="102" t="b">
        <v>0</v>
      </c>
      <c r="I1542" s="102" t="b">
        <v>0</v>
      </c>
      <c r="J1542" s="102" t="b">
        <v>0</v>
      </c>
      <c r="K1542" s="102" t="b">
        <v>0</v>
      </c>
      <c r="L1542" s="102" t="b">
        <v>0</v>
      </c>
    </row>
    <row r="1543" spans="1:12" ht="15">
      <c r="A1543" s="103" t="s">
        <v>1955</v>
      </c>
      <c r="B1543" s="102" t="s">
        <v>671</v>
      </c>
      <c r="C1543" s="102">
        <v>2</v>
      </c>
      <c r="D1543" s="105">
        <v>0.00109864961921161</v>
      </c>
      <c r="E1543" s="105">
        <v>1.2771559493096147</v>
      </c>
      <c r="F1543" s="102" t="s">
        <v>651</v>
      </c>
      <c r="G1543" s="102" t="b">
        <v>0</v>
      </c>
      <c r="H1543" s="102" t="b">
        <v>0</v>
      </c>
      <c r="I1543" s="102" t="b">
        <v>0</v>
      </c>
      <c r="J1543" s="102" t="b">
        <v>0</v>
      </c>
      <c r="K1543" s="102" t="b">
        <v>0</v>
      </c>
      <c r="L1543" s="102" t="b">
        <v>0</v>
      </c>
    </row>
    <row r="1544" spans="1:12" ht="15">
      <c r="A1544" s="103" t="s">
        <v>671</v>
      </c>
      <c r="B1544" s="102" t="s">
        <v>675</v>
      </c>
      <c r="C1544" s="102">
        <v>2</v>
      </c>
      <c r="D1544" s="105">
        <v>0.00109864961921161</v>
      </c>
      <c r="E1544" s="105">
        <v>0.629022961063546</v>
      </c>
      <c r="F1544" s="102" t="s">
        <v>651</v>
      </c>
      <c r="G1544" s="102" t="b">
        <v>0</v>
      </c>
      <c r="H1544" s="102" t="b">
        <v>0</v>
      </c>
      <c r="I1544" s="102" t="b">
        <v>0</v>
      </c>
      <c r="J1544" s="102" t="b">
        <v>0</v>
      </c>
      <c r="K1544" s="102" t="b">
        <v>0</v>
      </c>
      <c r="L1544" s="102" t="b">
        <v>0</v>
      </c>
    </row>
    <row r="1545" spans="1:12" ht="15">
      <c r="A1545" s="103" t="s">
        <v>675</v>
      </c>
      <c r="B1545" s="102" t="s">
        <v>841</v>
      </c>
      <c r="C1545" s="102">
        <v>2</v>
      </c>
      <c r="D1545" s="105">
        <v>0.00109864961921161</v>
      </c>
      <c r="E1545" s="105">
        <v>2.0813206320581763</v>
      </c>
      <c r="F1545" s="102" t="s">
        <v>651</v>
      </c>
      <c r="G1545" s="102" t="b">
        <v>0</v>
      </c>
      <c r="H1545" s="102" t="b">
        <v>0</v>
      </c>
      <c r="I1545" s="102" t="b">
        <v>0</v>
      </c>
      <c r="J1545" s="102" t="b">
        <v>0</v>
      </c>
      <c r="K1545" s="102" t="b">
        <v>0</v>
      </c>
      <c r="L1545" s="102" t="b">
        <v>0</v>
      </c>
    </row>
    <row r="1546" spans="1:12" ht="15">
      <c r="A1546" s="103" t="s">
        <v>841</v>
      </c>
      <c r="B1546" s="102" t="s">
        <v>706</v>
      </c>
      <c r="C1546" s="102">
        <v>2</v>
      </c>
      <c r="D1546" s="105">
        <v>0.00109864961921161</v>
      </c>
      <c r="E1546" s="105">
        <v>1.8314431588415763</v>
      </c>
      <c r="F1546" s="102" t="s">
        <v>651</v>
      </c>
      <c r="G1546" s="102" t="b">
        <v>0</v>
      </c>
      <c r="H1546" s="102" t="b">
        <v>0</v>
      </c>
      <c r="I1546" s="102" t="b">
        <v>0</v>
      </c>
      <c r="J1546" s="102" t="b">
        <v>0</v>
      </c>
      <c r="K1546" s="102" t="b">
        <v>0</v>
      </c>
      <c r="L1546" s="102" t="b">
        <v>0</v>
      </c>
    </row>
    <row r="1547" spans="1:12" ht="15">
      <c r="A1547" s="103" t="s">
        <v>706</v>
      </c>
      <c r="B1547" s="102" t="s">
        <v>1345</v>
      </c>
      <c r="C1547" s="102">
        <v>2</v>
      </c>
      <c r="D1547" s="105">
        <v>0.00109864961921161</v>
      </c>
      <c r="E1547" s="105">
        <v>1.9563818954498764</v>
      </c>
      <c r="F1547" s="102" t="s">
        <v>651</v>
      </c>
      <c r="G1547" s="102" t="b">
        <v>0</v>
      </c>
      <c r="H1547" s="102" t="b">
        <v>0</v>
      </c>
      <c r="I1547" s="102" t="b">
        <v>0</v>
      </c>
      <c r="J1547" s="102" t="b">
        <v>1</v>
      </c>
      <c r="K1547" s="102" t="b">
        <v>0</v>
      </c>
      <c r="L1547" s="102" t="b">
        <v>0</v>
      </c>
    </row>
    <row r="1548" spans="1:12" ht="15">
      <c r="A1548" s="103" t="s">
        <v>1345</v>
      </c>
      <c r="B1548" s="102" t="s">
        <v>773</v>
      </c>
      <c r="C1548" s="102">
        <v>2</v>
      </c>
      <c r="D1548" s="105">
        <v>0.00109864961921161</v>
      </c>
      <c r="E1548" s="105">
        <v>2.910624404889201</v>
      </c>
      <c r="F1548" s="102" t="s">
        <v>651</v>
      </c>
      <c r="G1548" s="102" t="b">
        <v>1</v>
      </c>
      <c r="H1548" s="102" t="b">
        <v>0</v>
      </c>
      <c r="I1548" s="102" t="b">
        <v>0</v>
      </c>
      <c r="J1548" s="102" t="b">
        <v>0</v>
      </c>
      <c r="K1548" s="102" t="b">
        <v>0</v>
      </c>
      <c r="L1548" s="102" t="b">
        <v>0</v>
      </c>
    </row>
    <row r="1549" spans="1:12" ht="15">
      <c r="A1549" s="103" t="s">
        <v>773</v>
      </c>
      <c r="B1549" s="102" t="s">
        <v>1956</v>
      </c>
      <c r="C1549" s="102">
        <v>2</v>
      </c>
      <c r="D1549" s="105">
        <v>0.00109864961921161</v>
      </c>
      <c r="E1549" s="105">
        <v>2.910624404889201</v>
      </c>
      <c r="F1549" s="102" t="s">
        <v>651</v>
      </c>
      <c r="G1549" s="102" t="b">
        <v>0</v>
      </c>
      <c r="H1549" s="102" t="b">
        <v>0</v>
      </c>
      <c r="I1549" s="102" t="b">
        <v>0</v>
      </c>
      <c r="J1549" s="102" t="b">
        <v>0</v>
      </c>
      <c r="K1549" s="102" t="b">
        <v>0</v>
      </c>
      <c r="L1549" s="102" t="b">
        <v>0</v>
      </c>
    </row>
    <row r="1550" spans="1:12" ht="15">
      <c r="A1550" s="103" t="s">
        <v>1956</v>
      </c>
      <c r="B1550" s="102" t="s">
        <v>1957</v>
      </c>
      <c r="C1550" s="102">
        <v>2</v>
      </c>
      <c r="D1550" s="105">
        <v>0.00109864961921161</v>
      </c>
      <c r="E1550" s="105">
        <v>2.910624404889201</v>
      </c>
      <c r="F1550" s="102" t="s">
        <v>651</v>
      </c>
      <c r="G1550" s="102" t="b">
        <v>0</v>
      </c>
      <c r="H1550" s="102" t="b">
        <v>0</v>
      </c>
      <c r="I1550" s="102" t="b">
        <v>0</v>
      </c>
      <c r="J1550" s="102" t="b">
        <v>0</v>
      </c>
      <c r="K1550" s="102" t="b">
        <v>0</v>
      </c>
      <c r="L1550" s="102" t="b">
        <v>0</v>
      </c>
    </row>
    <row r="1551" spans="1:12" ht="15">
      <c r="A1551" s="103" t="s">
        <v>1957</v>
      </c>
      <c r="B1551" s="102" t="s">
        <v>1958</v>
      </c>
      <c r="C1551" s="102">
        <v>2</v>
      </c>
      <c r="D1551" s="105">
        <v>0.00109864961921161</v>
      </c>
      <c r="E1551" s="105">
        <v>2.910624404889201</v>
      </c>
      <c r="F1551" s="102" t="s">
        <v>651</v>
      </c>
      <c r="G1551" s="102" t="b">
        <v>0</v>
      </c>
      <c r="H1551" s="102" t="b">
        <v>0</v>
      </c>
      <c r="I1551" s="102" t="b">
        <v>0</v>
      </c>
      <c r="J1551" s="102" t="b">
        <v>0</v>
      </c>
      <c r="K1551" s="102" t="b">
        <v>0</v>
      </c>
      <c r="L1551" s="102" t="b">
        <v>0</v>
      </c>
    </row>
    <row r="1552" spans="1:12" ht="15">
      <c r="A1552" s="103" t="s">
        <v>1958</v>
      </c>
      <c r="B1552" s="102" t="s">
        <v>1959</v>
      </c>
      <c r="C1552" s="102">
        <v>2</v>
      </c>
      <c r="D1552" s="105">
        <v>0.00109864961921161</v>
      </c>
      <c r="E1552" s="105">
        <v>2.910624404889201</v>
      </c>
      <c r="F1552" s="102" t="s">
        <v>651</v>
      </c>
      <c r="G1552" s="102" t="b">
        <v>0</v>
      </c>
      <c r="H1552" s="102" t="b">
        <v>0</v>
      </c>
      <c r="I1552" s="102" t="b">
        <v>0</v>
      </c>
      <c r="J1552" s="102" t="b">
        <v>0</v>
      </c>
      <c r="K1552" s="102" t="b">
        <v>0</v>
      </c>
      <c r="L1552" s="102" t="b">
        <v>0</v>
      </c>
    </row>
    <row r="1553" spans="1:12" ht="15">
      <c r="A1553" s="103" t="s">
        <v>1959</v>
      </c>
      <c r="B1553" s="102" t="s">
        <v>1960</v>
      </c>
      <c r="C1553" s="102">
        <v>2</v>
      </c>
      <c r="D1553" s="105">
        <v>0.00109864961921161</v>
      </c>
      <c r="E1553" s="105">
        <v>2.910624404889201</v>
      </c>
      <c r="F1553" s="102" t="s">
        <v>651</v>
      </c>
      <c r="G1553" s="102" t="b">
        <v>0</v>
      </c>
      <c r="H1553" s="102" t="b">
        <v>0</v>
      </c>
      <c r="I1553" s="102" t="b">
        <v>0</v>
      </c>
      <c r="J1553" s="102" t="b">
        <v>0</v>
      </c>
      <c r="K1553" s="102" t="b">
        <v>0</v>
      </c>
      <c r="L1553" s="102" t="b">
        <v>0</v>
      </c>
    </row>
    <row r="1554" spans="1:12" ht="15">
      <c r="A1554" s="103" t="s">
        <v>1960</v>
      </c>
      <c r="B1554" s="102" t="s">
        <v>1961</v>
      </c>
      <c r="C1554" s="102">
        <v>2</v>
      </c>
      <c r="D1554" s="105">
        <v>0.00109864961921161</v>
      </c>
      <c r="E1554" s="105">
        <v>2.910624404889201</v>
      </c>
      <c r="F1554" s="102" t="s">
        <v>651</v>
      </c>
      <c r="G1554" s="102" t="b">
        <v>0</v>
      </c>
      <c r="H1554" s="102" t="b">
        <v>0</v>
      </c>
      <c r="I1554" s="102" t="b">
        <v>0</v>
      </c>
      <c r="J1554" s="102" t="b">
        <v>0</v>
      </c>
      <c r="K1554" s="102" t="b">
        <v>0</v>
      </c>
      <c r="L1554" s="102" t="b">
        <v>0</v>
      </c>
    </row>
    <row r="1555" spans="1:12" ht="15">
      <c r="A1555" s="103" t="s">
        <v>1961</v>
      </c>
      <c r="B1555" s="102" t="s">
        <v>708</v>
      </c>
      <c r="C1555" s="102">
        <v>2</v>
      </c>
      <c r="D1555" s="105">
        <v>0.00109864961921161</v>
      </c>
      <c r="E1555" s="105">
        <v>2.5126843962171637</v>
      </c>
      <c r="F1555" s="102" t="s">
        <v>651</v>
      </c>
      <c r="G1555" s="102" t="b">
        <v>0</v>
      </c>
      <c r="H1555" s="102" t="b">
        <v>0</v>
      </c>
      <c r="I1555" s="102" t="b">
        <v>0</v>
      </c>
      <c r="J1555" s="102" t="b">
        <v>0</v>
      </c>
      <c r="K1555" s="102" t="b">
        <v>0</v>
      </c>
      <c r="L1555" s="102" t="b">
        <v>0</v>
      </c>
    </row>
    <row r="1556" spans="1:12" ht="15">
      <c r="A1556" s="103" t="s">
        <v>708</v>
      </c>
      <c r="B1556" s="102" t="s">
        <v>943</v>
      </c>
      <c r="C1556" s="102">
        <v>2</v>
      </c>
      <c r="D1556" s="105">
        <v>0.00109864961921161</v>
      </c>
      <c r="E1556" s="105">
        <v>2.2116544005531824</v>
      </c>
      <c r="F1556" s="102" t="s">
        <v>651</v>
      </c>
      <c r="G1556" s="102" t="b">
        <v>0</v>
      </c>
      <c r="H1556" s="102" t="b">
        <v>0</v>
      </c>
      <c r="I1556" s="102" t="b">
        <v>0</v>
      </c>
      <c r="J1556" s="102" t="b">
        <v>0</v>
      </c>
      <c r="K1556" s="102" t="b">
        <v>0</v>
      </c>
      <c r="L1556" s="102" t="b">
        <v>0</v>
      </c>
    </row>
    <row r="1557" spans="1:12" ht="15">
      <c r="A1557" s="103" t="s">
        <v>943</v>
      </c>
      <c r="B1557" s="102" t="s">
        <v>739</v>
      </c>
      <c r="C1557" s="102">
        <v>2</v>
      </c>
      <c r="D1557" s="105">
        <v>0.00109864961921161</v>
      </c>
      <c r="E1557" s="105">
        <v>2.308564413561239</v>
      </c>
      <c r="F1557" s="102" t="s">
        <v>651</v>
      </c>
      <c r="G1557" s="102" t="b">
        <v>0</v>
      </c>
      <c r="H1557" s="102" t="b">
        <v>0</v>
      </c>
      <c r="I1557" s="102" t="b">
        <v>0</v>
      </c>
      <c r="J1557" s="102" t="b">
        <v>0</v>
      </c>
      <c r="K1557" s="102" t="b">
        <v>0</v>
      </c>
      <c r="L1557" s="102" t="b">
        <v>0</v>
      </c>
    </row>
    <row r="1558" spans="1:12" ht="15">
      <c r="A1558" s="103" t="s">
        <v>739</v>
      </c>
      <c r="B1558" s="102" t="s">
        <v>1962</v>
      </c>
      <c r="C1558" s="102">
        <v>2</v>
      </c>
      <c r="D1558" s="105">
        <v>0.00109864961921161</v>
      </c>
      <c r="E1558" s="105">
        <v>2.60959440922522</v>
      </c>
      <c r="F1558" s="102" t="s">
        <v>651</v>
      </c>
      <c r="G1558" s="102" t="b">
        <v>0</v>
      </c>
      <c r="H1558" s="102" t="b">
        <v>0</v>
      </c>
      <c r="I1558" s="102" t="b">
        <v>0</v>
      </c>
      <c r="J1558" s="102" t="b">
        <v>0</v>
      </c>
      <c r="K1558" s="102" t="b">
        <v>0</v>
      </c>
      <c r="L1558" s="102" t="b">
        <v>0</v>
      </c>
    </row>
    <row r="1559" spans="1:12" ht="15">
      <c r="A1559" s="103" t="s">
        <v>1962</v>
      </c>
      <c r="B1559" s="102" t="s">
        <v>671</v>
      </c>
      <c r="C1559" s="102">
        <v>2</v>
      </c>
      <c r="D1559" s="105">
        <v>0.00109864961921161</v>
      </c>
      <c r="E1559" s="105">
        <v>1.2771559493096147</v>
      </c>
      <c r="F1559" s="102" t="s">
        <v>651</v>
      </c>
      <c r="G1559" s="102" t="b">
        <v>0</v>
      </c>
      <c r="H1559" s="102" t="b">
        <v>0</v>
      </c>
      <c r="I1559" s="102" t="b">
        <v>0</v>
      </c>
      <c r="J1559" s="102" t="b">
        <v>0</v>
      </c>
      <c r="K1559" s="102" t="b">
        <v>0</v>
      </c>
      <c r="L1559" s="102" t="b">
        <v>0</v>
      </c>
    </row>
    <row r="1560" spans="1:12" ht="15">
      <c r="A1560" s="103" t="s">
        <v>780</v>
      </c>
      <c r="B1560" s="102" t="s">
        <v>673</v>
      </c>
      <c r="C1560" s="102">
        <v>2</v>
      </c>
      <c r="D1560" s="105">
        <v>0.00109864961921161</v>
      </c>
      <c r="E1560" s="105">
        <v>1.15474954921671</v>
      </c>
      <c r="F1560" s="102" t="s">
        <v>651</v>
      </c>
      <c r="G1560" s="102" t="b">
        <v>0</v>
      </c>
      <c r="H1560" s="102" t="b">
        <v>0</v>
      </c>
      <c r="I1560" s="102" t="b">
        <v>0</v>
      </c>
      <c r="J1560" s="102" t="b">
        <v>0</v>
      </c>
      <c r="K1560" s="102" t="b">
        <v>0</v>
      </c>
      <c r="L1560" s="102" t="b">
        <v>0</v>
      </c>
    </row>
    <row r="1561" spans="1:12" ht="15">
      <c r="A1561" s="103" t="s">
        <v>760</v>
      </c>
      <c r="B1561" s="102" t="s">
        <v>690</v>
      </c>
      <c r="C1561" s="102">
        <v>2</v>
      </c>
      <c r="D1561" s="105">
        <v>0.00109864961921161</v>
      </c>
      <c r="E1561" s="105">
        <v>1.6095944092252201</v>
      </c>
      <c r="F1561" s="102" t="s">
        <v>651</v>
      </c>
      <c r="G1561" s="102" t="b">
        <v>0</v>
      </c>
      <c r="H1561" s="102" t="b">
        <v>0</v>
      </c>
      <c r="I1561" s="102" t="b">
        <v>0</v>
      </c>
      <c r="J1561" s="102" t="b">
        <v>0</v>
      </c>
      <c r="K1561" s="102" t="b">
        <v>0</v>
      </c>
      <c r="L1561" s="102" t="b">
        <v>0</v>
      </c>
    </row>
    <row r="1562" spans="1:12" ht="15">
      <c r="A1562" s="103" t="s">
        <v>711</v>
      </c>
      <c r="B1562" s="102" t="s">
        <v>673</v>
      </c>
      <c r="C1562" s="102">
        <v>2</v>
      </c>
      <c r="D1562" s="105">
        <v>0.00109864961921161</v>
      </c>
      <c r="E1562" s="105">
        <v>0.9329007996003535</v>
      </c>
      <c r="F1562" s="102" t="s">
        <v>651</v>
      </c>
      <c r="G1562" s="102" t="b">
        <v>0</v>
      </c>
      <c r="H1562" s="102" t="b">
        <v>0</v>
      </c>
      <c r="I1562" s="102" t="b">
        <v>0</v>
      </c>
      <c r="J1562" s="102" t="b">
        <v>0</v>
      </c>
      <c r="K1562" s="102" t="b">
        <v>0</v>
      </c>
      <c r="L1562" s="102" t="b">
        <v>0</v>
      </c>
    </row>
    <row r="1563" spans="1:12" ht="15">
      <c r="A1563" s="103" t="s">
        <v>671</v>
      </c>
      <c r="B1563" s="102" t="s">
        <v>1097</v>
      </c>
      <c r="C1563" s="102">
        <v>2</v>
      </c>
      <c r="D1563" s="105">
        <v>0.00109864961921161</v>
      </c>
      <c r="E1563" s="105">
        <v>1.1061442157832084</v>
      </c>
      <c r="F1563" s="102" t="s">
        <v>651</v>
      </c>
      <c r="G1563" s="102" t="b">
        <v>0</v>
      </c>
      <c r="H1563" s="102" t="b">
        <v>0</v>
      </c>
      <c r="I1563" s="102" t="b">
        <v>0</v>
      </c>
      <c r="J1563" s="102" t="b">
        <v>0</v>
      </c>
      <c r="K1563" s="102" t="b">
        <v>0</v>
      </c>
      <c r="L1563" s="102" t="b">
        <v>0</v>
      </c>
    </row>
    <row r="1564" spans="1:12" ht="15">
      <c r="A1564" s="103" t="s">
        <v>1097</v>
      </c>
      <c r="B1564" s="102" t="s">
        <v>732</v>
      </c>
      <c r="C1564" s="102">
        <v>2</v>
      </c>
      <c r="D1564" s="105">
        <v>0.00109864961921161</v>
      </c>
      <c r="E1564" s="105">
        <v>2.035563141497501</v>
      </c>
      <c r="F1564" s="102" t="s">
        <v>651</v>
      </c>
      <c r="G1564" s="102" t="b">
        <v>0</v>
      </c>
      <c r="H1564" s="102" t="b">
        <v>0</v>
      </c>
      <c r="I1564" s="102" t="b">
        <v>0</v>
      </c>
      <c r="J1564" s="102" t="b">
        <v>0</v>
      </c>
      <c r="K1564" s="102" t="b">
        <v>0</v>
      </c>
      <c r="L1564" s="102" t="b">
        <v>0</v>
      </c>
    </row>
    <row r="1565" spans="1:12" ht="15">
      <c r="A1565" s="103" t="s">
        <v>732</v>
      </c>
      <c r="B1565" s="102" t="s">
        <v>1963</v>
      </c>
      <c r="C1565" s="102">
        <v>2</v>
      </c>
      <c r="D1565" s="105">
        <v>0.00109864961921161</v>
      </c>
      <c r="E1565" s="105">
        <v>2.2116544005531824</v>
      </c>
      <c r="F1565" s="102" t="s">
        <v>651</v>
      </c>
      <c r="G1565" s="102" t="b">
        <v>0</v>
      </c>
      <c r="H1565" s="102" t="b">
        <v>0</v>
      </c>
      <c r="I1565" s="102" t="b">
        <v>0</v>
      </c>
      <c r="J1565" s="102" t="b">
        <v>0</v>
      </c>
      <c r="K1565" s="102" t="b">
        <v>0</v>
      </c>
      <c r="L1565" s="102" t="b">
        <v>0</v>
      </c>
    </row>
    <row r="1566" spans="1:12" ht="15">
      <c r="A1566" s="103" t="s">
        <v>1963</v>
      </c>
      <c r="B1566" s="102" t="s">
        <v>1172</v>
      </c>
      <c r="C1566" s="102">
        <v>2</v>
      </c>
      <c r="D1566" s="105">
        <v>0.00109864961921161</v>
      </c>
      <c r="E1566" s="105">
        <v>2.910624404889201</v>
      </c>
      <c r="F1566" s="102" t="s">
        <v>651</v>
      </c>
      <c r="G1566" s="102" t="b">
        <v>0</v>
      </c>
      <c r="H1566" s="102" t="b">
        <v>0</v>
      </c>
      <c r="I1566" s="102" t="b">
        <v>0</v>
      </c>
      <c r="J1566" s="102" t="b">
        <v>0</v>
      </c>
      <c r="K1566" s="102" t="b">
        <v>0</v>
      </c>
      <c r="L1566" s="102" t="b">
        <v>0</v>
      </c>
    </row>
    <row r="1567" spans="1:12" ht="15">
      <c r="A1567" s="103" t="s">
        <v>1172</v>
      </c>
      <c r="B1567" s="102" t="s">
        <v>690</v>
      </c>
      <c r="C1567" s="102">
        <v>2</v>
      </c>
      <c r="D1567" s="105">
        <v>0.00109864961921161</v>
      </c>
      <c r="E1567" s="105">
        <v>2.2116544005531824</v>
      </c>
      <c r="F1567" s="102" t="s">
        <v>651</v>
      </c>
      <c r="G1567" s="102" t="b">
        <v>0</v>
      </c>
      <c r="H1567" s="102" t="b">
        <v>0</v>
      </c>
      <c r="I1567" s="102" t="b">
        <v>0</v>
      </c>
      <c r="J1567" s="102" t="b">
        <v>0</v>
      </c>
      <c r="K1567" s="102" t="b">
        <v>0</v>
      </c>
      <c r="L1567" s="102" t="b">
        <v>0</v>
      </c>
    </row>
    <row r="1568" spans="1:12" ht="15">
      <c r="A1568" s="103" t="s">
        <v>711</v>
      </c>
      <c r="B1568" s="102" t="s">
        <v>671</v>
      </c>
      <c r="C1568" s="102">
        <v>2</v>
      </c>
      <c r="D1568" s="105">
        <v>0.00109864961921161</v>
      </c>
      <c r="E1568" s="105">
        <v>0.5781859449735959</v>
      </c>
      <c r="F1568" s="102" t="s">
        <v>651</v>
      </c>
      <c r="G1568" s="102" t="b">
        <v>0</v>
      </c>
      <c r="H1568" s="102" t="b">
        <v>0</v>
      </c>
      <c r="I1568" s="102" t="b">
        <v>0</v>
      </c>
      <c r="J1568" s="102" t="b">
        <v>0</v>
      </c>
      <c r="K1568" s="102" t="b">
        <v>0</v>
      </c>
      <c r="L1568" s="102" t="b">
        <v>0</v>
      </c>
    </row>
    <row r="1569" spans="1:12" ht="15">
      <c r="A1569" s="103" t="s">
        <v>671</v>
      </c>
      <c r="B1569" s="102" t="s">
        <v>744</v>
      </c>
      <c r="C1569" s="102">
        <v>2</v>
      </c>
      <c r="D1569" s="105">
        <v>0.00109864961921161</v>
      </c>
      <c r="E1569" s="105">
        <v>1.1061442157832084</v>
      </c>
      <c r="F1569" s="102" t="s">
        <v>651</v>
      </c>
      <c r="G1569" s="102" t="b">
        <v>0</v>
      </c>
      <c r="H1569" s="102" t="b">
        <v>0</v>
      </c>
      <c r="I1569" s="102" t="b">
        <v>0</v>
      </c>
      <c r="J1569" s="102" t="b">
        <v>0</v>
      </c>
      <c r="K1569" s="102" t="b">
        <v>0</v>
      </c>
      <c r="L1569" s="102" t="b">
        <v>0</v>
      </c>
    </row>
    <row r="1570" spans="1:12" ht="15">
      <c r="A1570" s="103" t="s">
        <v>744</v>
      </c>
      <c r="B1570" s="102" t="s">
        <v>1426</v>
      </c>
      <c r="C1570" s="102">
        <v>2</v>
      </c>
      <c r="D1570" s="105">
        <v>0.00109864961921161</v>
      </c>
      <c r="E1570" s="105">
        <v>2.910624404889201</v>
      </c>
      <c r="F1570" s="102" t="s">
        <v>651</v>
      </c>
      <c r="G1570" s="102" t="b">
        <v>0</v>
      </c>
      <c r="H1570" s="102" t="b">
        <v>0</v>
      </c>
      <c r="I1570" s="102" t="b">
        <v>0</v>
      </c>
      <c r="J1570" s="102" t="b">
        <v>0</v>
      </c>
      <c r="K1570" s="102" t="b">
        <v>0</v>
      </c>
      <c r="L1570" s="102" t="b">
        <v>0</v>
      </c>
    </row>
    <row r="1571" spans="1:12" ht="15">
      <c r="A1571" s="103" t="s">
        <v>1426</v>
      </c>
      <c r="B1571" s="102" t="s">
        <v>1351</v>
      </c>
      <c r="C1571" s="102">
        <v>2</v>
      </c>
      <c r="D1571" s="105">
        <v>0.00109864961921161</v>
      </c>
      <c r="E1571" s="105">
        <v>2.910624404889201</v>
      </c>
      <c r="F1571" s="102" t="s">
        <v>651</v>
      </c>
      <c r="G1571" s="102" t="b">
        <v>0</v>
      </c>
      <c r="H1571" s="102" t="b">
        <v>0</v>
      </c>
      <c r="I1571" s="102" t="b">
        <v>0</v>
      </c>
      <c r="J1571" s="102" t="b">
        <v>0</v>
      </c>
      <c r="K1571" s="102" t="b">
        <v>0</v>
      </c>
      <c r="L1571" s="102" t="b">
        <v>0</v>
      </c>
    </row>
    <row r="1572" spans="1:12" ht="15">
      <c r="A1572" s="103" t="s">
        <v>1351</v>
      </c>
      <c r="B1572" s="102" t="s">
        <v>874</v>
      </c>
      <c r="C1572" s="102">
        <v>2</v>
      </c>
      <c r="D1572" s="105">
        <v>0.00109864961921161</v>
      </c>
      <c r="E1572" s="105">
        <v>2.73453314583352</v>
      </c>
      <c r="F1572" s="102" t="s">
        <v>651</v>
      </c>
      <c r="G1572" s="102" t="b">
        <v>0</v>
      </c>
      <c r="H1572" s="102" t="b">
        <v>0</v>
      </c>
      <c r="I1572" s="102" t="b">
        <v>0</v>
      </c>
      <c r="J1572" s="102" t="b">
        <v>0</v>
      </c>
      <c r="K1572" s="102" t="b">
        <v>0</v>
      </c>
      <c r="L1572" s="102" t="b">
        <v>0</v>
      </c>
    </row>
    <row r="1573" spans="1:12" ht="15">
      <c r="A1573" s="103" t="s">
        <v>874</v>
      </c>
      <c r="B1573" s="102" t="s">
        <v>1450</v>
      </c>
      <c r="C1573" s="102">
        <v>2</v>
      </c>
      <c r="D1573" s="105">
        <v>0.00109864961921161</v>
      </c>
      <c r="E1573" s="105">
        <v>2.5584418867778385</v>
      </c>
      <c r="F1573" s="102" t="s">
        <v>651</v>
      </c>
      <c r="G1573" s="102" t="b">
        <v>0</v>
      </c>
      <c r="H1573" s="102" t="b">
        <v>0</v>
      </c>
      <c r="I1573" s="102" t="b">
        <v>0</v>
      </c>
      <c r="J1573" s="102" t="b">
        <v>1</v>
      </c>
      <c r="K1573" s="102" t="b">
        <v>0</v>
      </c>
      <c r="L1573" s="102" t="b">
        <v>0</v>
      </c>
    </row>
    <row r="1574" spans="1:12" ht="15">
      <c r="A1574" s="103" t="s">
        <v>1450</v>
      </c>
      <c r="B1574" s="102" t="s">
        <v>720</v>
      </c>
      <c r="C1574" s="102">
        <v>2</v>
      </c>
      <c r="D1574" s="105">
        <v>0.00109864961921161</v>
      </c>
      <c r="E1574" s="105">
        <v>2.4335031501695386</v>
      </c>
      <c r="F1574" s="102" t="s">
        <v>651</v>
      </c>
      <c r="G1574" s="102" t="b">
        <v>1</v>
      </c>
      <c r="H1574" s="102" t="b">
        <v>0</v>
      </c>
      <c r="I1574" s="102" t="b">
        <v>0</v>
      </c>
      <c r="J1574" s="102" t="b">
        <v>0</v>
      </c>
      <c r="K1574" s="102" t="b">
        <v>0</v>
      </c>
      <c r="L1574" s="102" t="b">
        <v>0</v>
      </c>
    </row>
    <row r="1575" spans="1:12" ht="15">
      <c r="A1575" s="103" t="s">
        <v>720</v>
      </c>
      <c r="B1575" s="102" t="s">
        <v>671</v>
      </c>
      <c r="C1575" s="102">
        <v>2</v>
      </c>
      <c r="D1575" s="105">
        <v>0.00109864961921161</v>
      </c>
      <c r="E1575" s="105">
        <v>0.9761259536456336</v>
      </c>
      <c r="F1575" s="102" t="s">
        <v>651</v>
      </c>
      <c r="G1575" s="102" t="b">
        <v>0</v>
      </c>
      <c r="H1575" s="102" t="b">
        <v>0</v>
      </c>
      <c r="I1575" s="102" t="b">
        <v>0</v>
      </c>
      <c r="J1575" s="102" t="b">
        <v>0</v>
      </c>
      <c r="K1575" s="102" t="b">
        <v>0</v>
      </c>
      <c r="L1575" s="102" t="b">
        <v>0</v>
      </c>
    </row>
    <row r="1576" spans="1:12" ht="15">
      <c r="A1576" s="103" t="s">
        <v>671</v>
      </c>
      <c r="B1576" s="102" t="s">
        <v>1179</v>
      </c>
      <c r="C1576" s="102">
        <v>2</v>
      </c>
      <c r="D1576" s="105">
        <v>0.00109864961921161</v>
      </c>
      <c r="E1576" s="105">
        <v>1.2822354748388898</v>
      </c>
      <c r="F1576" s="102" t="s">
        <v>651</v>
      </c>
      <c r="G1576" s="102" t="b">
        <v>0</v>
      </c>
      <c r="H1576" s="102" t="b">
        <v>0</v>
      </c>
      <c r="I1576" s="102" t="b">
        <v>0</v>
      </c>
      <c r="J1576" s="102" t="b">
        <v>0</v>
      </c>
      <c r="K1576" s="102" t="b">
        <v>0</v>
      </c>
      <c r="L1576" s="102" t="b">
        <v>0</v>
      </c>
    </row>
    <row r="1577" spans="1:12" ht="15">
      <c r="A1577" s="103" t="s">
        <v>1179</v>
      </c>
      <c r="B1577" s="102" t="s">
        <v>1394</v>
      </c>
      <c r="C1577" s="102">
        <v>2</v>
      </c>
      <c r="D1577" s="105">
        <v>0.00109864961921161</v>
      </c>
      <c r="E1577" s="105">
        <v>2.910624404889201</v>
      </c>
      <c r="F1577" s="102" t="s">
        <v>651</v>
      </c>
      <c r="G1577" s="102" t="b">
        <v>0</v>
      </c>
      <c r="H1577" s="102" t="b">
        <v>0</v>
      </c>
      <c r="I1577" s="102" t="b">
        <v>0</v>
      </c>
      <c r="J1577" s="102" t="b">
        <v>0</v>
      </c>
      <c r="K1577" s="102" t="b">
        <v>0</v>
      </c>
      <c r="L1577" s="102" t="b">
        <v>0</v>
      </c>
    </row>
    <row r="1578" spans="1:12" ht="15">
      <c r="A1578" s="103" t="s">
        <v>1394</v>
      </c>
      <c r="B1578" s="102" t="s">
        <v>736</v>
      </c>
      <c r="C1578" s="102">
        <v>2</v>
      </c>
      <c r="D1578" s="105">
        <v>0.00109864961921161</v>
      </c>
      <c r="E1578" s="105">
        <v>2.73453314583352</v>
      </c>
      <c r="F1578" s="102" t="s">
        <v>651</v>
      </c>
      <c r="G1578" s="102" t="b">
        <v>0</v>
      </c>
      <c r="H1578" s="102" t="b">
        <v>0</v>
      </c>
      <c r="I1578" s="102" t="b">
        <v>0</v>
      </c>
      <c r="J1578" s="102" t="b">
        <v>0</v>
      </c>
      <c r="K1578" s="102" t="b">
        <v>0</v>
      </c>
      <c r="L1578" s="102" t="b">
        <v>0</v>
      </c>
    </row>
    <row r="1579" spans="1:12" ht="15">
      <c r="A1579" s="103" t="s">
        <v>736</v>
      </c>
      <c r="B1579" s="102" t="s">
        <v>671</v>
      </c>
      <c r="C1579" s="102">
        <v>2</v>
      </c>
      <c r="D1579" s="105">
        <v>0.00109864961921161</v>
      </c>
      <c r="E1579" s="105">
        <v>1.1010646902539334</v>
      </c>
      <c r="F1579" s="102" t="s">
        <v>651</v>
      </c>
      <c r="G1579" s="102" t="b">
        <v>0</v>
      </c>
      <c r="H1579" s="102" t="b">
        <v>0</v>
      </c>
      <c r="I1579" s="102" t="b">
        <v>0</v>
      </c>
      <c r="J1579" s="102" t="b">
        <v>0</v>
      </c>
      <c r="K1579" s="102" t="b">
        <v>0</v>
      </c>
      <c r="L1579" s="102" t="b">
        <v>0</v>
      </c>
    </row>
    <row r="1580" spans="1:12" ht="15">
      <c r="A1580" s="103" t="s">
        <v>671</v>
      </c>
      <c r="B1580" s="102" t="s">
        <v>1442</v>
      </c>
      <c r="C1580" s="102">
        <v>2</v>
      </c>
      <c r="D1580" s="105">
        <v>0.00109864961921161</v>
      </c>
      <c r="E1580" s="105">
        <v>1.2822354748388898</v>
      </c>
      <c r="F1580" s="102" t="s">
        <v>651</v>
      </c>
      <c r="G1580" s="102" t="b">
        <v>0</v>
      </c>
      <c r="H1580" s="102" t="b">
        <v>0</v>
      </c>
      <c r="I1580" s="102" t="b">
        <v>0</v>
      </c>
      <c r="J1580" s="102" t="b">
        <v>0</v>
      </c>
      <c r="K1580" s="102" t="b">
        <v>0</v>
      </c>
      <c r="L1580" s="102" t="b">
        <v>0</v>
      </c>
    </row>
    <row r="1581" spans="1:12" ht="15">
      <c r="A1581" s="103" t="s">
        <v>1442</v>
      </c>
      <c r="B1581" s="102" t="s">
        <v>1400</v>
      </c>
      <c r="C1581" s="102">
        <v>2</v>
      </c>
      <c r="D1581" s="105">
        <v>0.00109864961921161</v>
      </c>
      <c r="E1581" s="105">
        <v>2.73453314583352</v>
      </c>
      <c r="F1581" s="102" t="s">
        <v>651</v>
      </c>
      <c r="G1581" s="102" t="b">
        <v>0</v>
      </c>
      <c r="H1581" s="102" t="b">
        <v>0</v>
      </c>
      <c r="I1581" s="102" t="b">
        <v>0</v>
      </c>
      <c r="J1581" s="102" t="b">
        <v>0</v>
      </c>
      <c r="K1581" s="102" t="b">
        <v>0</v>
      </c>
      <c r="L1581" s="102" t="b">
        <v>0</v>
      </c>
    </row>
    <row r="1582" spans="1:12" ht="15">
      <c r="A1582" s="103" t="s">
        <v>1400</v>
      </c>
      <c r="B1582" s="102" t="s">
        <v>1964</v>
      </c>
      <c r="C1582" s="102">
        <v>2</v>
      </c>
      <c r="D1582" s="105">
        <v>0.00109864961921161</v>
      </c>
      <c r="E1582" s="105">
        <v>2.73453314583352</v>
      </c>
      <c r="F1582" s="102" t="s">
        <v>651</v>
      </c>
      <c r="G1582" s="102" t="b">
        <v>0</v>
      </c>
      <c r="H1582" s="102" t="b">
        <v>0</v>
      </c>
      <c r="I1582" s="102" t="b">
        <v>0</v>
      </c>
      <c r="J1582" s="102" t="b">
        <v>0</v>
      </c>
      <c r="K1582" s="102" t="b">
        <v>0</v>
      </c>
      <c r="L1582" s="102" t="b">
        <v>0</v>
      </c>
    </row>
    <row r="1583" spans="1:12" ht="15">
      <c r="A1583" s="103" t="s">
        <v>1964</v>
      </c>
      <c r="B1583" s="102" t="s">
        <v>709</v>
      </c>
      <c r="C1583" s="102">
        <v>2</v>
      </c>
      <c r="D1583" s="105">
        <v>0.00109864961921161</v>
      </c>
      <c r="E1583" s="105">
        <v>2.60959440922522</v>
      </c>
      <c r="F1583" s="102" t="s">
        <v>651</v>
      </c>
      <c r="G1583" s="102" t="b">
        <v>0</v>
      </c>
      <c r="H1583" s="102" t="b">
        <v>0</v>
      </c>
      <c r="I1583" s="102" t="b">
        <v>0</v>
      </c>
      <c r="J1583" s="102" t="b">
        <v>0</v>
      </c>
      <c r="K1583" s="102" t="b">
        <v>0</v>
      </c>
      <c r="L1583" s="102" t="b">
        <v>0</v>
      </c>
    </row>
    <row r="1584" spans="1:12" ht="15">
      <c r="A1584" s="103" t="s">
        <v>709</v>
      </c>
      <c r="B1584" s="102" t="s">
        <v>1965</v>
      </c>
      <c r="C1584" s="102">
        <v>2</v>
      </c>
      <c r="D1584" s="105">
        <v>0.00109864961921161</v>
      </c>
      <c r="E1584" s="105">
        <v>2.60959440922522</v>
      </c>
      <c r="F1584" s="102" t="s">
        <v>651</v>
      </c>
      <c r="G1584" s="102" t="b">
        <v>0</v>
      </c>
      <c r="H1584" s="102" t="b">
        <v>0</v>
      </c>
      <c r="I1584" s="102" t="b">
        <v>0</v>
      </c>
      <c r="J1584" s="102" t="b">
        <v>0</v>
      </c>
      <c r="K1584" s="102" t="b">
        <v>0</v>
      </c>
      <c r="L1584" s="102" t="b">
        <v>0</v>
      </c>
    </row>
    <row r="1585" spans="1:12" ht="15">
      <c r="A1585" s="103" t="s">
        <v>1965</v>
      </c>
      <c r="B1585" s="102" t="s">
        <v>1966</v>
      </c>
      <c r="C1585" s="102">
        <v>2</v>
      </c>
      <c r="D1585" s="105">
        <v>0.00109864961921161</v>
      </c>
      <c r="E1585" s="105">
        <v>2.910624404889201</v>
      </c>
      <c r="F1585" s="102" t="s">
        <v>651</v>
      </c>
      <c r="G1585" s="102" t="b">
        <v>0</v>
      </c>
      <c r="H1585" s="102" t="b">
        <v>0</v>
      </c>
      <c r="I1585" s="102" t="b">
        <v>0</v>
      </c>
      <c r="J1585" s="102" t="b">
        <v>0</v>
      </c>
      <c r="K1585" s="102" t="b">
        <v>0</v>
      </c>
      <c r="L1585" s="102" t="b">
        <v>0</v>
      </c>
    </row>
    <row r="1586" spans="1:12" ht="15">
      <c r="A1586" s="103" t="s">
        <v>1966</v>
      </c>
      <c r="B1586" s="102" t="s">
        <v>1967</v>
      </c>
      <c r="C1586" s="102">
        <v>2</v>
      </c>
      <c r="D1586" s="105">
        <v>0.00109864961921161</v>
      </c>
      <c r="E1586" s="105">
        <v>2.910624404889201</v>
      </c>
      <c r="F1586" s="102" t="s">
        <v>651</v>
      </c>
      <c r="G1586" s="102" t="b">
        <v>0</v>
      </c>
      <c r="H1586" s="102" t="b">
        <v>0</v>
      </c>
      <c r="I1586" s="102" t="b">
        <v>0</v>
      </c>
      <c r="J1586" s="102" t="b">
        <v>0</v>
      </c>
      <c r="K1586" s="102" t="b">
        <v>0</v>
      </c>
      <c r="L1586" s="102" t="b">
        <v>0</v>
      </c>
    </row>
    <row r="1587" spans="1:12" ht="15">
      <c r="A1587" s="103" t="s">
        <v>1967</v>
      </c>
      <c r="B1587" s="102" t="s">
        <v>1107</v>
      </c>
      <c r="C1587" s="102">
        <v>2</v>
      </c>
      <c r="D1587" s="105">
        <v>0.00109864961921161</v>
      </c>
      <c r="E1587" s="105">
        <v>2.910624404889201</v>
      </c>
      <c r="F1587" s="102" t="s">
        <v>651</v>
      </c>
      <c r="G1587" s="102" t="b">
        <v>0</v>
      </c>
      <c r="H1587" s="102" t="b">
        <v>0</v>
      </c>
      <c r="I1587" s="102" t="b">
        <v>0</v>
      </c>
      <c r="J1587" s="102" t="b">
        <v>0</v>
      </c>
      <c r="K1587" s="102" t="b">
        <v>0</v>
      </c>
      <c r="L1587" s="102" t="b">
        <v>0</v>
      </c>
    </row>
    <row r="1588" spans="1:12" ht="15">
      <c r="A1588" s="103" t="s">
        <v>1107</v>
      </c>
      <c r="B1588" s="102" t="s">
        <v>672</v>
      </c>
      <c r="C1588" s="102">
        <v>2</v>
      </c>
      <c r="D1588" s="105">
        <v>0.00109864961921161</v>
      </c>
      <c r="E1588" s="105">
        <v>1.7644963692109632</v>
      </c>
      <c r="F1588" s="102" t="s">
        <v>651</v>
      </c>
      <c r="G1588" s="102" t="b">
        <v>0</v>
      </c>
      <c r="H1588" s="102" t="b">
        <v>0</v>
      </c>
      <c r="I1588" s="102" t="b">
        <v>0</v>
      </c>
      <c r="J1588" s="102" t="b">
        <v>0</v>
      </c>
      <c r="K1588" s="102" t="b">
        <v>0</v>
      </c>
      <c r="L1588" s="102" t="b">
        <v>0</v>
      </c>
    </row>
    <row r="1589" spans="1:12" ht="15">
      <c r="A1589" s="103" t="s">
        <v>672</v>
      </c>
      <c r="B1589" s="102" t="s">
        <v>1432</v>
      </c>
      <c r="C1589" s="102">
        <v>2</v>
      </c>
      <c r="D1589" s="105">
        <v>0.00109864961921161</v>
      </c>
      <c r="E1589" s="105">
        <v>1.7644963692109632</v>
      </c>
      <c r="F1589" s="102" t="s">
        <v>651</v>
      </c>
      <c r="G1589" s="102" t="b">
        <v>0</v>
      </c>
      <c r="H1589" s="102" t="b">
        <v>0</v>
      </c>
      <c r="I1589" s="102" t="b">
        <v>0</v>
      </c>
      <c r="J1589" s="102" t="b">
        <v>0</v>
      </c>
      <c r="K1589" s="102" t="b">
        <v>0</v>
      </c>
      <c r="L1589" s="102" t="b">
        <v>0</v>
      </c>
    </row>
    <row r="1590" spans="1:12" ht="15">
      <c r="A1590" s="103" t="s">
        <v>1432</v>
      </c>
      <c r="B1590" s="102" t="s">
        <v>671</v>
      </c>
      <c r="C1590" s="102">
        <v>2</v>
      </c>
      <c r="D1590" s="105">
        <v>0.00109864961921161</v>
      </c>
      <c r="E1590" s="105">
        <v>1.2771559493096147</v>
      </c>
      <c r="F1590" s="102" t="s">
        <v>651</v>
      </c>
      <c r="G1590" s="102" t="b">
        <v>0</v>
      </c>
      <c r="H1590" s="102" t="b">
        <v>0</v>
      </c>
      <c r="I1590" s="102" t="b">
        <v>0</v>
      </c>
      <c r="J1590" s="102" t="b">
        <v>0</v>
      </c>
      <c r="K1590" s="102" t="b">
        <v>0</v>
      </c>
      <c r="L1590" s="102" t="b">
        <v>0</v>
      </c>
    </row>
    <row r="1591" spans="1:12" ht="15">
      <c r="A1591" s="103" t="s">
        <v>671</v>
      </c>
      <c r="B1591" s="102" t="s">
        <v>678</v>
      </c>
      <c r="C1591" s="102">
        <v>2</v>
      </c>
      <c r="D1591" s="105">
        <v>0.00109864961921161</v>
      </c>
      <c r="E1591" s="105">
        <v>0.629022961063546</v>
      </c>
      <c r="F1591" s="102" t="s">
        <v>651</v>
      </c>
      <c r="G1591" s="102" t="b">
        <v>0</v>
      </c>
      <c r="H1591" s="102" t="b">
        <v>0</v>
      </c>
      <c r="I1591" s="102" t="b">
        <v>0</v>
      </c>
      <c r="J1591" s="102" t="b">
        <v>0</v>
      </c>
      <c r="K1591" s="102" t="b">
        <v>0</v>
      </c>
      <c r="L1591" s="102" t="b">
        <v>0</v>
      </c>
    </row>
    <row r="1592" spans="1:12" ht="15">
      <c r="A1592" s="103" t="s">
        <v>678</v>
      </c>
      <c r="B1592" s="102" t="s">
        <v>1217</v>
      </c>
      <c r="C1592" s="102">
        <v>2</v>
      </c>
      <c r="D1592" s="105">
        <v>0.00109864961921161</v>
      </c>
      <c r="E1592" s="105">
        <v>1.9563818954498764</v>
      </c>
      <c r="F1592" s="102" t="s">
        <v>651</v>
      </c>
      <c r="G1592" s="102" t="b">
        <v>0</v>
      </c>
      <c r="H1592" s="102" t="b">
        <v>0</v>
      </c>
      <c r="I1592" s="102" t="b">
        <v>0</v>
      </c>
      <c r="J1592" s="102" t="b">
        <v>0</v>
      </c>
      <c r="K1592" s="102" t="b">
        <v>0</v>
      </c>
      <c r="L1592" s="102" t="b">
        <v>0</v>
      </c>
    </row>
    <row r="1593" spans="1:12" ht="15">
      <c r="A1593" s="103" t="s">
        <v>828</v>
      </c>
      <c r="B1593" s="102" t="s">
        <v>1968</v>
      </c>
      <c r="C1593" s="102">
        <v>2</v>
      </c>
      <c r="D1593" s="105">
        <v>0.00109864961921161</v>
      </c>
      <c r="E1593" s="105">
        <v>2.308564413561239</v>
      </c>
      <c r="F1593" s="102" t="s">
        <v>651</v>
      </c>
      <c r="G1593" s="102" t="b">
        <v>0</v>
      </c>
      <c r="H1593" s="102" t="b">
        <v>0</v>
      </c>
      <c r="I1593" s="102" t="b">
        <v>0</v>
      </c>
      <c r="J1593" s="102" t="b">
        <v>0</v>
      </c>
      <c r="K1593" s="102" t="b">
        <v>0</v>
      </c>
      <c r="L1593" s="102" t="b">
        <v>0</v>
      </c>
    </row>
    <row r="1594" spans="1:12" ht="15">
      <c r="A1594" s="103" t="s">
        <v>1968</v>
      </c>
      <c r="B1594" s="102" t="s">
        <v>1152</v>
      </c>
      <c r="C1594" s="102">
        <v>2</v>
      </c>
      <c r="D1594" s="105">
        <v>0.00109864961921161</v>
      </c>
      <c r="E1594" s="105">
        <v>2.73453314583352</v>
      </c>
      <c r="F1594" s="102" t="s">
        <v>651</v>
      </c>
      <c r="G1594" s="102" t="b">
        <v>0</v>
      </c>
      <c r="H1594" s="102" t="b">
        <v>0</v>
      </c>
      <c r="I1594" s="102" t="b">
        <v>0</v>
      </c>
      <c r="J1594" s="102" t="b">
        <v>0</v>
      </c>
      <c r="K1594" s="102" t="b">
        <v>0</v>
      </c>
      <c r="L1594" s="102" t="b">
        <v>0</v>
      </c>
    </row>
    <row r="1595" spans="1:12" ht="15">
      <c r="A1595" s="103" t="s">
        <v>1152</v>
      </c>
      <c r="B1595" s="102" t="s">
        <v>712</v>
      </c>
      <c r="C1595" s="102">
        <v>2</v>
      </c>
      <c r="D1595" s="105">
        <v>0.00109864961921161</v>
      </c>
      <c r="E1595" s="105">
        <v>2.0813206320581763</v>
      </c>
      <c r="F1595" s="102" t="s">
        <v>651</v>
      </c>
      <c r="G1595" s="102" t="b">
        <v>0</v>
      </c>
      <c r="H1595" s="102" t="b">
        <v>0</v>
      </c>
      <c r="I1595" s="102" t="b">
        <v>0</v>
      </c>
      <c r="J1595" s="102" t="b">
        <v>0</v>
      </c>
      <c r="K1595" s="102" t="b">
        <v>0</v>
      </c>
      <c r="L1595" s="102" t="b">
        <v>0</v>
      </c>
    </row>
    <row r="1596" spans="1:12" ht="15">
      <c r="A1596" s="103" t="s">
        <v>712</v>
      </c>
      <c r="B1596" s="102" t="s">
        <v>686</v>
      </c>
      <c r="C1596" s="102">
        <v>2</v>
      </c>
      <c r="D1596" s="105">
        <v>0.00109864961921161</v>
      </c>
      <c r="E1596" s="105">
        <v>1.713343846763582</v>
      </c>
      <c r="F1596" s="102" t="s">
        <v>651</v>
      </c>
      <c r="G1596" s="102" t="b">
        <v>0</v>
      </c>
      <c r="H1596" s="102" t="b">
        <v>0</v>
      </c>
      <c r="I1596" s="102" t="b">
        <v>0</v>
      </c>
      <c r="J1596" s="102" t="b">
        <v>0</v>
      </c>
      <c r="K1596" s="102" t="b">
        <v>0</v>
      </c>
      <c r="L1596" s="102" t="b">
        <v>0</v>
      </c>
    </row>
    <row r="1597" spans="1:12" ht="15">
      <c r="A1597" s="103" t="s">
        <v>686</v>
      </c>
      <c r="B1597" s="102" t="s">
        <v>1969</v>
      </c>
      <c r="C1597" s="102">
        <v>2</v>
      </c>
      <c r="D1597" s="105">
        <v>0.00109864961921161</v>
      </c>
      <c r="E1597" s="105">
        <v>2.3665563605389255</v>
      </c>
      <c r="F1597" s="102" t="s">
        <v>651</v>
      </c>
      <c r="G1597" s="102" t="b">
        <v>0</v>
      </c>
      <c r="H1597" s="102" t="b">
        <v>0</v>
      </c>
      <c r="I1597" s="102" t="b">
        <v>0</v>
      </c>
      <c r="J1597" s="102" t="b">
        <v>0</v>
      </c>
      <c r="K1597" s="102" t="b">
        <v>0</v>
      </c>
      <c r="L1597" s="102" t="b">
        <v>0</v>
      </c>
    </row>
    <row r="1598" spans="1:12" ht="15">
      <c r="A1598" s="103" t="s">
        <v>1969</v>
      </c>
      <c r="B1598" s="102" t="s">
        <v>1970</v>
      </c>
      <c r="C1598" s="102">
        <v>2</v>
      </c>
      <c r="D1598" s="105">
        <v>0.00109864961921161</v>
      </c>
      <c r="E1598" s="105">
        <v>2.910624404889201</v>
      </c>
      <c r="F1598" s="102" t="s">
        <v>651</v>
      </c>
      <c r="G1598" s="102" t="b">
        <v>0</v>
      </c>
      <c r="H1598" s="102" t="b">
        <v>0</v>
      </c>
      <c r="I1598" s="102" t="b">
        <v>0</v>
      </c>
      <c r="J1598" s="102" t="b">
        <v>0</v>
      </c>
      <c r="K1598" s="102" t="b">
        <v>0</v>
      </c>
      <c r="L1598" s="102" t="b">
        <v>0</v>
      </c>
    </row>
    <row r="1599" spans="1:12" ht="15">
      <c r="A1599" s="103" t="s">
        <v>1970</v>
      </c>
      <c r="B1599" s="102" t="s">
        <v>1971</v>
      </c>
      <c r="C1599" s="102">
        <v>2</v>
      </c>
      <c r="D1599" s="105">
        <v>0.00109864961921161</v>
      </c>
      <c r="E1599" s="105">
        <v>2.910624404889201</v>
      </c>
      <c r="F1599" s="102" t="s">
        <v>651</v>
      </c>
      <c r="G1599" s="102" t="b">
        <v>0</v>
      </c>
      <c r="H1599" s="102" t="b">
        <v>0</v>
      </c>
      <c r="I1599" s="102" t="b">
        <v>0</v>
      </c>
      <c r="J1599" s="102" t="b">
        <v>0</v>
      </c>
      <c r="K1599" s="102" t="b">
        <v>0</v>
      </c>
      <c r="L1599" s="102" t="b">
        <v>0</v>
      </c>
    </row>
    <row r="1600" spans="1:12" ht="15">
      <c r="A1600" s="103" t="s">
        <v>1971</v>
      </c>
      <c r="B1600" s="102" t="s">
        <v>706</v>
      </c>
      <c r="C1600" s="102">
        <v>2</v>
      </c>
      <c r="D1600" s="105">
        <v>0.00109864961921161</v>
      </c>
      <c r="E1600" s="105">
        <v>2.007534417897258</v>
      </c>
      <c r="F1600" s="102" t="s">
        <v>651</v>
      </c>
      <c r="G1600" s="102" t="b">
        <v>0</v>
      </c>
      <c r="H1600" s="102" t="b">
        <v>0</v>
      </c>
      <c r="I1600" s="102" t="b">
        <v>0</v>
      </c>
      <c r="J1600" s="102" t="b">
        <v>0</v>
      </c>
      <c r="K1600" s="102" t="b">
        <v>0</v>
      </c>
      <c r="L1600" s="102" t="b">
        <v>0</v>
      </c>
    </row>
    <row r="1601" spans="1:12" ht="15">
      <c r="A1601" s="103" t="s">
        <v>706</v>
      </c>
      <c r="B1601" s="102" t="s">
        <v>951</v>
      </c>
      <c r="C1601" s="102">
        <v>2</v>
      </c>
      <c r="D1601" s="105">
        <v>0.00109864961921161</v>
      </c>
      <c r="E1601" s="105">
        <v>1.6553518997858951</v>
      </c>
      <c r="F1601" s="102" t="s">
        <v>651</v>
      </c>
      <c r="G1601" s="102" t="b">
        <v>0</v>
      </c>
      <c r="H1601" s="102" t="b">
        <v>0</v>
      </c>
      <c r="I1601" s="102" t="b">
        <v>0</v>
      </c>
      <c r="J1601" s="102" t="b">
        <v>0</v>
      </c>
      <c r="K1601" s="102" t="b">
        <v>0</v>
      </c>
      <c r="L1601" s="102" t="b">
        <v>0</v>
      </c>
    </row>
    <row r="1602" spans="1:12" ht="15">
      <c r="A1602" s="103" t="s">
        <v>1086</v>
      </c>
      <c r="B1602" s="102" t="s">
        <v>860</v>
      </c>
      <c r="C1602" s="102">
        <v>2</v>
      </c>
      <c r="D1602" s="105">
        <v>0.00109864961921161</v>
      </c>
      <c r="E1602" s="105">
        <v>2.114744387545126</v>
      </c>
      <c r="F1602" s="102" t="s">
        <v>651</v>
      </c>
      <c r="G1602" s="102" t="b">
        <v>0</v>
      </c>
      <c r="H1602" s="102" t="b">
        <v>0</v>
      </c>
      <c r="I1602" s="102" t="b">
        <v>0</v>
      </c>
      <c r="J1602" s="102" t="b">
        <v>0</v>
      </c>
      <c r="K1602" s="102" t="b">
        <v>0</v>
      </c>
      <c r="L1602" s="102" t="b">
        <v>0</v>
      </c>
    </row>
    <row r="1603" spans="1:12" ht="15">
      <c r="A1603" s="103" t="s">
        <v>671</v>
      </c>
      <c r="B1603" s="102" t="s">
        <v>367</v>
      </c>
      <c r="C1603" s="102">
        <v>2</v>
      </c>
      <c r="D1603" s="105">
        <v>0.00109864961921161</v>
      </c>
      <c r="E1603" s="105">
        <v>-0.02951838621686459</v>
      </c>
      <c r="F1603" s="102" t="s">
        <v>651</v>
      </c>
      <c r="G1603" s="102" t="b">
        <v>0</v>
      </c>
      <c r="H1603" s="102" t="b">
        <v>0</v>
      </c>
      <c r="I1603" s="102" t="b">
        <v>0</v>
      </c>
      <c r="J1603" s="102" t="b">
        <v>0</v>
      </c>
      <c r="K1603" s="102" t="b">
        <v>0</v>
      </c>
      <c r="L1603" s="102" t="b">
        <v>0</v>
      </c>
    </row>
    <row r="1604" spans="1:12" ht="15">
      <c r="A1604" s="103" t="s">
        <v>671</v>
      </c>
      <c r="B1604" s="102" t="s">
        <v>1080</v>
      </c>
      <c r="C1604" s="102">
        <v>2</v>
      </c>
      <c r="D1604" s="105">
        <v>0.0014648661589488137</v>
      </c>
      <c r="E1604" s="105">
        <v>1.1061442157832084</v>
      </c>
      <c r="F1604" s="102" t="s">
        <v>651</v>
      </c>
      <c r="G1604" s="102" t="b">
        <v>0</v>
      </c>
      <c r="H1604" s="102" t="b">
        <v>0</v>
      </c>
      <c r="I1604" s="102" t="b">
        <v>0</v>
      </c>
      <c r="J1604" s="102" t="b">
        <v>0</v>
      </c>
      <c r="K1604" s="102" t="b">
        <v>0</v>
      </c>
      <c r="L1604" s="102" t="b">
        <v>0</v>
      </c>
    </row>
    <row r="1605" spans="1:12" ht="15">
      <c r="A1605" s="103" t="s">
        <v>774</v>
      </c>
      <c r="B1605" s="102" t="s">
        <v>732</v>
      </c>
      <c r="C1605" s="102">
        <v>2</v>
      </c>
      <c r="D1605" s="105">
        <v>0.0014648661589488137</v>
      </c>
      <c r="E1605" s="105">
        <v>1.3665563605389255</v>
      </c>
      <c r="F1605" s="102" t="s">
        <v>651</v>
      </c>
      <c r="G1605" s="102" t="b">
        <v>0</v>
      </c>
      <c r="H1605" s="102" t="b">
        <v>0</v>
      </c>
      <c r="I1605" s="102" t="b">
        <v>0</v>
      </c>
      <c r="J1605" s="102" t="b">
        <v>0</v>
      </c>
      <c r="K1605" s="102" t="b">
        <v>0</v>
      </c>
      <c r="L1605" s="102" t="b">
        <v>0</v>
      </c>
    </row>
    <row r="1606" spans="1:12" ht="15">
      <c r="A1606" s="103" t="s">
        <v>781</v>
      </c>
      <c r="B1606" s="102" t="s">
        <v>1224</v>
      </c>
      <c r="C1606" s="102">
        <v>2</v>
      </c>
      <c r="D1606" s="105">
        <v>0.0014648661589488137</v>
      </c>
      <c r="E1606" s="105">
        <v>1.9941704563392761</v>
      </c>
      <c r="F1606" s="102" t="s">
        <v>651</v>
      </c>
      <c r="G1606" s="102" t="b">
        <v>0</v>
      </c>
      <c r="H1606" s="102" t="b">
        <v>0</v>
      </c>
      <c r="I1606" s="102" t="b">
        <v>0</v>
      </c>
      <c r="J1606" s="102" t="b">
        <v>0</v>
      </c>
      <c r="K1606" s="102" t="b">
        <v>0</v>
      </c>
      <c r="L1606" s="102" t="b">
        <v>0</v>
      </c>
    </row>
    <row r="1607" spans="1:12" ht="15">
      <c r="A1607" s="103" t="s">
        <v>1224</v>
      </c>
      <c r="B1607" s="102" t="s">
        <v>1011</v>
      </c>
      <c r="C1607" s="102">
        <v>2</v>
      </c>
      <c r="D1607" s="105">
        <v>0.0014648661589488137</v>
      </c>
      <c r="E1607" s="105">
        <v>2.73453314583352</v>
      </c>
      <c r="F1607" s="102" t="s">
        <v>651</v>
      </c>
      <c r="G1607" s="102" t="b">
        <v>0</v>
      </c>
      <c r="H1607" s="102" t="b">
        <v>0</v>
      </c>
      <c r="I1607" s="102" t="b">
        <v>0</v>
      </c>
      <c r="J1607" s="102" t="b">
        <v>0</v>
      </c>
      <c r="K1607" s="102" t="b">
        <v>0</v>
      </c>
      <c r="L1607" s="102" t="b">
        <v>0</v>
      </c>
    </row>
    <row r="1608" spans="1:12" ht="15">
      <c r="A1608" s="103" t="s">
        <v>728</v>
      </c>
      <c r="B1608" s="102" t="s">
        <v>2022</v>
      </c>
      <c r="C1608" s="102">
        <v>2</v>
      </c>
      <c r="D1608" s="105">
        <v>0.0014648661589488137</v>
      </c>
      <c r="E1608" s="105">
        <v>2.60959440922522</v>
      </c>
      <c r="F1608" s="102" t="s">
        <v>651</v>
      </c>
      <c r="G1608" s="102" t="b">
        <v>0</v>
      </c>
      <c r="H1608" s="102" t="b">
        <v>0</v>
      </c>
      <c r="I1608" s="102" t="b">
        <v>0</v>
      </c>
      <c r="J1608" s="102" t="b">
        <v>0</v>
      </c>
      <c r="K1608" s="102" t="b">
        <v>0</v>
      </c>
      <c r="L1608" s="102" t="b">
        <v>0</v>
      </c>
    </row>
    <row r="1609" spans="1:12" ht="15">
      <c r="A1609" s="103" t="s">
        <v>680</v>
      </c>
      <c r="B1609" s="102" t="s">
        <v>881</v>
      </c>
      <c r="C1609" s="102">
        <v>2</v>
      </c>
      <c r="D1609" s="105">
        <v>0.00109864961921161</v>
      </c>
      <c r="E1609" s="105">
        <v>2.1702617153949575</v>
      </c>
      <c r="F1609" s="102" t="s">
        <v>651</v>
      </c>
      <c r="G1609" s="102" t="b">
        <v>0</v>
      </c>
      <c r="H1609" s="102" t="b">
        <v>0</v>
      </c>
      <c r="I1609" s="102" t="b">
        <v>0</v>
      </c>
      <c r="J1609" s="102" t="b">
        <v>0</v>
      </c>
      <c r="K1609" s="102" t="b">
        <v>0</v>
      </c>
      <c r="L1609" s="102" t="b">
        <v>0</v>
      </c>
    </row>
    <row r="1610" spans="1:12" ht="15">
      <c r="A1610" s="103" t="s">
        <v>881</v>
      </c>
      <c r="B1610" s="102" t="s">
        <v>699</v>
      </c>
      <c r="C1610" s="102">
        <v>2</v>
      </c>
      <c r="D1610" s="105">
        <v>0.00109864961921161</v>
      </c>
      <c r="E1610" s="105">
        <v>2.308564413561239</v>
      </c>
      <c r="F1610" s="102" t="s">
        <v>651</v>
      </c>
      <c r="G1610" s="102" t="b">
        <v>0</v>
      </c>
      <c r="H1610" s="102" t="b">
        <v>0</v>
      </c>
      <c r="I1610" s="102" t="b">
        <v>0</v>
      </c>
      <c r="J1610" s="102" t="b">
        <v>0</v>
      </c>
      <c r="K1610" s="102" t="b">
        <v>0</v>
      </c>
      <c r="L1610" s="102" t="b">
        <v>0</v>
      </c>
    </row>
    <row r="1611" spans="1:12" ht="15">
      <c r="A1611" s="103" t="s">
        <v>699</v>
      </c>
      <c r="B1611" s="102" t="s">
        <v>690</v>
      </c>
      <c r="C1611" s="102">
        <v>2</v>
      </c>
      <c r="D1611" s="105">
        <v>0.00109864961921161</v>
      </c>
      <c r="E1611" s="105">
        <v>1.6095944092252201</v>
      </c>
      <c r="F1611" s="102" t="s">
        <v>651</v>
      </c>
      <c r="G1611" s="102" t="b">
        <v>0</v>
      </c>
      <c r="H1611" s="102" t="b">
        <v>0</v>
      </c>
      <c r="I1611" s="102" t="b">
        <v>0</v>
      </c>
      <c r="J1611" s="102" t="b">
        <v>0</v>
      </c>
      <c r="K1611" s="102" t="b">
        <v>0</v>
      </c>
      <c r="L1611" s="102" t="b">
        <v>0</v>
      </c>
    </row>
    <row r="1612" spans="1:12" ht="15">
      <c r="A1612" s="103" t="s">
        <v>681</v>
      </c>
      <c r="B1612" s="102" t="s">
        <v>741</v>
      </c>
      <c r="C1612" s="102">
        <v>2</v>
      </c>
      <c r="D1612" s="105">
        <v>0.0014648661589488137</v>
      </c>
      <c r="E1612" s="105">
        <v>1.1434685388070207</v>
      </c>
      <c r="F1612" s="102" t="s">
        <v>651</v>
      </c>
      <c r="G1612" s="102" t="b">
        <v>0</v>
      </c>
      <c r="H1612" s="102" t="b">
        <v>0</v>
      </c>
      <c r="I1612" s="102" t="b">
        <v>0</v>
      </c>
      <c r="J1612" s="102" t="b">
        <v>0</v>
      </c>
      <c r="K1612" s="102" t="b">
        <v>0</v>
      </c>
      <c r="L1612" s="102" t="b">
        <v>0</v>
      </c>
    </row>
    <row r="1613" spans="1:12" ht="15">
      <c r="A1613" s="103" t="s">
        <v>1417</v>
      </c>
      <c r="B1613" s="102" t="s">
        <v>1418</v>
      </c>
      <c r="C1613" s="102">
        <v>2</v>
      </c>
      <c r="D1613" s="105">
        <v>0.00109864961921161</v>
      </c>
      <c r="E1613" s="105">
        <v>2.910624404889201</v>
      </c>
      <c r="F1613" s="102" t="s">
        <v>651</v>
      </c>
      <c r="G1613" s="102" t="b">
        <v>0</v>
      </c>
      <c r="H1613" s="102" t="b">
        <v>0</v>
      </c>
      <c r="I1613" s="102" t="b">
        <v>0</v>
      </c>
      <c r="J1613" s="102" t="b">
        <v>0</v>
      </c>
      <c r="K1613" s="102" t="b">
        <v>0</v>
      </c>
      <c r="L1613" s="102" t="b">
        <v>0</v>
      </c>
    </row>
    <row r="1614" spans="1:12" ht="15">
      <c r="A1614" s="103" t="s">
        <v>747</v>
      </c>
      <c r="B1614" s="102" t="s">
        <v>673</v>
      </c>
      <c r="C1614" s="102">
        <v>2</v>
      </c>
      <c r="D1614" s="105">
        <v>0.0014648661589488137</v>
      </c>
      <c r="E1614" s="105">
        <v>1.330840808272391</v>
      </c>
      <c r="F1614" s="102" t="s">
        <v>651</v>
      </c>
      <c r="G1614" s="102" t="b">
        <v>0</v>
      </c>
      <c r="H1614" s="102" t="b">
        <v>0</v>
      </c>
      <c r="I1614" s="102" t="b">
        <v>0</v>
      </c>
      <c r="J1614" s="102" t="b">
        <v>0</v>
      </c>
      <c r="K1614" s="102" t="b">
        <v>0</v>
      </c>
      <c r="L1614" s="102" t="b">
        <v>0</v>
      </c>
    </row>
    <row r="1615" spans="1:12" ht="15">
      <c r="A1615" s="103" t="s">
        <v>673</v>
      </c>
      <c r="B1615" s="102" t="s">
        <v>712</v>
      </c>
      <c r="C1615" s="102">
        <v>2</v>
      </c>
      <c r="D1615" s="105">
        <v>0.00109864961921161</v>
      </c>
      <c r="E1615" s="105">
        <v>0.9786582901610286</v>
      </c>
      <c r="F1615" s="102" t="s">
        <v>651</v>
      </c>
      <c r="G1615" s="102" t="b">
        <v>0</v>
      </c>
      <c r="H1615" s="102" t="b">
        <v>0</v>
      </c>
      <c r="I1615" s="102" t="b">
        <v>0</v>
      </c>
      <c r="J1615" s="102" t="b">
        <v>0</v>
      </c>
      <c r="K1615" s="102" t="b">
        <v>0</v>
      </c>
      <c r="L1615" s="102" t="b">
        <v>0</v>
      </c>
    </row>
    <row r="1616" spans="1:12" ht="15">
      <c r="A1616" s="103" t="s">
        <v>981</v>
      </c>
      <c r="B1616" s="102" t="s">
        <v>367</v>
      </c>
      <c r="C1616" s="102">
        <v>2</v>
      </c>
      <c r="D1616" s="105">
        <v>0.0014648661589488137</v>
      </c>
      <c r="E1616" s="105">
        <v>1.2009305351614092</v>
      </c>
      <c r="F1616" s="102" t="s">
        <v>651</v>
      </c>
      <c r="G1616" s="102" t="b">
        <v>0</v>
      </c>
      <c r="H1616" s="102" t="b">
        <v>0</v>
      </c>
      <c r="I1616" s="102" t="b">
        <v>0</v>
      </c>
      <c r="J1616" s="102" t="b">
        <v>0</v>
      </c>
      <c r="K1616" s="102" t="b">
        <v>0</v>
      </c>
      <c r="L1616" s="102" t="b">
        <v>0</v>
      </c>
    </row>
    <row r="1617" spans="1:12" ht="15">
      <c r="A1617" s="103" t="s">
        <v>1222</v>
      </c>
      <c r="B1617" s="102" t="s">
        <v>712</v>
      </c>
      <c r="C1617" s="102">
        <v>2</v>
      </c>
      <c r="D1617" s="105">
        <v>0.0014648661589488137</v>
      </c>
      <c r="E1617" s="105">
        <v>1.9563818954498764</v>
      </c>
      <c r="F1617" s="102" t="s">
        <v>651</v>
      </c>
      <c r="G1617" s="102" t="b">
        <v>0</v>
      </c>
      <c r="H1617" s="102" t="b">
        <v>0</v>
      </c>
      <c r="I1617" s="102" t="b">
        <v>0</v>
      </c>
      <c r="J1617" s="102" t="b">
        <v>0</v>
      </c>
      <c r="K1617" s="102" t="b">
        <v>0</v>
      </c>
      <c r="L1617" s="102" t="b">
        <v>0</v>
      </c>
    </row>
    <row r="1618" spans="1:12" ht="15">
      <c r="A1618" s="103" t="s">
        <v>1995</v>
      </c>
      <c r="B1618" s="102" t="s">
        <v>1464</v>
      </c>
      <c r="C1618" s="102">
        <v>2</v>
      </c>
      <c r="D1618" s="105">
        <v>0.0014648661589488137</v>
      </c>
      <c r="E1618" s="105">
        <v>2.73453314583352</v>
      </c>
      <c r="F1618" s="102" t="s">
        <v>651</v>
      </c>
      <c r="G1618" s="102" t="b">
        <v>0</v>
      </c>
      <c r="H1618" s="102" t="b">
        <v>0</v>
      </c>
      <c r="I1618" s="102" t="b">
        <v>0</v>
      </c>
      <c r="J1618" s="102" t="b">
        <v>0</v>
      </c>
      <c r="K1618" s="102" t="b">
        <v>0</v>
      </c>
      <c r="L1618" s="102" t="b">
        <v>0</v>
      </c>
    </row>
    <row r="1619" spans="1:12" ht="15">
      <c r="A1619" s="103" t="s">
        <v>1466</v>
      </c>
      <c r="B1619" s="102" t="s">
        <v>1997</v>
      </c>
      <c r="C1619" s="102">
        <v>2</v>
      </c>
      <c r="D1619" s="105">
        <v>0.0014648661589488137</v>
      </c>
      <c r="E1619" s="105">
        <v>2.73453314583352</v>
      </c>
      <c r="F1619" s="102" t="s">
        <v>651</v>
      </c>
      <c r="G1619" s="102" t="b">
        <v>0</v>
      </c>
      <c r="H1619" s="102" t="b">
        <v>0</v>
      </c>
      <c r="I1619" s="102" t="b">
        <v>0</v>
      </c>
      <c r="J1619" s="102" t="b">
        <v>0</v>
      </c>
      <c r="K1619" s="102" t="b">
        <v>0</v>
      </c>
      <c r="L1619" s="102" t="b">
        <v>0</v>
      </c>
    </row>
    <row r="1620" spans="1:12" ht="15">
      <c r="A1620" s="103" t="s">
        <v>837</v>
      </c>
      <c r="B1620" s="102" t="s">
        <v>803</v>
      </c>
      <c r="C1620" s="102">
        <v>2</v>
      </c>
      <c r="D1620" s="105">
        <v>0.0014648661589488137</v>
      </c>
      <c r="E1620" s="105">
        <v>1.6675863562029067</v>
      </c>
      <c r="F1620" s="102" t="s">
        <v>651</v>
      </c>
      <c r="G1620" s="102" t="b">
        <v>0</v>
      </c>
      <c r="H1620" s="102" t="b">
        <v>0</v>
      </c>
      <c r="I1620" s="102" t="b">
        <v>0</v>
      </c>
      <c r="J1620" s="102" t="b">
        <v>0</v>
      </c>
      <c r="K1620" s="102" t="b">
        <v>0</v>
      </c>
      <c r="L1620" s="102" t="b">
        <v>0</v>
      </c>
    </row>
    <row r="1621" spans="1:12" ht="15">
      <c r="A1621" s="103" t="s">
        <v>855</v>
      </c>
      <c r="B1621" s="102" t="s">
        <v>367</v>
      </c>
      <c r="C1621" s="102">
        <v>2</v>
      </c>
      <c r="D1621" s="105">
        <v>0.0014648661589488137</v>
      </c>
      <c r="E1621" s="105">
        <v>1.2978405481694657</v>
      </c>
      <c r="F1621" s="102" t="s">
        <v>651</v>
      </c>
      <c r="G1621" s="102" t="b">
        <v>0</v>
      </c>
      <c r="H1621" s="102" t="b">
        <v>0</v>
      </c>
      <c r="I1621" s="102" t="b">
        <v>0</v>
      </c>
      <c r="J1621" s="102" t="b">
        <v>0</v>
      </c>
      <c r="K1621" s="102" t="b">
        <v>0</v>
      </c>
      <c r="L1621" s="102" t="b">
        <v>0</v>
      </c>
    </row>
    <row r="1622" spans="1:12" ht="15">
      <c r="A1622" s="103" t="s">
        <v>671</v>
      </c>
      <c r="B1622" s="102" t="s">
        <v>750</v>
      </c>
      <c r="C1622" s="102">
        <v>2</v>
      </c>
      <c r="D1622" s="105">
        <v>0.00109864961921161</v>
      </c>
      <c r="E1622" s="105">
        <v>0.4693221181960341</v>
      </c>
      <c r="F1622" s="102" t="s">
        <v>651</v>
      </c>
      <c r="G1622" s="102" t="b">
        <v>0</v>
      </c>
      <c r="H1622" s="102" t="b">
        <v>0</v>
      </c>
      <c r="I1622" s="102" t="b">
        <v>0</v>
      </c>
      <c r="J1622" s="102" t="b">
        <v>0</v>
      </c>
      <c r="K1622" s="102" t="b">
        <v>0</v>
      </c>
      <c r="L1622" s="102" t="b">
        <v>0</v>
      </c>
    </row>
    <row r="1623" spans="1:12" ht="15">
      <c r="A1623" s="103" t="s">
        <v>696</v>
      </c>
      <c r="B1623" s="102" t="s">
        <v>674</v>
      </c>
      <c r="C1623" s="102">
        <v>2</v>
      </c>
      <c r="D1623" s="105">
        <v>0.0014648661589488137</v>
      </c>
      <c r="E1623" s="105">
        <v>2.3365931371614823</v>
      </c>
      <c r="F1623" s="102" t="s">
        <v>651</v>
      </c>
      <c r="G1623" s="102" t="b">
        <v>0</v>
      </c>
      <c r="H1623" s="102" t="b">
        <v>0</v>
      </c>
      <c r="I1623" s="102" t="b">
        <v>0</v>
      </c>
      <c r="J1623" s="102" t="b">
        <v>0</v>
      </c>
      <c r="K1623" s="102" t="b">
        <v>0</v>
      </c>
      <c r="L1623" s="102" t="b">
        <v>0</v>
      </c>
    </row>
    <row r="1624" spans="1:12" ht="15">
      <c r="A1624" s="103" t="s">
        <v>759</v>
      </c>
      <c r="B1624" s="102" t="s">
        <v>810</v>
      </c>
      <c r="C1624" s="102">
        <v>2</v>
      </c>
      <c r="D1624" s="105">
        <v>0.0014648661589488137</v>
      </c>
      <c r="E1624" s="105">
        <v>2.5126843962171637</v>
      </c>
      <c r="F1624" s="102" t="s">
        <v>651</v>
      </c>
      <c r="G1624" s="102" t="b">
        <v>0</v>
      </c>
      <c r="H1624" s="102" t="b">
        <v>0</v>
      </c>
      <c r="I1624" s="102" t="b">
        <v>0</v>
      </c>
      <c r="J1624" s="102" t="b">
        <v>0</v>
      </c>
      <c r="K1624" s="102" t="b">
        <v>0</v>
      </c>
      <c r="L1624" s="102" t="b">
        <v>0</v>
      </c>
    </row>
    <row r="1625" spans="1:12" ht="15">
      <c r="A1625" s="103" t="s">
        <v>943</v>
      </c>
      <c r="B1625" s="102" t="s">
        <v>763</v>
      </c>
      <c r="C1625" s="102">
        <v>2</v>
      </c>
      <c r="D1625" s="105">
        <v>0.0014648661589488137</v>
      </c>
      <c r="E1625" s="105">
        <v>2.60959440922522</v>
      </c>
      <c r="F1625" s="102" t="s">
        <v>651</v>
      </c>
      <c r="G1625" s="102" t="b">
        <v>0</v>
      </c>
      <c r="H1625" s="102" t="b">
        <v>0</v>
      </c>
      <c r="I1625" s="102" t="b">
        <v>0</v>
      </c>
      <c r="J1625" s="102" t="b">
        <v>0</v>
      </c>
      <c r="K1625" s="102" t="b">
        <v>0</v>
      </c>
      <c r="L1625" s="102" t="b">
        <v>0</v>
      </c>
    </row>
    <row r="1626" spans="1:12" ht="15">
      <c r="A1626" s="103" t="s">
        <v>690</v>
      </c>
      <c r="B1626" s="102" t="s">
        <v>757</v>
      </c>
      <c r="C1626" s="102">
        <v>11</v>
      </c>
      <c r="D1626" s="105">
        <v>0.0055415617128463475</v>
      </c>
      <c r="E1626" s="105">
        <v>1.930419604686749</v>
      </c>
      <c r="F1626" s="102" t="s">
        <v>652</v>
      </c>
      <c r="G1626" s="102" t="b">
        <v>0</v>
      </c>
      <c r="H1626" s="102" t="b">
        <v>0</v>
      </c>
      <c r="I1626" s="102" t="b">
        <v>0</v>
      </c>
      <c r="J1626" s="102" t="b">
        <v>0</v>
      </c>
      <c r="K1626" s="102" t="b">
        <v>0</v>
      </c>
      <c r="L1626" s="102" t="b">
        <v>0</v>
      </c>
    </row>
    <row r="1627" spans="1:12" ht="15">
      <c r="A1627" s="103" t="s">
        <v>751</v>
      </c>
      <c r="B1627" s="102" t="s">
        <v>783</v>
      </c>
      <c r="C1627" s="102">
        <v>11</v>
      </c>
      <c r="D1627" s="105">
        <v>0.0055415617128463475</v>
      </c>
      <c r="E1627" s="105">
        <v>2.0536585564171546</v>
      </c>
      <c r="F1627" s="102" t="s">
        <v>652</v>
      </c>
      <c r="G1627" s="102" t="b">
        <v>1</v>
      </c>
      <c r="H1627" s="102" t="b">
        <v>0</v>
      </c>
      <c r="I1627" s="102" t="b">
        <v>0</v>
      </c>
      <c r="J1627" s="102" t="b">
        <v>0</v>
      </c>
      <c r="K1627" s="102" t="b">
        <v>0</v>
      </c>
      <c r="L1627" s="102" t="b">
        <v>0</v>
      </c>
    </row>
    <row r="1628" spans="1:12" ht="15">
      <c r="A1628" s="103" t="s">
        <v>818</v>
      </c>
      <c r="B1628" s="102" t="s">
        <v>899</v>
      </c>
      <c r="C1628" s="102">
        <v>7</v>
      </c>
      <c r="D1628" s="105">
        <v>0.003526448362720403</v>
      </c>
      <c r="E1628" s="105">
        <v>2.237575152984792</v>
      </c>
      <c r="F1628" s="102" t="s">
        <v>652</v>
      </c>
      <c r="G1628" s="102" t="b">
        <v>1</v>
      </c>
      <c r="H1628" s="102" t="b">
        <v>0</v>
      </c>
      <c r="I1628" s="102" t="b">
        <v>0</v>
      </c>
      <c r="J1628" s="102" t="b">
        <v>0</v>
      </c>
      <c r="K1628" s="102" t="b">
        <v>0</v>
      </c>
      <c r="L1628" s="102" t="b">
        <v>0</v>
      </c>
    </row>
    <row r="1629" spans="1:12" ht="15">
      <c r="A1629" s="103" t="s">
        <v>783</v>
      </c>
      <c r="B1629" s="102" t="s">
        <v>671</v>
      </c>
      <c r="C1629" s="102">
        <v>6</v>
      </c>
      <c r="D1629" s="105">
        <v>0.003022670025188917</v>
      </c>
      <c r="E1629" s="105">
        <v>1.8184458452428165</v>
      </c>
      <c r="F1629" s="102" t="s">
        <v>652</v>
      </c>
      <c r="G1629" s="102" t="b">
        <v>0</v>
      </c>
      <c r="H1629" s="102" t="b">
        <v>0</v>
      </c>
      <c r="I1629" s="102" t="b">
        <v>0</v>
      </c>
      <c r="J1629" s="102" t="b">
        <v>0</v>
      </c>
      <c r="K1629" s="102" t="b">
        <v>0</v>
      </c>
      <c r="L1629" s="102" t="b">
        <v>0</v>
      </c>
    </row>
    <row r="1630" spans="1:12" ht="15">
      <c r="A1630" s="103" t="s">
        <v>695</v>
      </c>
      <c r="B1630" s="102" t="s">
        <v>889</v>
      </c>
      <c r="C1630" s="102">
        <v>5</v>
      </c>
      <c r="D1630" s="105">
        <v>0.0017606297338438762</v>
      </c>
      <c r="E1630" s="105">
        <v>1.915355858250873</v>
      </c>
      <c r="F1630" s="102" t="s">
        <v>652</v>
      </c>
      <c r="G1630" s="102" t="b">
        <v>0</v>
      </c>
      <c r="H1630" s="102" t="b">
        <v>0</v>
      </c>
      <c r="I1630" s="102" t="b">
        <v>0</v>
      </c>
      <c r="J1630" s="102" t="b">
        <v>0</v>
      </c>
      <c r="K1630" s="102" t="b">
        <v>0</v>
      </c>
      <c r="L1630" s="102" t="b">
        <v>0</v>
      </c>
    </row>
    <row r="1631" spans="1:12" ht="15">
      <c r="A1631" s="103" t="s">
        <v>975</v>
      </c>
      <c r="B1631" s="102" t="s">
        <v>787</v>
      </c>
      <c r="C1631" s="102">
        <v>5</v>
      </c>
      <c r="D1631" s="105">
        <v>0.0017606297338438762</v>
      </c>
      <c r="E1631" s="105">
        <v>2.1372046078672295</v>
      </c>
      <c r="F1631" s="102" t="s">
        <v>652</v>
      </c>
      <c r="G1631" s="102" t="b">
        <v>0</v>
      </c>
      <c r="H1631" s="102" t="b">
        <v>0</v>
      </c>
      <c r="I1631" s="102" t="b">
        <v>0</v>
      </c>
      <c r="J1631" s="102" t="b">
        <v>0</v>
      </c>
      <c r="K1631" s="102" t="b">
        <v>0</v>
      </c>
      <c r="L1631" s="102" t="b">
        <v>0</v>
      </c>
    </row>
    <row r="1632" spans="1:12" ht="15">
      <c r="A1632" s="103" t="s">
        <v>862</v>
      </c>
      <c r="B1632" s="102" t="s">
        <v>910</v>
      </c>
      <c r="C1632" s="102">
        <v>5</v>
      </c>
      <c r="D1632" s="105">
        <v>0.0025188916876574307</v>
      </c>
      <c r="E1632" s="105">
        <v>2.59659709562646</v>
      </c>
      <c r="F1632" s="102" t="s">
        <v>652</v>
      </c>
      <c r="G1632" s="102" t="b">
        <v>0</v>
      </c>
      <c r="H1632" s="102" t="b">
        <v>0</v>
      </c>
      <c r="I1632" s="102" t="b">
        <v>0</v>
      </c>
      <c r="J1632" s="102" t="b">
        <v>0</v>
      </c>
      <c r="K1632" s="102" t="b">
        <v>0</v>
      </c>
      <c r="L1632" s="102" t="b">
        <v>0</v>
      </c>
    </row>
    <row r="1633" spans="1:12" ht="15">
      <c r="A1633" s="103" t="s">
        <v>889</v>
      </c>
      <c r="B1633" s="102" t="s">
        <v>1037</v>
      </c>
      <c r="C1633" s="102">
        <v>4</v>
      </c>
      <c r="D1633" s="105">
        <v>0.001408503787075101</v>
      </c>
      <c r="E1633" s="105">
        <v>2.295567099962479</v>
      </c>
      <c r="F1633" s="102" t="s">
        <v>652</v>
      </c>
      <c r="G1633" s="102" t="b">
        <v>0</v>
      </c>
      <c r="H1633" s="102" t="b">
        <v>0</v>
      </c>
      <c r="I1633" s="102" t="b">
        <v>0</v>
      </c>
      <c r="J1633" s="102" t="b">
        <v>0</v>
      </c>
      <c r="K1633" s="102" t="b">
        <v>0</v>
      </c>
      <c r="L1633" s="102" t="b">
        <v>0</v>
      </c>
    </row>
    <row r="1634" spans="1:12" ht="15">
      <c r="A1634" s="103" t="s">
        <v>685</v>
      </c>
      <c r="B1634" s="102" t="s">
        <v>736</v>
      </c>
      <c r="C1634" s="102">
        <v>4</v>
      </c>
      <c r="D1634" s="105">
        <v>0.0010536599401115116</v>
      </c>
      <c r="E1634" s="105">
        <v>1.6935071086345166</v>
      </c>
      <c r="F1634" s="102" t="s">
        <v>652</v>
      </c>
      <c r="G1634" s="102" t="b">
        <v>0</v>
      </c>
      <c r="H1634" s="102" t="b">
        <v>0</v>
      </c>
      <c r="I1634" s="102" t="b">
        <v>0</v>
      </c>
      <c r="J1634" s="102" t="b">
        <v>0</v>
      </c>
      <c r="K1634" s="102" t="b">
        <v>0</v>
      </c>
      <c r="L1634" s="102" t="b">
        <v>0</v>
      </c>
    </row>
    <row r="1635" spans="1:12" ht="15">
      <c r="A1635" s="103" t="s">
        <v>757</v>
      </c>
      <c r="B1635" s="102" t="s">
        <v>818</v>
      </c>
      <c r="C1635" s="102">
        <v>4</v>
      </c>
      <c r="D1635" s="105">
        <v>0.0020151133501259445</v>
      </c>
      <c r="E1635" s="105">
        <v>1.7215358322347603</v>
      </c>
      <c r="F1635" s="102" t="s">
        <v>652</v>
      </c>
      <c r="G1635" s="102" t="b">
        <v>0</v>
      </c>
      <c r="H1635" s="102" t="b">
        <v>0</v>
      </c>
      <c r="I1635" s="102" t="b">
        <v>0</v>
      </c>
      <c r="J1635" s="102" t="b">
        <v>1</v>
      </c>
      <c r="K1635" s="102" t="b">
        <v>0</v>
      </c>
      <c r="L1635" s="102" t="b">
        <v>0</v>
      </c>
    </row>
    <row r="1636" spans="1:12" ht="15">
      <c r="A1636" s="103" t="s">
        <v>849</v>
      </c>
      <c r="B1636" s="102" t="s">
        <v>823</v>
      </c>
      <c r="C1636" s="102">
        <v>4</v>
      </c>
      <c r="D1636" s="105">
        <v>0.0020151133501259445</v>
      </c>
      <c r="E1636" s="105">
        <v>1.9433845818511166</v>
      </c>
      <c r="F1636" s="102" t="s">
        <v>652</v>
      </c>
      <c r="G1636" s="102" t="b">
        <v>0</v>
      </c>
      <c r="H1636" s="102" t="b">
        <v>0</v>
      </c>
      <c r="I1636" s="102" t="b">
        <v>0</v>
      </c>
      <c r="J1636" s="102" t="b">
        <v>0</v>
      </c>
      <c r="K1636" s="102" t="b">
        <v>0</v>
      </c>
      <c r="L1636" s="102" t="b">
        <v>0</v>
      </c>
    </row>
    <row r="1637" spans="1:12" ht="15">
      <c r="A1637" s="103" t="s">
        <v>787</v>
      </c>
      <c r="B1637" s="102" t="s">
        <v>756</v>
      </c>
      <c r="C1637" s="102">
        <v>4</v>
      </c>
      <c r="D1637" s="105">
        <v>0.0020151133501259445</v>
      </c>
      <c r="E1637" s="105">
        <v>1.7392645991951918</v>
      </c>
      <c r="F1637" s="102" t="s">
        <v>652</v>
      </c>
      <c r="G1637" s="102" t="b">
        <v>0</v>
      </c>
      <c r="H1637" s="102" t="b">
        <v>0</v>
      </c>
      <c r="I1637" s="102" t="b">
        <v>0</v>
      </c>
      <c r="J1637" s="102" t="b">
        <v>0</v>
      </c>
      <c r="K1637" s="102" t="b">
        <v>0</v>
      </c>
      <c r="L1637" s="102" t="b">
        <v>0</v>
      </c>
    </row>
    <row r="1638" spans="1:12" ht="15">
      <c r="A1638" s="103" t="s">
        <v>367</v>
      </c>
      <c r="B1638" s="102" t="s">
        <v>672</v>
      </c>
      <c r="C1638" s="102">
        <v>3</v>
      </c>
      <c r="D1638" s="105">
        <v>0.0010563778403063257</v>
      </c>
      <c r="E1638" s="105">
        <v>1.8642033358034917</v>
      </c>
      <c r="F1638" s="102" t="s">
        <v>652</v>
      </c>
      <c r="G1638" s="102" t="b">
        <v>0</v>
      </c>
      <c r="H1638" s="102" t="b">
        <v>0</v>
      </c>
      <c r="I1638" s="102" t="b">
        <v>0</v>
      </c>
      <c r="J1638" s="102" t="b">
        <v>0</v>
      </c>
      <c r="K1638" s="102" t="b">
        <v>0</v>
      </c>
      <c r="L1638" s="102" t="b">
        <v>0</v>
      </c>
    </row>
    <row r="1639" spans="1:12" ht="15">
      <c r="A1639" s="103" t="s">
        <v>980</v>
      </c>
      <c r="B1639" s="102" t="s">
        <v>727</v>
      </c>
      <c r="C1639" s="102">
        <v>3</v>
      </c>
      <c r="D1639" s="105">
        <v>0.0007902449550836337</v>
      </c>
      <c r="E1639" s="105">
        <v>1.8484090686202599</v>
      </c>
      <c r="F1639" s="102" t="s">
        <v>652</v>
      </c>
      <c r="G1639" s="102" t="b">
        <v>0</v>
      </c>
      <c r="H1639" s="102" t="b">
        <v>0</v>
      </c>
      <c r="I1639" s="102" t="b">
        <v>0</v>
      </c>
      <c r="J1639" s="102" t="b">
        <v>0</v>
      </c>
      <c r="K1639" s="102" t="b">
        <v>0</v>
      </c>
      <c r="L1639" s="102" t="b">
        <v>0</v>
      </c>
    </row>
    <row r="1640" spans="1:12" ht="15">
      <c r="A1640" s="103" t="s">
        <v>690</v>
      </c>
      <c r="B1640" s="102" t="s">
        <v>927</v>
      </c>
      <c r="C1640" s="102">
        <v>3</v>
      </c>
      <c r="D1640" s="105">
        <v>0.0007902449550836337</v>
      </c>
      <c r="E1640" s="105">
        <v>1.940179441975905</v>
      </c>
      <c r="F1640" s="102" t="s">
        <v>652</v>
      </c>
      <c r="G1640" s="102" t="b">
        <v>0</v>
      </c>
      <c r="H1640" s="102" t="b">
        <v>0</v>
      </c>
      <c r="I1640" s="102" t="b">
        <v>0</v>
      </c>
      <c r="J1640" s="102" t="b">
        <v>0</v>
      </c>
      <c r="K1640" s="102" t="b">
        <v>0</v>
      </c>
      <c r="L1640" s="102" t="b">
        <v>0</v>
      </c>
    </row>
    <row r="1641" spans="1:12" ht="15">
      <c r="A1641" s="103" t="s">
        <v>795</v>
      </c>
      <c r="B1641" s="102" t="s">
        <v>876</v>
      </c>
      <c r="C1641" s="102">
        <v>3</v>
      </c>
      <c r="D1641" s="105">
        <v>0.0007902449550836337</v>
      </c>
      <c r="E1641" s="105">
        <v>2.4716583590181602</v>
      </c>
      <c r="F1641" s="102" t="s">
        <v>652</v>
      </c>
      <c r="G1641" s="102" t="b">
        <v>0</v>
      </c>
      <c r="H1641" s="102" t="b">
        <v>0</v>
      </c>
      <c r="I1641" s="102" t="b">
        <v>0</v>
      </c>
      <c r="J1641" s="102" t="b">
        <v>0</v>
      </c>
      <c r="K1641" s="102" t="b">
        <v>0</v>
      </c>
      <c r="L1641" s="102" t="b">
        <v>0</v>
      </c>
    </row>
    <row r="1642" spans="1:12" ht="15">
      <c r="A1642" s="103" t="s">
        <v>876</v>
      </c>
      <c r="B1642" s="102" t="s">
        <v>671</v>
      </c>
      <c r="C1642" s="102">
        <v>3</v>
      </c>
      <c r="D1642" s="105">
        <v>0.0007902449550836337</v>
      </c>
      <c r="E1642" s="105">
        <v>1.8976270912904414</v>
      </c>
      <c r="F1642" s="102" t="s">
        <v>652</v>
      </c>
      <c r="G1642" s="102" t="b">
        <v>0</v>
      </c>
      <c r="H1642" s="102" t="b">
        <v>0</v>
      </c>
      <c r="I1642" s="102" t="b">
        <v>0</v>
      </c>
      <c r="J1642" s="102" t="b">
        <v>0</v>
      </c>
      <c r="K1642" s="102" t="b">
        <v>0</v>
      </c>
      <c r="L1642" s="102" t="b">
        <v>0</v>
      </c>
    </row>
    <row r="1643" spans="1:12" ht="15">
      <c r="A1643" s="103" t="s">
        <v>764</v>
      </c>
      <c r="B1643" s="102" t="s">
        <v>886</v>
      </c>
      <c r="C1643" s="102">
        <v>3</v>
      </c>
      <c r="D1643" s="105">
        <v>0.0010563778403063257</v>
      </c>
      <c r="E1643" s="105">
        <v>2.228620310331866</v>
      </c>
      <c r="F1643" s="102" t="s">
        <v>652</v>
      </c>
      <c r="G1643" s="102" t="b">
        <v>0</v>
      </c>
      <c r="H1643" s="102" t="b">
        <v>0</v>
      </c>
      <c r="I1643" s="102" t="b">
        <v>0</v>
      </c>
      <c r="J1643" s="102" t="b">
        <v>0</v>
      </c>
      <c r="K1643" s="102" t="b">
        <v>0</v>
      </c>
      <c r="L1643" s="102" t="b">
        <v>0</v>
      </c>
    </row>
    <row r="1644" spans="1:12" ht="15">
      <c r="A1644" s="103" t="s">
        <v>672</v>
      </c>
      <c r="B1644" s="102" t="s">
        <v>1200</v>
      </c>
      <c r="C1644" s="102">
        <v>3</v>
      </c>
      <c r="D1644" s="105">
        <v>0.0015113350125944584</v>
      </c>
      <c r="E1644" s="105">
        <v>2.341324590523154</v>
      </c>
      <c r="F1644" s="102" t="s">
        <v>652</v>
      </c>
      <c r="G1644" s="102" t="b">
        <v>0</v>
      </c>
      <c r="H1644" s="102" t="b">
        <v>0</v>
      </c>
      <c r="I1644" s="102" t="b">
        <v>0</v>
      </c>
      <c r="J1644" s="102" t="b">
        <v>0</v>
      </c>
      <c r="K1644" s="102" t="b">
        <v>0</v>
      </c>
      <c r="L1644" s="102" t="b">
        <v>0</v>
      </c>
    </row>
    <row r="1645" spans="1:12" ht="15">
      <c r="A1645" s="103" t="s">
        <v>2024</v>
      </c>
      <c r="B1645" s="102" t="s">
        <v>836</v>
      </c>
      <c r="C1645" s="102">
        <v>2</v>
      </c>
      <c r="D1645" s="105">
        <v>0.0010075566750629723</v>
      </c>
      <c r="E1645" s="105">
        <v>2.59659709562646</v>
      </c>
      <c r="F1645" s="102" t="s">
        <v>652</v>
      </c>
      <c r="G1645" s="102" t="b">
        <v>0</v>
      </c>
      <c r="H1645" s="102" t="b">
        <v>0</v>
      </c>
      <c r="I1645" s="102" t="b">
        <v>0</v>
      </c>
      <c r="J1645" s="102" t="b">
        <v>0</v>
      </c>
      <c r="K1645" s="102" t="b">
        <v>0</v>
      </c>
      <c r="L1645" s="102" t="b">
        <v>0</v>
      </c>
    </row>
    <row r="1646" spans="1:12" ht="15">
      <c r="A1646" s="103" t="s">
        <v>672</v>
      </c>
      <c r="B1646" s="102" t="s">
        <v>671</v>
      </c>
      <c r="C1646" s="102">
        <v>2</v>
      </c>
      <c r="D1646" s="105">
        <v>0.0007042518935375505</v>
      </c>
      <c r="E1646" s="105">
        <v>1.466263327131454</v>
      </c>
      <c r="F1646" s="102" t="s">
        <v>652</v>
      </c>
      <c r="G1646" s="102" t="b">
        <v>0</v>
      </c>
      <c r="H1646" s="102" t="b">
        <v>0</v>
      </c>
      <c r="I1646" s="102" t="b">
        <v>0</v>
      </c>
      <c r="J1646" s="102" t="b">
        <v>0</v>
      </c>
      <c r="K1646" s="102" t="b">
        <v>0</v>
      </c>
      <c r="L1646" s="102" t="b">
        <v>0</v>
      </c>
    </row>
    <row r="1647" spans="1:12" ht="15">
      <c r="A1647" s="103" t="s">
        <v>679</v>
      </c>
      <c r="B1647" s="102" t="s">
        <v>689</v>
      </c>
      <c r="C1647" s="102">
        <v>2</v>
      </c>
      <c r="D1647" s="105">
        <v>0.0007042518935375505</v>
      </c>
      <c r="E1647" s="105">
        <v>2.040294594859173</v>
      </c>
      <c r="F1647" s="102" t="s">
        <v>652</v>
      </c>
      <c r="G1647" s="102" t="b">
        <v>0</v>
      </c>
      <c r="H1647" s="102" t="b">
        <v>0</v>
      </c>
      <c r="I1647" s="102" t="b">
        <v>0</v>
      </c>
      <c r="J1647" s="102" t="b">
        <v>0</v>
      </c>
      <c r="K1647" s="102" t="b">
        <v>0</v>
      </c>
      <c r="L1647" s="102" t="b">
        <v>0</v>
      </c>
    </row>
    <row r="1648" spans="1:12" ht="15">
      <c r="A1648" s="103" t="s">
        <v>1549</v>
      </c>
      <c r="B1648" s="102" t="s">
        <v>1550</v>
      </c>
      <c r="C1648" s="102">
        <v>2</v>
      </c>
      <c r="D1648" s="105">
        <v>0.0007042518935375505</v>
      </c>
      <c r="E1648" s="105">
        <v>2.9945371042984976</v>
      </c>
      <c r="F1648" s="102" t="s">
        <v>652</v>
      </c>
      <c r="G1648" s="102" t="b">
        <v>0</v>
      </c>
      <c r="H1648" s="102" t="b">
        <v>0</v>
      </c>
      <c r="I1648" s="102" t="b">
        <v>0</v>
      </c>
      <c r="J1648" s="102" t="b">
        <v>0</v>
      </c>
      <c r="K1648" s="102" t="b">
        <v>0</v>
      </c>
      <c r="L1648" s="102" t="b">
        <v>0</v>
      </c>
    </row>
    <row r="1649" spans="1:12" ht="15">
      <c r="A1649" s="103" t="s">
        <v>691</v>
      </c>
      <c r="B1649" s="102" t="s">
        <v>685</v>
      </c>
      <c r="C1649" s="102">
        <v>2</v>
      </c>
      <c r="D1649" s="105">
        <v>0.0007042518935375505</v>
      </c>
      <c r="E1649" s="105">
        <v>1.6935071086345166</v>
      </c>
      <c r="F1649" s="102" t="s">
        <v>652</v>
      </c>
      <c r="G1649" s="102" t="b">
        <v>0</v>
      </c>
      <c r="H1649" s="102" t="b">
        <v>0</v>
      </c>
      <c r="I1649" s="102" t="b">
        <v>0</v>
      </c>
      <c r="J1649" s="102" t="b">
        <v>0</v>
      </c>
      <c r="K1649" s="102" t="b">
        <v>0</v>
      </c>
      <c r="L1649" s="102" t="b">
        <v>0</v>
      </c>
    </row>
    <row r="1650" spans="1:12" ht="15">
      <c r="A1650" s="103" t="s">
        <v>685</v>
      </c>
      <c r="B1650" s="102" t="s">
        <v>887</v>
      </c>
      <c r="C1650" s="102">
        <v>2</v>
      </c>
      <c r="D1650" s="105">
        <v>0.0007042518935375505</v>
      </c>
      <c r="E1650" s="105">
        <v>1.915355858250873</v>
      </c>
      <c r="F1650" s="102" t="s">
        <v>652</v>
      </c>
      <c r="G1650" s="102" t="b">
        <v>0</v>
      </c>
      <c r="H1650" s="102" t="b">
        <v>0</v>
      </c>
      <c r="I1650" s="102" t="b">
        <v>0</v>
      </c>
      <c r="J1650" s="102" t="b">
        <v>0</v>
      </c>
      <c r="K1650" s="102" t="b">
        <v>0</v>
      </c>
      <c r="L1650" s="102" t="b">
        <v>0</v>
      </c>
    </row>
    <row r="1651" spans="1:12" ht="15">
      <c r="A1651" s="103" t="s">
        <v>1315</v>
      </c>
      <c r="B1651" s="102" t="s">
        <v>719</v>
      </c>
      <c r="C1651" s="102">
        <v>2</v>
      </c>
      <c r="D1651" s="105">
        <v>0.0007042518935375505</v>
      </c>
      <c r="E1651" s="105">
        <v>2.693507108634517</v>
      </c>
      <c r="F1651" s="102" t="s">
        <v>652</v>
      </c>
      <c r="G1651" s="102" t="b">
        <v>0</v>
      </c>
      <c r="H1651" s="102" t="b">
        <v>0</v>
      </c>
      <c r="I1651" s="102" t="b">
        <v>0</v>
      </c>
      <c r="J1651" s="102" t="b">
        <v>0</v>
      </c>
      <c r="K1651" s="102" t="b">
        <v>0</v>
      </c>
      <c r="L1651" s="102" t="b">
        <v>0</v>
      </c>
    </row>
    <row r="1652" spans="1:12" ht="15">
      <c r="A1652" s="103" t="s">
        <v>889</v>
      </c>
      <c r="B1652" s="102" t="s">
        <v>727</v>
      </c>
      <c r="C1652" s="102">
        <v>2</v>
      </c>
      <c r="D1652" s="105">
        <v>0.0010075566750629723</v>
      </c>
      <c r="E1652" s="105">
        <v>1.5473790729562786</v>
      </c>
      <c r="F1652" s="102" t="s">
        <v>652</v>
      </c>
      <c r="G1652" s="102" t="b">
        <v>0</v>
      </c>
      <c r="H1652" s="102" t="b">
        <v>0</v>
      </c>
      <c r="I1652" s="102" t="b">
        <v>0</v>
      </c>
      <c r="J1652" s="102" t="b">
        <v>0</v>
      </c>
      <c r="K1652" s="102" t="b">
        <v>0</v>
      </c>
      <c r="L1652" s="102" t="b">
        <v>0</v>
      </c>
    </row>
    <row r="1653" spans="1:12" ht="15">
      <c r="A1653" s="103" t="s">
        <v>690</v>
      </c>
      <c r="B1653" s="102" t="s">
        <v>711</v>
      </c>
      <c r="C1653" s="102">
        <v>2</v>
      </c>
      <c r="D1653" s="105">
        <v>0.0007042518935375505</v>
      </c>
      <c r="E1653" s="105">
        <v>1.6671781699121675</v>
      </c>
      <c r="F1653" s="102" t="s">
        <v>652</v>
      </c>
      <c r="G1653" s="102" t="b">
        <v>0</v>
      </c>
      <c r="H1653" s="102" t="b">
        <v>0</v>
      </c>
      <c r="I1653" s="102" t="b">
        <v>0</v>
      </c>
      <c r="J1653" s="102" t="b">
        <v>0</v>
      </c>
      <c r="K1653" s="102" t="b">
        <v>0</v>
      </c>
      <c r="L1653" s="102" t="b">
        <v>0</v>
      </c>
    </row>
    <row r="1654" spans="1:12" ht="15">
      <c r="A1654" s="103" t="s">
        <v>1564</v>
      </c>
      <c r="B1654" s="102" t="s">
        <v>1281</v>
      </c>
      <c r="C1654" s="102">
        <v>2</v>
      </c>
      <c r="D1654" s="105">
        <v>0.0007042518935375505</v>
      </c>
      <c r="E1654" s="105">
        <v>2.8184458452428167</v>
      </c>
      <c r="F1654" s="102" t="s">
        <v>652</v>
      </c>
      <c r="G1654" s="102" t="b">
        <v>0</v>
      </c>
      <c r="H1654" s="102" t="b">
        <v>0</v>
      </c>
      <c r="I1654" s="102" t="b">
        <v>0</v>
      </c>
      <c r="J1654" s="102" t="b">
        <v>0</v>
      </c>
      <c r="K1654" s="102" t="b">
        <v>0</v>
      </c>
      <c r="L1654" s="102" t="b">
        <v>0</v>
      </c>
    </row>
    <row r="1655" spans="1:12" ht="15">
      <c r="A1655" s="103" t="s">
        <v>1616</v>
      </c>
      <c r="B1655" s="102" t="s">
        <v>1120</v>
      </c>
      <c r="C1655" s="102">
        <v>2</v>
      </c>
      <c r="D1655" s="105">
        <v>0.0007042518935375505</v>
      </c>
      <c r="E1655" s="105">
        <v>2.693507108634517</v>
      </c>
      <c r="F1655" s="102" t="s">
        <v>652</v>
      </c>
      <c r="G1655" s="102" t="b">
        <v>0</v>
      </c>
      <c r="H1655" s="102" t="b">
        <v>0</v>
      </c>
      <c r="I1655" s="102" t="b">
        <v>0</v>
      </c>
      <c r="J1655" s="102" t="b">
        <v>0</v>
      </c>
      <c r="K1655" s="102" t="b">
        <v>0</v>
      </c>
      <c r="L1655" s="102" t="b">
        <v>0</v>
      </c>
    </row>
    <row r="1656" spans="1:12" ht="15">
      <c r="A1656" s="103" t="s">
        <v>1617</v>
      </c>
      <c r="B1656" s="102" t="s">
        <v>1618</v>
      </c>
      <c r="C1656" s="102">
        <v>2</v>
      </c>
      <c r="D1656" s="105">
        <v>0.0007042518935375505</v>
      </c>
      <c r="E1656" s="105">
        <v>2.9945371042984976</v>
      </c>
      <c r="F1656" s="102" t="s">
        <v>652</v>
      </c>
      <c r="G1656" s="102" t="b">
        <v>0</v>
      </c>
      <c r="H1656" s="102" t="b">
        <v>0</v>
      </c>
      <c r="I1656" s="102" t="b">
        <v>0</v>
      </c>
      <c r="J1656" s="102" t="b">
        <v>0</v>
      </c>
      <c r="K1656" s="102" t="b">
        <v>0</v>
      </c>
      <c r="L1656" s="102" t="b">
        <v>0</v>
      </c>
    </row>
    <row r="1657" spans="1:12" ht="15">
      <c r="A1657" s="103" t="s">
        <v>818</v>
      </c>
      <c r="B1657" s="102" t="s">
        <v>817</v>
      </c>
      <c r="C1657" s="102">
        <v>2</v>
      </c>
      <c r="D1657" s="105">
        <v>0.0007042518935375505</v>
      </c>
      <c r="E1657" s="105">
        <v>1.6935071086345166</v>
      </c>
      <c r="F1657" s="102" t="s">
        <v>652</v>
      </c>
      <c r="G1657" s="102" t="b">
        <v>1</v>
      </c>
      <c r="H1657" s="102" t="b">
        <v>0</v>
      </c>
      <c r="I1657" s="102" t="b">
        <v>0</v>
      </c>
      <c r="J1657" s="102" t="b">
        <v>0</v>
      </c>
      <c r="K1657" s="102" t="b">
        <v>0</v>
      </c>
      <c r="L1657" s="102" t="b">
        <v>0</v>
      </c>
    </row>
    <row r="1658" spans="1:12" ht="15">
      <c r="A1658" s="103" t="s">
        <v>851</v>
      </c>
      <c r="B1658" s="102" t="s">
        <v>1121</v>
      </c>
      <c r="C1658" s="102">
        <v>2</v>
      </c>
      <c r="D1658" s="105">
        <v>0.0007042518935375505</v>
      </c>
      <c r="E1658" s="105">
        <v>2.040294594859173</v>
      </c>
      <c r="F1658" s="102" t="s">
        <v>652</v>
      </c>
      <c r="G1658" s="102" t="b">
        <v>0</v>
      </c>
      <c r="H1658" s="102" t="b">
        <v>0</v>
      </c>
      <c r="I1658" s="102" t="b">
        <v>0</v>
      </c>
      <c r="J1658" s="102" t="b">
        <v>0</v>
      </c>
      <c r="K1658" s="102" t="b">
        <v>0</v>
      </c>
      <c r="L1658" s="102" t="b">
        <v>0</v>
      </c>
    </row>
    <row r="1659" spans="1:12" ht="15">
      <c r="A1659" s="103" t="s">
        <v>1038</v>
      </c>
      <c r="B1659" s="102" t="s">
        <v>891</v>
      </c>
      <c r="C1659" s="102">
        <v>2</v>
      </c>
      <c r="D1659" s="105">
        <v>0.0007042518935375505</v>
      </c>
      <c r="E1659" s="105">
        <v>2.5174158495788355</v>
      </c>
      <c r="F1659" s="102" t="s">
        <v>652</v>
      </c>
      <c r="G1659" s="102" t="b">
        <v>0</v>
      </c>
      <c r="H1659" s="102" t="b">
        <v>0</v>
      </c>
      <c r="I1659" s="102" t="b">
        <v>0</v>
      </c>
      <c r="J1659" s="102" t="b">
        <v>0</v>
      </c>
      <c r="K1659" s="102" t="b">
        <v>0</v>
      </c>
      <c r="L1659" s="102" t="b">
        <v>0</v>
      </c>
    </row>
    <row r="1660" spans="1:12" ht="15">
      <c r="A1660" s="103" t="s">
        <v>1121</v>
      </c>
      <c r="B1660" s="102" t="s">
        <v>685</v>
      </c>
      <c r="C1660" s="102">
        <v>2</v>
      </c>
      <c r="D1660" s="105">
        <v>0.0007042518935375505</v>
      </c>
      <c r="E1660" s="105">
        <v>1.790417121642573</v>
      </c>
      <c r="F1660" s="102" t="s">
        <v>652</v>
      </c>
      <c r="G1660" s="102" t="b">
        <v>0</v>
      </c>
      <c r="H1660" s="102" t="b">
        <v>0</v>
      </c>
      <c r="I1660" s="102" t="b">
        <v>0</v>
      </c>
      <c r="J1660" s="102" t="b">
        <v>0</v>
      </c>
      <c r="K1660" s="102" t="b">
        <v>0</v>
      </c>
      <c r="L1660" s="102" t="b">
        <v>0</v>
      </c>
    </row>
    <row r="1661" spans="1:12" ht="15">
      <c r="A1661" s="103" t="s">
        <v>685</v>
      </c>
      <c r="B1661" s="102" t="s">
        <v>1122</v>
      </c>
      <c r="C1661" s="102">
        <v>2</v>
      </c>
      <c r="D1661" s="105">
        <v>0.0007042518935375505</v>
      </c>
      <c r="E1661" s="105">
        <v>1.915355858250873</v>
      </c>
      <c r="F1661" s="102" t="s">
        <v>652</v>
      </c>
      <c r="G1661" s="102" t="b">
        <v>0</v>
      </c>
      <c r="H1661" s="102" t="b">
        <v>0</v>
      </c>
      <c r="I1661" s="102" t="b">
        <v>0</v>
      </c>
      <c r="J1661" s="102" t="b">
        <v>0</v>
      </c>
      <c r="K1661" s="102" t="b">
        <v>0</v>
      </c>
      <c r="L1661" s="102" t="b">
        <v>0</v>
      </c>
    </row>
    <row r="1662" spans="1:12" ht="15">
      <c r="A1662" s="103" t="s">
        <v>899</v>
      </c>
      <c r="B1662" s="102" t="s">
        <v>849</v>
      </c>
      <c r="C1662" s="102">
        <v>2</v>
      </c>
      <c r="D1662" s="105">
        <v>0.0010075566750629723</v>
      </c>
      <c r="E1662" s="105">
        <v>1.7392645991951918</v>
      </c>
      <c r="F1662" s="102" t="s">
        <v>652</v>
      </c>
      <c r="G1662" s="102" t="b">
        <v>0</v>
      </c>
      <c r="H1662" s="102" t="b">
        <v>0</v>
      </c>
      <c r="I1662" s="102" t="b">
        <v>0</v>
      </c>
      <c r="J1662" s="102" t="b">
        <v>0</v>
      </c>
      <c r="K1662" s="102" t="b">
        <v>0</v>
      </c>
      <c r="L1662" s="102" t="b">
        <v>0</v>
      </c>
    </row>
    <row r="1663" spans="1:12" ht="15">
      <c r="A1663" s="103" t="s">
        <v>800</v>
      </c>
      <c r="B1663" s="102" t="s">
        <v>938</v>
      </c>
      <c r="C1663" s="102">
        <v>2</v>
      </c>
      <c r="D1663" s="105">
        <v>0.0010075566750629723</v>
      </c>
      <c r="E1663" s="105">
        <v>1.8642033358034917</v>
      </c>
      <c r="F1663" s="102" t="s">
        <v>652</v>
      </c>
      <c r="G1663" s="102" t="b">
        <v>0</v>
      </c>
      <c r="H1663" s="102" t="b">
        <v>0</v>
      </c>
      <c r="I1663" s="102" t="b">
        <v>0</v>
      </c>
      <c r="J1663" s="102" t="b">
        <v>0</v>
      </c>
      <c r="K1663" s="102" t="b">
        <v>0</v>
      </c>
      <c r="L1663" s="102" t="b">
        <v>0</v>
      </c>
    </row>
    <row r="1664" spans="1:12" ht="15">
      <c r="A1664" s="103" t="s">
        <v>730</v>
      </c>
      <c r="B1664" s="102" t="s">
        <v>1134</v>
      </c>
      <c r="C1664" s="102">
        <v>2</v>
      </c>
      <c r="D1664" s="105">
        <v>0.0007042518935375505</v>
      </c>
      <c r="E1664" s="105">
        <v>2.693507108634517</v>
      </c>
      <c r="F1664" s="102" t="s">
        <v>652</v>
      </c>
      <c r="G1664" s="102" t="b">
        <v>0</v>
      </c>
      <c r="H1664" s="102" t="b">
        <v>0</v>
      </c>
      <c r="I1664" s="102" t="b">
        <v>0</v>
      </c>
      <c r="J1664" s="102" t="b">
        <v>0</v>
      </c>
      <c r="K1664" s="102" t="b">
        <v>0</v>
      </c>
      <c r="L1664" s="102" t="b">
        <v>0</v>
      </c>
    </row>
    <row r="1665" spans="1:12" ht="15">
      <c r="A1665" s="103" t="s">
        <v>899</v>
      </c>
      <c r="B1665" s="102" t="s">
        <v>823</v>
      </c>
      <c r="C1665" s="102">
        <v>2</v>
      </c>
      <c r="D1665" s="105">
        <v>0.0010075566750629723</v>
      </c>
      <c r="E1665" s="105">
        <v>1.6935071086345166</v>
      </c>
      <c r="F1665" s="102" t="s">
        <v>652</v>
      </c>
      <c r="G1665" s="102" t="b">
        <v>0</v>
      </c>
      <c r="H1665" s="102" t="b">
        <v>0</v>
      </c>
      <c r="I1665" s="102" t="b">
        <v>0</v>
      </c>
      <c r="J1665" s="102" t="b">
        <v>0</v>
      </c>
      <c r="K1665" s="102" t="b">
        <v>0</v>
      </c>
      <c r="L1665" s="102" t="b">
        <v>0</v>
      </c>
    </row>
    <row r="1666" spans="1:12" ht="15">
      <c r="A1666" s="103" t="s">
        <v>682</v>
      </c>
      <c r="B1666" s="102" t="s">
        <v>1277</v>
      </c>
      <c r="C1666" s="102">
        <v>2</v>
      </c>
      <c r="D1666" s="105">
        <v>0.0007042518935375505</v>
      </c>
      <c r="E1666" s="105">
        <v>2.274377800892541</v>
      </c>
      <c r="F1666" s="102" t="s">
        <v>652</v>
      </c>
      <c r="G1666" s="102" t="b">
        <v>0</v>
      </c>
      <c r="H1666" s="102" t="b">
        <v>0</v>
      </c>
      <c r="I1666" s="102" t="b">
        <v>0</v>
      </c>
      <c r="J1666" s="102" t="b">
        <v>0</v>
      </c>
      <c r="K1666" s="102" t="b">
        <v>0</v>
      </c>
      <c r="L1666" s="102" t="b">
        <v>0</v>
      </c>
    </row>
    <row r="1667" spans="1:12" ht="15">
      <c r="A1667" s="103" t="s">
        <v>851</v>
      </c>
      <c r="B1667" s="102" t="s">
        <v>685</v>
      </c>
      <c r="C1667" s="102">
        <v>2</v>
      </c>
      <c r="D1667" s="105">
        <v>0.0007042518935375505</v>
      </c>
      <c r="E1667" s="105">
        <v>1.4382346035312106</v>
      </c>
      <c r="F1667" s="102" t="s">
        <v>652</v>
      </c>
      <c r="G1667" s="102" t="b">
        <v>0</v>
      </c>
      <c r="H1667" s="102" t="b">
        <v>0</v>
      </c>
      <c r="I1667" s="102" t="b">
        <v>0</v>
      </c>
      <c r="J1667" s="102" t="b">
        <v>0</v>
      </c>
      <c r="K1667" s="102" t="b">
        <v>0</v>
      </c>
      <c r="L1667" s="102" t="b">
        <v>0</v>
      </c>
    </row>
    <row r="1668" spans="1:12" ht="15">
      <c r="A1668" s="103" t="s">
        <v>736</v>
      </c>
      <c r="B1668" s="102" t="s">
        <v>1038</v>
      </c>
      <c r="C1668" s="102">
        <v>2</v>
      </c>
      <c r="D1668" s="105">
        <v>0.0007042518935375505</v>
      </c>
      <c r="E1668" s="105">
        <v>1.9945371042984978</v>
      </c>
      <c r="F1668" s="102" t="s">
        <v>652</v>
      </c>
      <c r="G1668" s="102" t="b">
        <v>0</v>
      </c>
      <c r="H1668" s="102" t="b">
        <v>0</v>
      </c>
      <c r="I1668" s="102" t="b">
        <v>0</v>
      </c>
      <c r="J1668" s="102" t="b">
        <v>0</v>
      </c>
      <c r="K1668" s="102" t="b">
        <v>0</v>
      </c>
      <c r="L1668" s="102" t="b">
        <v>0</v>
      </c>
    </row>
    <row r="1669" spans="1:12" ht="15">
      <c r="A1669" s="103" t="s">
        <v>788</v>
      </c>
      <c r="B1669" s="102" t="s">
        <v>795</v>
      </c>
      <c r="C1669" s="102">
        <v>2</v>
      </c>
      <c r="D1669" s="105">
        <v>0.0007042518935375505</v>
      </c>
      <c r="E1669" s="105">
        <v>2.295567099962479</v>
      </c>
      <c r="F1669" s="102" t="s">
        <v>652</v>
      </c>
      <c r="G1669" s="102" t="b">
        <v>0</v>
      </c>
      <c r="H1669" s="102" t="b">
        <v>0</v>
      </c>
      <c r="I1669" s="102" t="b">
        <v>0</v>
      </c>
      <c r="J1669" s="102" t="b">
        <v>0</v>
      </c>
      <c r="K1669" s="102" t="b">
        <v>0</v>
      </c>
      <c r="L1669" s="102" t="b">
        <v>0</v>
      </c>
    </row>
    <row r="1670" spans="1:12" ht="15">
      <c r="A1670" s="103" t="s">
        <v>1284</v>
      </c>
      <c r="B1670" s="102" t="s">
        <v>1285</v>
      </c>
      <c r="C1670" s="102">
        <v>2</v>
      </c>
      <c r="D1670" s="105">
        <v>0.0007042518935375505</v>
      </c>
      <c r="E1670" s="105">
        <v>2.6423545861871354</v>
      </c>
      <c r="F1670" s="102" t="s">
        <v>652</v>
      </c>
      <c r="G1670" s="102" t="b">
        <v>0</v>
      </c>
      <c r="H1670" s="102" t="b">
        <v>0</v>
      </c>
      <c r="I1670" s="102" t="b">
        <v>0</v>
      </c>
      <c r="J1670" s="102" t="b">
        <v>0</v>
      </c>
      <c r="K1670" s="102" t="b">
        <v>0</v>
      </c>
      <c r="L1670" s="102" t="b">
        <v>0</v>
      </c>
    </row>
    <row r="1671" spans="1:12" ht="15">
      <c r="A1671" s="103" t="s">
        <v>992</v>
      </c>
      <c r="B1671" s="102" t="s">
        <v>1634</v>
      </c>
      <c r="C1671" s="102">
        <v>2</v>
      </c>
      <c r="D1671" s="105">
        <v>0.0007042518935375505</v>
      </c>
      <c r="E1671" s="105">
        <v>2.59659709562646</v>
      </c>
      <c r="F1671" s="102" t="s">
        <v>652</v>
      </c>
      <c r="G1671" s="102" t="b">
        <v>0</v>
      </c>
      <c r="H1671" s="102" t="b">
        <v>0</v>
      </c>
      <c r="I1671" s="102" t="b">
        <v>0</v>
      </c>
      <c r="J1671" s="102" t="b">
        <v>0</v>
      </c>
      <c r="K1671" s="102" t="b">
        <v>0</v>
      </c>
      <c r="L1671" s="102" t="b">
        <v>0</v>
      </c>
    </row>
    <row r="1672" spans="1:12" ht="15">
      <c r="A1672" s="103" t="s">
        <v>799</v>
      </c>
      <c r="B1672" s="102" t="s">
        <v>690</v>
      </c>
      <c r="C1672" s="102">
        <v>2</v>
      </c>
      <c r="D1672" s="105">
        <v>0.0007042518935375505</v>
      </c>
      <c r="E1672" s="105">
        <v>1.4893871259785918</v>
      </c>
      <c r="F1672" s="102" t="s">
        <v>652</v>
      </c>
      <c r="G1672" s="102" t="b">
        <v>0</v>
      </c>
      <c r="H1672" s="102" t="b">
        <v>0</v>
      </c>
      <c r="I1672" s="102" t="b">
        <v>0</v>
      </c>
      <c r="J1672" s="102" t="b">
        <v>0</v>
      </c>
      <c r="K1672" s="102" t="b">
        <v>0</v>
      </c>
      <c r="L1672" s="102" t="b">
        <v>0</v>
      </c>
    </row>
    <row r="1673" spans="1:12" ht="15">
      <c r="A1673" s="103" t="s">
        <v>1572</v>
      </c>
      <c r="B1673" s="102" t="s">
        <v>1573</v>
      </c>
      <c r="C1673" s="102">
        <v>2</v>
      </c>
      <c r="D1673" s="105">
        <v>0.0007042518935375505</v>
      </c>
      <c r="E1673" s="105">
        <v>2.9945371042984976</v>
      </c>
      <c r="F1673" s="102" t="s">
        <v>652</v>
      </c>
      <c r="G1673" s="102" t="b">
        <v>0</v>
      </c>
      <c r="H1673" s="102" t="b">
        <v>0</v>
      </c>
      <c r="I1673" s="102" t="b">
        <v>0</v>
      </c>
      <c r="J1673" s="102" t="b">
        <v>0</v>
      </c>
      <c r="K1673" s="102" t="b">
        <v>0</v>
      </c>
      <c r="L1673" s="102" t="b">
        <v>0</v>
      </c>
    </row>
    <row r="1674" spans="1:12" ht="15">
      <c r="A1674" s="103" t="s">
        <v>799</v>
      </c>
      <c r="B1674" s="102" t="s">
        <v>764</v>
      </c>
      <c r="C1674" s="102">
        <v>2</v>
      </c>
      <c r="D1674" s="105">
        <v>0.0007042518935375505</v>
      </c>
      <c r="E1674" s="105">
        <v>1.8484090686202599</v>
      </c>
      <c r="F1674" s="102" t="s">
        <v>652</v>
      </c>
      <c r="G1674" s="102" t="b">
        <v>0</v>
      </c>
      <c r="H1674" s="102" t="b">
        <v>0</v>
      </c>
      <c r="I1674" s="102" t="b">
        <v>0</v>
      </c>
      <c r="J1674" s="102" t="b">
        <v>0</v>
      </c>
      <c r="K1674" s="102" t="b">
        <v>0</v>
      </c>
      <c r="L1674" s="102" t="b">
        <v>0</v>
      </c>
    </row>
    <row r="1675" spans="1:12" ht="15">
      <c r="A1675" s="103" t="s">
        <v>764</v>
      </c>
      <c r="B1675" s="102" t="s">
        <v>720</v>
      </c>
      <c r="C1675" s="102">
        <v>2</v>
      </c>
      <c r="D1675" s="105">
        <v>0.0007042518935375505</v>
      </c>
      <c r="E1675" s="105">
        <v>1.9064010155979465</v>
      </c>
      <c r="F1675" s="102" t="s">
        <v>652</v>
      </c>
      <c r="G1675" s="102" t="b">
        <v>0</v>
      </c>
      <c r="H1675" s="102" t="b">
        <v>0</v>
      </c>
      <c r="I1675" s="102" t="b">
        <v>0</v>
      </c>
      <c r="J1675" s="102" t="b">
        <v>0</v>
      </c>
      <c r="K1675" s="102" t="b">
        <v>0</v>
      </c>
      <c r="L1675" s="102" t="b">
        <v>0</v>
      </c>
    </row>
    <row r="1676" spans="1:12" ht="15">
      <c r="A1676" s="103" t="s">
        <v>720</v>
      </c>
      <c r="B1676" s="102" t="s">
        <v>917</v>
      </c>
      <c r="C1676" s="102">
        <v>2</v>
      </c>
      <c r="D1676" s="105">
        <v>0.0007042518935375505</v>
      </c>
      <c r="E1676" s="105">
        <v>2.4504690599482224</v>
      </c>
      <c r="F1676" s="102" t="s">
        <v>652</v>
      </c>
      <c r="G1676" s="102" t="b">
        <v>0</v>
      </c>
      <c r="H1676" s="102" t="b">
        <v>0</v>
      </c>
      <c r="I1676" s="102" t="b">
        <v>0</v>
      </c>
      <c r="J1676" s="102" t="b">
        <v>0</v>
      </c>
      <c r="K1676" s="102" t="b">
        <v>0</v>
      </c>
      <c r="L1676" s="102" t="b">
        <v>0</v>
      </c>
    </row>
    <row r="1677" spans="1:12" ht="15">
      <c r="A1677" s="103" t="s">
        <v>713</v>
      </c>
      <c r="B1677" s="102" t="s">
        <v>1638</v>
      </c>
      <c r="C1677" s="102">
        <v>2</v>
      </c>
      <c r="D1677" s="105">
        <v>0.0010075566750629723</v>
      </c>
      <c r="E1677" s="105">
        <v>1.9945371042984978</v>
      </c>
      <c r="F1677" s="102" t="s">
        <v>652</v>
      </c>
      <c r="G1677" s="102" t="b">
        <v>0</v>
      </c>
      <c r="H1677" s="102" t="b">
        <v>0</v>
      </c>
      <c r="I1677" s="102" t="b">
        <v>0</v>
      </c>
      <c r="J1677" s="102" t="b">
        <v>0</v>
      </c>
      <c r="K1677" s="102" t="b">
        <v>0</v>
      </c>
      <c r="L1677" s="102" t="b">
        <v>0</v>
      </c>
    </row>
    <row r="1678" spans="1:12" ht="15">
      <c r="A1678" s="103" t="s">
        <v>1638</v>
      </c>
      <c r="B1678" s="102" t="s">
        <v>1639</v>
      </c>
      <c r="C1678" s="102">
        <v>2</v>
      </c>
      <c r="D1678" s="105">
        <v>0.0010075566750629723</v>
      </c>
      <c r="E1678" s="105">
        <v>2.9945371042984976</v>
      </c>
      <c r="F1678" s="102" t="s">
        <v>652</v>
      </c>
      <c r="G1678" s="102" t="b">
        <v>0</v>
      </c>
      <c r="H1678" s="102" t="b">
        <v>0</v>
      </c>
      <c r="I1678" s="102" t="b">
        <v>0</v>
      </c>
      <c r="J1678" s="102" t="b">
        <v>0</v>
      </c>
      <c r="K1678" s="102" t="b">
        <v>0</v>
      </c>
      <c r="L1678" s="102" t="b">
        <v>0</v>
      </c>
    </row>
    <row r="1679" spans="1:12" ht="15">
      <c r="A1679" s="103" t="s">
        <v>858</v>
      </c>
      <c r="B1679" s="102" t="s">
        <v>1135</v>
      </c>
      <c r="C1679" s="102">
        <v>2</v>
      </c>
      <c r="D1679" s="105">
        <v>0.0010075566750629723</v>
      </c>
      <c r="E1679" s="105">
        <v>2.040294594859173</v>
      </c>
      <c r="F1679" s="102" t="s">
        <v>652</v>
      </c>
      <c r="G1679" s="102" t="b">
        <v>0</v>
      </c>
      <c r="H1679" s="102" t="b">
        <v>0</v>
      </c>
      <c r="I1679" s="102" t="b">
        <v>0</v>
      </c>
      <c r="J1679" s="102" t="b">
        <v>0</v>
      </c>
      <c r="K1679" s="102" t="b">
        <v>0</v>
      </c>
      <c r="L1679" s="102" t="b">
        <v>0</v>
      </c>
    </row>
    <row r="1680" spans="1:12" ht="15">
      <c r="A1680" s="103" t="s">
        <v>1653</v>
      </c>
      <c r="B1680" s="102" t="s">
        <v>1325</v>
      </c>
      <c r="C1680" s="102">
        <v>2</v>
      </c>
      <c r="D1680" s="105">
        <v>0.0010075566750629723</v>
      </c>
      <c r="E1680" s="105">
        <v>2.9945371042984976</v>
      </c>
      <c r="F1680" s="102" t="s">
        <v>652</v>
      </c>
      <c r="G1680" s="102" t="b">
        <v>0</v>
      </c>
      <c r="H1680" s="102" t="b">
        <v>0</v>
      </c>
      <c r="I1680" s="102" t="b">
        <v>0</v>
      </c>
      <c r="J1680" s="102" t="b">
        <v>0</v>
      </c>
      <c r="K1680" s="102" t="b">
        <v>0</v>
      </c>
      <c r="L1680" s="102" t="b">
        <v>0</v>
      </c>
    </row>
    <row r="1681" spans="1:12" ht="15">
      <c r="A1681" s="103" t="s">
        <v>814</v>
      </c>
      <c r="B1681" s="102" t="s">
        <v>713</v>
      </c>
      <c r="C1681" s="102">
        <v>2</v>
      </c>
      <c r="D1681" s="105">
        <v>0.0010075566750629723</v>
      </c>
      <c r="E1681" s="105">
        <v>1.3636009852343063</v>
      </c>
      <c r="F1681" s="102" t="s">
        <v>652</v>
      </c>
      <c r="G1681" s="102" t="b">
        <v>0</v>
      </c>
      <c r="H1681" s="102" t="b">
        <v>0</v>
      </c>
      <c r="I1681" s="102" t="b">
        <v>0</v>
      </c>
      <c r="J1681" s="102" t="b">
        <v>0</v>
      </c>
      <c r="K1681" s="102" t="b">
        <v>0</v>
      </c>
      <c r="L1681" s="102" t="b">
        <v>0</v>
      </c>
    </row>
    <row r="1682" spans="1:12" ht="15">
      <c r="A1682" s="103" t="s">
        <v>860</v>
      </c>
      <c r="B1682" s="102" t="s">
        <v>1667</v>
      </c>
      <c r="C1682" s="102">
        <v>2</v>
      </c>
      <c r="D1682" s="105">
        <v>0.0010075566750629723</v>
      </c>
      <c r="E1682" s="105">
        <v>2.9945371042984976</v>
      </c>
      <c r="F1682" s="102" t="s">
        <v>652</v>
      </c>
      <c r="G1682" s="102" t="b">
        <v>0</v>
      </c>
      <c r="H1682" s="102" t="b">
        <v>0</v>
      </c>
      <c r="I1682" s="102" t="b">
        <v>0</v>
      </c>
      <c r="J1682" s="102" t="b">
        <v>0</v>
      </c>
      <c r="K1682" s="102" t="b">
        <v>0</v>
      </c>
      <c r="L1682" s="102" t="b">
        <v>0</v>
      </c>
    </row>
    <row r="1683" spans="1:12" ht="15">
      <c r="A1683" s="103" t="s">
        <v>1569</v>
      </c>
      <c r="B1683" s="102" t="s">
        <v>788</v>
      </c>
      <c r="C1683" s="102">
        <v>2</v>
      </c>
      <c r="D1683" s="105">
        <v>0.0007042518935375505</v>
      </c>
      <c r="E1683" s="105">
        <v>2.59659709562646</v>
      </c>
      <c r="F1683" s="102" t="s">
        <v>652</v>
      </c>
      <c r="G1683" s="102" t="b">
        <v>0</v>
      </c>
      <c r="H1683" s="102" t="b">
        <v>0</v>
      </c>
      <c r="I1683" s="102" t="b">
        <v>0</v>
      </c>
      <c r="J1683" s="102" t="b">
        <v>0</v>
      </c>
      <c r="K1683" s="102" t="b">
        <v>0</v>
      </c>
      <c r="L1683" s="102" t="b">
        <v>0</v>
      </c>
    </row>
    <row r="1684" spans="1:12" ht="15">
      <c r="A1684" s="103" t="s">
        <v>756</v>
      </c>
      <c r="B1684" s="102" t="s">
        <v>747</v>
      </c>
      <c r="C1684" s="102">
        <v>2</v>
      </c>
      <c r="D1684" s="105">
        <v>0.0010075566750629723</v>
      </c>
      <c r="E1684" s="105">
        <v>1.4034724972719987</v>
      </c>
      <c r="F1684" s="102" t="s">
        <v>652</v>
      </c>
      <c r="G1684" s="102" t="b">
        <v>0</v>
      </c>
      <c r="H1684" s="102" t="b">
        <v>0</v>
      </c>
      <c r="I1684" s="102" t="b">
        <v>0</v>
      </c>
      <c r="J1684" s="102" t="b">
        <v>0</v>
      </c>
      <c r="K1684" s="102" t="b">
        <v>0</v>
      </c>
      <c r="L1684" s="102" t="b">
        <v>0</v>
      </c>
    </row>
    <row r="1685" spans="1:12" ht="15">
      <c r="A1685" s="103" t="s">
        <v>787</v>
      </c>
      <c r="B1685" s="102" t="s">
        <v>885</v>
      </c>
      <c r="C1685" s="102">
        <v>2</v>
      </c>
      <c r="D1685" s="105">
        <v>0.0010075566750629723</v>
      </c>
      <c r="E1685" s="105">
        <v>1.614325862586892</v>
      </c>
      <c r="F1685" s="102" t="s">
        <v>652</v>
      </c>
      <c r="G1685" s="102" t="b">
        <v>0</v>
      </c>
      <c r="H1685" s="102" t="b">
        <v>0</v>
      </c>
      <c r="I1685" s="102" t="b">
        <v>0</v>
      </c>
      <c r="J1685" s="102" t="b">
        <v>0</v>
      </c>
      <c r="K1685" s="102" t="b">
        <v>0</v>
      </c>
      <c r="L1685" s="102" t="b">
        <v>0</v>
      </c>
    </row>
    <row r="1686" spans="1:12" ht="15">
      <c r="A1686" s="103" t="s">
        <v>979</v>
      </c>
      <c r="B1686" s="102" t="s">
        <v>756</v>
      </c>
      <c r="C1686" s="102">
        <v>2</v>
      </c>
      <c r="D1686" s="105">
        <v>0.0010075566750629723</v>
      </c>
      <c r="E1686" s="105">
        <v>1.7392645991951918</v>
      </c>
      <c r="F1686" s="102" t="s">
        <v>652</v>
      </c>
      <c r="G1686" s="102" t="b">
        <v>0</v>
      </c>
      <c r="H1686" s="102" t="b">
        <v>0</v>
      </c>
      <c r="I1686" s="102" t="b">
        <v>0</v>
      </c>
      <c r="J1686" s="102" t="b">
        <v>0</v>
      </c>
      <c r="K1686" s="102" t="b">
        <v>0</v>
      </c>
      <c r="L1686" s="102" t="b">
        <v>0</v>
      </c>
    </row>
    <row r="1687" spans="1:12" ht="15">
      <c r="A1687" s="103" t="s">
        <v>1557</v>
      </c>
      <c r="B1687" s="102" t="s">
        <v>1558</v>
      </c>
      <c r="C1687" s="102">
        <v>2</v>
      </c>
      <c r="D1687" s="105">
        <v>0.0010075566750629723</v>
      </c>
      <c r="E1687" s="105">
        <v>2.9945371042984976</v>
      </c>
      <c r="F1687" s="102" t="s">
        <v>652</v>
      </c>
      <c r="G1687" s="102" t="b">
        <v>1</v>
      </c>
      <c r="H1687" s="102" t="b">
        <v>0</v>
      </c>
      <c r="I1687" s="102" t="b">
        <v>0</v>
      </c>
      <c r="J1687" s="102" t="b">
        <v>0</v>
      </c>
      <c r="K1687" s="102" t="b">
        <v>0</v>
      </c>
      <c r="L1687" s="102" t="b">
        <v>0</v>
      </c>
    </row>
    <row r="1688" spans="1:12" ht="15">
      <c r="A1688" s="103" t="s">
        <v>1558</v>
      </c>
      <c r="B1688" s="102" t="s">
        <v>816</v>
      </c>
      <c r="C1688" s="102">
        <v>2</v>
      </c>
      <c r="D1688" s="105">
        <v>0.0010075566750629723</v>
      </c>
      <c r="E1688" s="105">
        <v>2.295567099962479</v>
      </c>
      <c r="F1688" s="102" t="s">
        <v>652</v>
      </c>
      <c r="G1688" s="102" t="b">
        <v>0</v>
      </c>
      <c r="H1688" s="102" t="b">
        <v>0</v>
      </c>
      <c r="I1688" s="102" t="b">
        <v>0</v>
      </c>
      <c r="J1688" s="102" t="b">
        <v>0</v>
      </c>
      <c r="K1688" s="102" t="b">
        <v>0</v>
      </c>
      <c r="L1688" s="102" t="b">
        <v>0</v>
      </c>
    </row>
    <row r="1689" spans="1:12" ht="15">
      <c r="A1689" s="103" t="s">
        <v>747</v>
      </c>
      <c r="B1689" s="102" t="s">
        <v>711</v>
      </c>
      <c r="C1689" s="102">
        <v>2</v>
      </c>
      <c r="D1689" s="105">
        <v>0.0010075566750629723</v>
      </c>
      <c r="E1689" s="105">
        <v>1.8184458452428167</v>
      </c>
      <c r="F1689" s="102" t="s">
        <v>652</v>
      </c>
      <c r="G1689" s="102" t="b">
        <v>0</v>
      </c>
      <c r="H1689" s="102" t="b">
        <v>0</v>
      </c>
      <c r="I1689" s="102" t="b">
        <v>0</v>
      </c>
      <c r="J1689" s="102" t="b">
        <v>0</v>
      </c>
      <c r="K1689" s="102" t="b">
        <v>0</v>
      </c>
      <c r="L1689" s="102" t="b">
        <v>0</v>
      </c>
    </row>
    <row r="1690" spans="1:12" ht="15">
      <c r="A1690" s="103" t="s">
        <v>747</v>
      </c>
      <c r="B1690" s="102" t="s">
        <v>1282</v>
      </c>
      <c r="C1690" s="102">
        <v>2</v>
      </c>
      <c r="D1690" s="105">
        <v>0.0010075566750629723</v>
      </c>
      <c r="E1690" s="105">
        <v>2.040294594859173</v>
      </c>
      <c r="F1690" s="102" t="s">
        <v>652</v>
      </c>
      <c r="G1690" s="102" t="b">
        <v>0</v>
      </c>
      <c r="H1690" s="102" t="b">
        <v>0</v>
      </c>
      <c r="I1690" s="102" t="b">
        <v>0</v>
      </c>
      <c r="J1690" s="102" t="b">
        <v>0</v>
      </c>
      <c r="K1690" s="102" t="b">
        <v>0</v>
      </c>
      <c r="L1690" s="102" t="b">
        <v>0</v>
      </c>
    </row>
    <row r="1691" spans="1:12" ht="15">
      <c r="A1691" s="103" t="s">
        <v>1282</v>
      </c>
      <c r="B1691" s="102" t="s">
        <v>787</v>
      </c>
      <c r="C1691" s="102">
        <v>2</v>
      </c>
      <c r="D1691" s="105">
        <v>0.0010075566750629723</v>
      </c>
      <c r="E1691" s="105">
        <v>2.040294594859173</v>
      </c>
      <c r="F1691" s="102" t="s">
        <v>652</v>
      </c>
      <c r="G1691" s="102" t="b">
        <v>0</v>
      </c>
      <c r="H1691" s="102" t="b">
        <v>0</v>
      </c>
      <c r="I1691" s="102" t="b">
        <v>0</v>
      </c>
      <c r="J1691" s="102" t="b">
        <v>0</v>
      </c>
      <c r="K1691" s="102" t="b">
        <v>0</v>
      </c>
      <c r="L1691" s="102" t="b">
        <v>0</v>
      </c>
    </row>
    <row r="1692" spans="1:12" ht="15">
      <c r="A1692" s="103" t="s">
        <v>1079</v>
      </c>
      <c r="B1692" s="102" t="s">
        <v>367</v>
      </c>
      <c r="C1692" s="102">
        <v>2</v>
      </c>
      <c r="D1692" s="105">
        <v>0.0010075566750629723</v>
      </c>
      <c r="E1692" s="105">
        <v>2.1652333314674728</v>
      </c>
      <c r="F1692" s="102" t="s">
        <v>652</v>
      </c>
      <c r="G1692" s="102" t="b">
        <v>0</v>
      </c>
      <c r="H1692" s="102" t="b">
        <v>0</v>
      </c>
      <c r="I1692" s="102" t="b">
        <v>0</v>
      </c>
      <c r="J1692" s="102" t="b">
        <v>0</v>
      </c>
      <c r="K1692" s="102" t="b">
        <v>0</v>
      </c>
      <c r="L1692" s="102" t="b">
        <v>0</v>
      </c>
    </row>
    <row r="1693" spans="1:12" ht="15">
      <c r="A1693" s="103" t="s">
        <v>367</v>
      </c>
      <c r="B1693" s="102" t="s">
        <v>684</v>
      </c>
      <c r="C1693" s="102">
        <v>2</v>
      </c>
      <c r="D1693" s="105">
        <v>0.0010075566750629723</v>
      </c>
      <c r="E1693" s="105">
        <v>2.040294594859173</v>
      </c>
      <c r="F1693" s="102" t="s">
        <v>652</v>
      </c>
      <c r="G1693" s="102" t="b">
        <v>0</v>
      </c>
      <c r="H1693" s="102" t="b">
        <v>0</v>
      </c>
      <c r="I1693" s="102" t="b">
        <v>0</v>
      </c>
      <c r="J1693" s="102" t="b">
        <v>0</v>
      </c>
      <c r="K1693" s="102" t="b">
        <v>0</v>
      </c>
      <c r="L1693" s="102" t="b">
        <v>0</v>
      </c>
    </row>
    <row r="1694" spans="1:12" ht="15">
      <c r="A1694" s="103" t="s">
        <v>367</v>
      </c>
      <c r="B1694" s="102" t="s">
        <v>676</v>
      </c>
      <c r="C1694" s="102">
        <v>2</v>
      </c>
      <c r="D1694" s="105">
        <v>0.0010075566750629723</v>
      </c>
      <c r="E1694" s="105">
        <v>1.7972565461728784</v>
      </c>
      <c r="F1694" s="102" t="s">
        <v>652</v>
      </c>
      <c r="G1694" s="102" t="b">
        <v>0</v>
      </c>
      <c r="H1694" s="102" t="b">
        <v>0</v>
      </c>
      <c r="I1694" s="102" t="b">
        <v>0</v>
      </c>
      <c r="J1694" s="102" t="b">
        <v>0</v>
      </c>
      <c r="K1694" s="102" t="b">
        <v>0</v>
      </c>
      <c r="L1694" s="102" t="b">
        <v>0</v>
      </c>
    </row>
    <row r="1695" spans="1:12" ht="15">
      <c r="A1695" s="103" t="s">
        <v>676</v>
      </c>
      <c r="B1695" s="102" t="s">
        <v>713</v>
      </c>
      <c r="C1695" s="102">
        <v>2</v>
      </c>
      <c r="D1695" s="105">
        <v>0.0010075566750629723</v>
      </c>
      <c r="E1695" s="105">
        <v>1.4727454546593743</v>
      </c>
      <c r="F1695" s="102" t="s">
        <v>652</v>
      </c>
      <c r="G1695" s="102" t="b">
        <v>0</v>
      </c>
      <c r="H1695" s="102" t="b">
        <v>0</v>
      </c>
      <c r="I1695" s="102" t="b">
        <v>0</v>
      </c>
      <c r="J1695" s="102" t="b">
        <v>0</v>
      </c>
      <c r="K1695" s="102" t="b">
        <v>0</v>
      </c>
      <c r="L1695" s="102" t="b">
        <v>0</v>
      </c>
    </row>
    <row r="1696" spans="1:12" ht="15">
      <c r="A1696" s="103" t="s">
        <v>1198</v>
      </c>
      <c r="B1696" s="102" t="s">
        <v>676</v>
      </c>
      <c r="C1696" s="102">
        <v>2</v>
      </c>
      <c r="D1696" s="105">
        <v>0.0010075566750629723</v>
      </c>
      <c r="E1696" s="105">
        <v>2.149439064284241</v>
      </c>
      <c r="F1696" s="102" t="s">
        <v>652</v>
      </c>
      <c r="G1696" s="102" t="b">
        <v>0</v>
      </c>
      <c r="H1696" s="102" t="b">
        <v>0</v>
      </c>
      <c r="I1696" s="102" t="b">
        <v>0</v>
      </c>
      <c r="J1696" s="102" t="b">
        <v>0</v>
      </c>
      <c r="K1696" s="102" t="b">
        <v>0</v>
      </c>
      <c r="L1696" s="102" t="b">
        <v>0</v>
      </c>
    </row>
    <row r="1697" spans="1:12" ht="15">
      <c r="A1697" s="103" t="s">
        <v>751</v>
      </c>
      <c r="B1697" s="102" t="s">
        <v>751</v>
      </c>
      <c r="C1697" s="102">
        <v>2</v>
      </c>
      <c r="D1697" s="105">
        <v>0.0010075566750629723</v>
      </c>
      <c r="E1697" s="105">
        <v>1.2163858539148542</v>
      </c>
      <c r="F1697" s="102" t="s">
        <v>652</v>
      </c>
      <c r="G1697" s="102" t="b">
        <v>1</v>
      </c>
      <c r="H1697" s="102" t="b">
        <v>0</v>
      </c>
      <c r="I1697" s="102" t="b">
        <v>0</v>
      </c>
      <c r="J1697" s="102" t="b">
        <v>1</v>
      </c>
      <c r="K1697" s="102" t="b">
        <v>0</v>
      </c>
      <c r="L1697" s="102" t="b">
        <v>0</v>
      </c>
    </row>
    <row r="1698" spans="1:12" ht="15">
      <c r="A1698" s="103" t="s">
        <v>684</v>
      </c>
      <c r="B1698" s="102" t="s">
        <v>699</v>
      </c>
      <c r="C1698" s="102">
        <v>2</v>
      </c>
      <c r="D1698" s="105">
        <v>0.0010075566750629723</v>
      </c>
      <c r="E1698" s="105">
        <v>2.3924771129705356</v>
      </c>
      <c r="F1698" s="102" t="s">
        <v>652</v>
      </c>
      <c r="G1698" s="102" t="b">
        <v>0</v>
      </c>
      <c r="H1698" s="102" t="b">
        <v>0</v>
      </c>
      <c r="I1698" s="102" t="b">
        <v>0</v>
      </c>
      <c r="J1698" s="102" t="b">
        <v>0</v>
      </c>
      <c r="K1698" s="102" t="b">
        <v>0</v>
      </c>
      <c r="L1698" s="102" t="b">
        <v>0</v>
      </c>
    </row>
    <row r="1699" spans="1:12" ht="15">
      <c r="A1699" s="103" t="s">
        <v>906</v>
      </c>
      <c r="B1699" s="102" t="s">
        <v>751</v>
      </c>
      <c r="C1699" s="102">
        <v>2</v>
      </c>
      <c r="D1699" s="105">
        <v>0.0010075566750629723</v>
      </c>
      <c r="E1699" s="105">
        <v>2.119475840906798</v>
      </c>
      <c r="F1699" s="102" t="s">
        <v>652</v>
      </c>
      <c r="G1699" s="102" t="b">
        <v>0</v>
      </c>
      <c r="H1699" s="102" t="b">
        <v>0</v>
      </c>
      <c r="I1699" s="102" t="b">
        <v>0</v>
      </c>
      <c r="J1699" s="102" t="b">
        <v>1</v>
      </c>
      <c r="K1699" s="102" t="b">
        <v>0</v>
      </c>
      <c r="L1699" s="102" t="b">
        <v>0</v>
      </c>
    </row>
    <row r="1700" spans="1:12" ht="15">
      <c r="A1700" s="103" t="s">
        <v>692</v>
      </c>
      <c r="B1700" s="102" t="s">
        <v>832</v>
      </c>
      <c r="C1700" s="102">
        <v>2</v>
      </c>
      <c r="D1700" s="105">
        <v>0.0010075566750629723</v>
      </c>
      <c r="E1700" s="105">
        <v>2.040294594859173</v>
      </c>
      <c r="F1700" s="102" t="s">
        <v>652</v>
      </c>
      <c r="G1700" s="102" t="b">
        <v>0</v>
      </c>
      <c r="H1700" s="102" t="b">
        <v>0</v>
      </c>
      <c r="I1700" s="102" t="b">
        <v>0</v>
      </c>
      <c r="J1700" s="102" t="b">
        <v>0</v>
      </c>
      <c r="K1700" s="102" t="b">
        <v>0</v>
      </c>
      <c r="L1700" s="102" t="b">
        <v>0</v>
      </c>
    </row>
    <row r="1701" spans="1:12" ht="15">
      <c r="A1701" s="103" t="s">
        <v>675</v>
      </c>
      <c r="B1701" s="102" t="s">
        <v>871</v>
      </c>
      <c r="C1701" s="102">
        <v>2</v>
      </c>
      <c r="D1701" s="105">
        <v>0.0010075566750629723</v>
      </c>
      <c r="E1701" s="105">
        <v>2.5174158495788355</v>
      </c>
      <c r="F1701" s="102" t="s">
        <v>652</v>
      </c>
      <c r="G1701" s="102" t="b">
        <v>0</v>
      </c>
      <c r="H1701" s="102" t="b">
        <v>0</v>
      </c>
      <c r="I1701" s="102" t="b">
        <v>0</v>
      </c>
      <c r="J1701" s="102" t="b">
        <v>0</v>
      </c>
      <c r="K1701" s="102" t="b">
        <v>0</v>
      </c>
      <c r="L1701" s="102" t="b">
        <v>0</v>
      </c>
    </row>
    <row r="1702" spans="1:12" ht="15">
      <c r="A1702" s="103" t="s">
        <v>1260</v>
      </c>
      <c r="B1702" s="102" t="s">
        <v>1596</v>
      </c>
      <c r="C1702" s="102">
        <v>2</v>
      </c>
      <c r="D1702" s="105">
        <v>0.0010075566750629723</v>
      </c>
      <c r="E1702" s="105">
        <v>2.9945371042984976</v>
      </c>
      <c r="F1702" s="102" t="s">
        <v>652</v>
      </c>
      <c r="G1702" s="102" t="b">
        <v>0</v>
      </c>
      <c r="H1702" s="102" t="b">
        <v>0</v>
      </c>
      <c r="I1702" s="102" t="b">
        <v>0</v>
      </c>
      <c r="J1702" s="102" t="b">
        <v>0</v>
      </c>
      <c r="K1702" s="102" t="b">
        <v>0</v>
      </c>
      <c r="L1702" s="102" t="b">
        <v>0</v>
      </c>
    </row>
    <row r="1703" spans="1:12" ht="15">
      <c r="A1703" s="103" t="s">
        <v>1127</v>
      </c>
      <c r="B1703" s="102" t="s">
        <v>753</v>
      </c>
      <c r="C1703" s="102">
        <v>2</v>
      </c>
      <c r="D1703" s="105">
        <v>0.0010075566750629723</v>
      </c>
      <c r="E1703" s="105">
        <v>2.3924771129705356</v>
      </c>
      <c r="F1703" s="102" t="s">
        <v>652</v>
      </c>
      <c r="G1703" s="102" t="b">
        <v>0</v>
      </c>
      <c r="H1703" s="102" t="b">
        <v>0</v>
      </c>
      <c r="I1703" s="102" t="b">
        <v>0</v>
      </c>
      <c r="J1703" s="102" t="b">
        <v>0</v>
      </c>
      <c r="K1703" s="102" t="b">
        <v>0</v>
      </c>
      <c r="L1703" s="102" t="b">
        <v>0</v>
      </c>
    </row>
    <row r="1704" spans="1:12" ht="15">
      <c r="A1704" s="103" t="s">
        <v>672</v>
      </c>
      <c r="B1704" s="102" t="s">
        <v>710</v>
      </c>
      <c r="C1704" s="102">
        <v>5</v>
      </c>
      <c r="D1704" s="105">
        <v>0</v>
      </c>
      <c r="E1704" s="105">
        <v>1.1929920095938826</v>
      </c>
      <c r="F1704" s="102" t="s">
        <v>653</v>
      </c>
      <c r="G1704" s="102" t="b">
        <v>0</v>
      </c>
      <c r="H1704" s="102" t="b">
        <v>0</v>
      </c>
      <c r="I1704" s="102" t="b">
        <v>0</v>
      </c>
      <c r="J1704" s="102" t="b">
        <v>0</v>
      </c>
      <c r="K1704" s="102" t="b">
        <v>0</v>
      </c>
      <c r="L1704" s="102" t="b">
        <v>0</v>
      </c>
    </row>
    <row r="1705" spans="1:12" ht="15">
      <c r="A1705" s="103" t="s">
        <v>367</v>
      </c>
      <c r="B1705" s="102" t="s">
        <v>767</v>
      </c>
      <c r="C1705" s="102">
        <v>2</v>
      </c>
      <c r="D1705" s="105">
        <v>0.007121212757009887</v>
      </c>
      <c r="E1705" s="105">
        <v>0.8619987905524582</v>
      </c>
      <c r="F1705" s="102" t="s">
        <v>653</v>
      </c>
      <c r="G1705" s="102" t="b">
        <v>0</v>
      </c>
      <c r="H1705" s="102" t="b">
        <v>0</v>
      </c>
      <c r="I1705" s="102" t="b">
        <v>0</v>
      </c>
      <c r="J1705" s="102" t="b">
        <v>0</v>
      </c>
      <c r="K1705" s="102" t="b">
        <v>0</v>
      </c>
      <c r="L1705" s="102" t="b">
        <v>0</v>
      </c>
    </row>
    <row r="1706" spans="1:12" ht="15">
      <c r="A1706" s="103" t="s">
        <v>833</v>
      </c>
      <c r="B1706" s="102" t="s">
        <v>767</v>
      </c>
      <c r="C1706" s="102">
        <v>2</v>
      </c>
      <c r="D1706" s="105">
        <v>0.007121212757009887</v>
      </c>
      <c r="E1706" s="105">
        <v>1.1630287862164395</v>
      </c>
      <c r="F1706" s="102" t="s">
        <v>653</v>
      </c>
      <c r="G1706" s="102" t="b">
        <v>0</v>
      </c>
      <c r="H1706" s="102" t="b">
        <v>0</v>
      </c>
      <c r="I1706" s="102" t="b">
        <v>0</v>
      </c>
      <c r="J1706" s="102" t="b">
        <v>0</v>
      </c>
      <c r="K1706" s="102" t="b">
        <v>0</v>
      </c>
      <c r="L1706" s="102" t="b">
        <v>0</v>
      </c>
    </row>
    <row r="1707" spans="1:12" ht="15">
      <c r="A1707" s="103" t="s">
        <v>677</v>
      </c>
      <c r="B1707" s="102" t="s">
        <v>1064</v>
      </c>
      <c r="C1707" s="102">
        <v>2</v>
      </c>
      <c r="D1707" s="105">
        <v>0.007121212757009887</v>
      </c>
      <c r="E1707" s="105">
        <v>1.816241299991783</v>
      </c>
      <c r="F1707" s="102" t="s">
        <v>653</v>
      </c>
      <c r="G1707" s="102" t="b">
        <v>0</v>
      </c>
      <c r="H1707" s="102" t="b">
        <v>0</v>
      </c>
      <c r="I1707" s="102" t="b">
        <v>0</v>
      </c>
      <c r="J1707" s="102" t="b">
        <v>0</v>
      </c>
      <c r="K1707" s="102" t="b">
        <v>0</v>
      </c>
      <c r="L1707"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1C8FE7-82FC-462A-95A3-BE8CF4A994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2021-03-25T12:42:45Z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